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2. TRANSPARÈNCIA\TRANSPARÈNCIA\GOVERN OBERT i TRANSPARÈNCIA\1 - Informació Institucional i Organitzativa\3 - Empleats públics\Serveis Ambientals de Castelldefels SA\"/>
    </mc:Choice>
  </mc:AlternateContent>
  <xr:revisionPtr revIDLastSave="0" documentId="13_ncr:1_{7FAE29C3-4DCB-457C-A807-549AECF6D04C}" xr6:coauthVersionLast="47" xr6:coauthVersionMax="47" xr10:uidLastSave="{00000000-0000-0000-0000-000000000000}"/>
  <bookViews>
    <workbookView xWindow="-120" yWindow="-120" windowWidth="29040" windowHeight="15840" xr2:uid="{C1366C0E-F3F5-4144-A588-395D5B127387}"/>
  </bookViews>
  <sheets>
    <sheet name="SAC (3,5%) gen'23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'SAC (3,5%) gen''23'!$A$4:$U$52</definedName>
    <definedName name="_xlnm.Print_Area" localSheetId="0">'SAC (3,5%) gen''23'!$A$1:$AD$53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3" i="2" l="1"/>
  <c r="Y52" i="2" l="1"/>
  <c r="X52" i="2"/>
  <c r="W52" i="2"/>
  <c r="U52" i="2"/>
  <c r="K52" i="2"/>
  <c r="J52" i="2"/>
  <c r="I52" i="2"/>
  <c r="H52" i="2"/>
  <c r="G52" i="2"/>
  <c r="F52" i="2"/>
  <c r="Y51" i="2"/>
  <c r="X51" i="2"/>
  <c r="W51" i="2"/>
  <c r="U51" i="2"/>
  <c r="K51" i="2"/>
  <c r="J51" i="2"/>
  <c r="I51" i="2"/>
  <c r="H51" i="2"/>
  <c r="G51" i="2"/>
  <c r="F51" i="2"/>
  <c r="Y50" i="2"/>
  <c r="X50" i="2"/>
  <c r="W50" i="2"/>
  <c r="K50" i="2"/>
  <c r="J50" i="2"/>
  <c r="I50" i="2"/>
  <c r="H50" i="2"/>
  <c r="G50" i="2"/>
  <c r="F50" i="2"/>
  <c r="Y49" i="2"/>
  <c r="X49" i="2"/>
  <c r="W49" i="2"/>
  <c r="U49" i="2"/>
  <c r="K49" i="2"/>
  <c r="J49" i="2"/>
  <c r="I49" i="2"/>
  <c r="H49" i="2"/>
  <c r="G49" i="2"/>
  <c r="F49" i="2"/>
  <c r="Y48" i="2"/>
  <c r="X48" i="2"/>
  <c r="W48" i="2"/>
  <c r="U48" i="2"/>
  <c r="K48" i="2"/>
  <c r="J48" i="2"/>
  <c r="I48" i="2"/>
  <c r="H48" i="2"/>
  <c r="G48" i="2"/>
  <c r="F48" i="2"/>
  <c r="I47" i="2"/>
  <c r="H47" i="2"/>
  <c r="L47" i="2" s="1"/>
  <c r="Y46" i="2"/>
  <c r="X46" i="2"/>
  <c r="W46" i="2"/>
  <c r="U46" i="2"/>
  <c r="K46" i="2"/>
  <c r="J46" i="2"/>
  <c r="I46" i="2"/>
  <c r="H46" i="2"/>
  <c r="G46" i="2"/>
  <c r="F46" i="2"/>
  <c r="Y45" i="2"/>
  <c r="U45" i="2"/>
  <c r="O45" i="2"/>
  <c r="K45" i="2"/>
  <c r="J45" i="2"/>
  <c r="I45" i="2"/>
  <c r="H45" i="2"/>
  <c r="G45" i="2"/>
  <c r="F45" i="2"/>
  <c r="Y44" i="2"/>
  <c r="X44" i="2"/>
  <c r="W44" i="2"/>
  <c r="U44" i="2"/>
  <c r="K44" i="2"/>
  <c r="J44" i="2"/>
  <c r="I44" i="2"/>
  <c r="H44" i="2"/>
  <c r="G44" i="2"/>
  <c r="F44" i="2"/>
  <c r="Y43" i="2"/>
  <c r="U43" i="2"/>
  <c r="K43" i="2"/>
  <c r="J43" i="2"/>
  <c r="I43" i="2"/>
  <c r="H43" i="2"/>
  <c r="G43" i="2"/>
  <c r="F43" i="2"/>
  <c r="K42" i="2"/>
  <c r="J42" i="2"/>
  <c r="I42" i="2"/>
  <c r="H42" i="2"/>
  <c r="G42" i="2"/>
  <c r="F42" i="2"/>
  <c r="Y41" i="2"/>
  <c r="X41" i="2"/>
  <c r="W41" i="2"/>
  <c r="P41" i="2"/>
  <c r="P49" i="2" s="1"/>
  <c r="O41" i="2"/>
  <c r="O48" i="2" s="1"/>
  <c r="K41" i="2"/>
  <c r="J41" i="2"/>
  <c r="I41" i="2"/>
  <c r="H41" i="2"/>
  <c r="G41" i="2"/>
  <c r="F41" i="2"/>
  <c r="K34" i="2"/>
  <c r="J34" i="2"/>
  <c r="I34" i="2"/>
  <c r="G34" i="2"/>
  <c r="F34" i="2"/>
  <c r="K33" i="2"/>
  <c r="J33" i="2"/>
  <c r="I33" i="2"/>
  <c r="G33" i="2"/>
  <c r="F33" i="2"/>
  <c r="K32" i="2"/>
  <c r="J32" i="2"/>
  <c r="I32" i="2"/>
  <c r="G32" i="2"/>
  <c r="F32" i="2"/>
  <c r="Q26" i="2"/>
  <c r="F26" i="2"/>
  <c r="J26" i="2" s="1"/>
  <c r="Q25" i="2"/>
  <c r="F25" i="2"/>
  <c r="L25" i="2" s="1"/>
  <c r="Q24" i="2"/>
  <c r="F24" i="2"/>
  <c r="L24" i="2" s="1"/>
  <c r="Q23" i="2"/>
  <c r="F23" i="2"/>
  <c r="K23" i="2" s="1"/>
  <c r="F22" i="2"/>
  <c r="L22" i="2" s="1"/>
  <c r="Q21" i="2"/>
  <c r="F21" i="2"/>
  <c r="J21" i="2" s="1"/>
  <c r="Q20" i="2"/>
  <c r="F20" i="2"/>
  <c r="L20" i="2" s="1"/>
  <c r="Q19" i="2"/>
  <c r="F19" i="2"/>
  <c r="L19" i="2" s="1"/>
  <c r="Q18" i="2"/>
  <c r="F18" i="2"/>
  <c r="K18" i="2" s="1"/>
  <c r="Q17" i="2"/>
  <c r="F17" i="2"/>
  <c r="L17" i="2" s="1"/>
  <c r="Q16" i="2"/>
  <c r="F16" i="2"/>
  <c r="K16" i="2" s="1"/>
  <c r="T15" i="2"/>
  <c r="Q15" i="2"/>
  <c r="F15" i="2"/>
  <c r="K15" i="2" s="1"/>
  <c r="Q14" i="2"/>
  <c r="F14" i="2"/>
  <c r="L14" i="2" s="1"/>
  <c r="Q13" i="2"/>
  <c r="F13" i="2"/>
  <c r="K13" i="2" s="1"/>
  <c r="Q12" i="2"/>
  <c r="F12" i="2"/>
  <c r="L12" i="2" s="1"/>
  <c r="Q11" i="2"/>
  <c r="F11" i="2"/>
  <c r="K11" i="2" s="1"/>
  <c r="Q10" i="2"/>
  <c r="F10" i="2"/>
  <c r="J10" i="2" s="1"/>
  <c r="Q9" i="2"/>
  <c r="F9" i="2"/>
  <c r="L9" i="2" s="1"/>
  <c r="Q8" i="2"/>
  <c r="F8" i="2"/>
  <c r="L8" i="2" s="1"/>
  <c r="Q7" i="2"/>
  <c r="F7" i="2"/>
  <c r="K7" i="2" s="1"/>
  <c r="F6" i="2"/>
  <c r="K6" i="2" s="1"/>
  <c r="Q5" i="2"/>
  <c r="F5" i="2"/>
  <c r="J5" i="2" s="1"/>
  <c r="J18" i="2" l="1"/>
  <c r="L18" i="2"/>
  <c r="P43" i="2"/>
  <c r="L50" i="2"/>
  <c r="P48" i="2"/>
  <c r="J13" i="2"/>
  <c r="O52" i="2"/>
  <c r="L13" i="2"/>
  <c r="P52" i="2"/>
  <c r="P45" i="2"/>
  <c r="K20" i="2"/>
  <c r="L41" i="2"/>
  <c r="P51" i="2"/>
  <c r="O47" i="2"/>
  <c r="L45" i="2"/>
  <c r="P46" i="2"/>
  <c r="P47" i="2"/>
  <c r="L51" i="2"/>
  <c r="L49" i="2"/>
  <c r="L46" i="2"/>
  <c r="L43" i="2"/>
  <c r="P44" i="2"/>
  <c r="L48" i="2"/>
  <c r="L52" i="2"/>
  <c r="O42" i="2"/>
  <c r="P50" i="2"/>
  <c r="L42" i="2"/>
  <c r="L44" i="2"/>
  <c r="L6" i="2"/>
  <c r="L33" i="2"/>
  <c r="J24" i="2"/>
  <c r="K24" i="2"/>
  <c r="L32" i="2"/>
  <c r="L11" i="2"/>
  <c r="J9" i="2"/>
  <c r="J16" i="2"/>
  <c r="J7" i="2"/>
  <c r="K9" i="2"/>
  <c r="L16" i="2"/>
  <c r="K12" i="2"/>
  <c r="K19" i="2"/>
  <c r="J15" i="2"/>
  <c r="L34" i="2"/>
  <c r="L15" i="2"/>
  <c r="J23" i="2"/>
  <c r="J25" i="2"/>
  <c r="L7" i="2"/>
  <c r="K8" i="2"/>
  <c r="J20" i="2"/>
  <c r="L23" i="2"/>
  <c r="K25" i="2"/>
  <c r="K5" i="2"/>
  <c r="K10" i="2"/>
  <c r="K21" i="2"/>
  <c r="K26" i="2"/>
  <c r="L5" i="2"/>
  <c r="L10" i="2"/>
  <c r="J12" i="2"/>
  <c r="L21" i="2"/>
  <c r="L26" i="2"/>
  <c r="P42" i="2"/>
  <c r="O43" i="2"/>
  <c r="O50" i="2"/>
  <c r="J6" i="2"/>
  <c r="K14" i="2"/>
  <c r="K17" i="2"/>
  <c r="J22" i="2"/>
  <c r="O49" i="2"/>
  <c r="J14" i="2"/>
  <c r="J17" i="2"/>
  <c r="J11" i="2"/>
  <c r="J8" i="2"/>
  <c r="J19" i="2"/>
  <c r="K22" i="2"/>
  <c r="O44" i="2"/>
  <c r="O46" i="2"/>
  <c r="O51" i="2"/>
</calcChain>
</file>

<file path=xl/sharedStrings.xml><?xml version="1.0" encoding="utf-8"?>
<sst xmlns="http://schemas.openxmlformats.org/spreadsheetml/2006/main" count="307" uniqueCount="143">
  <si>
    <t>15 pagues</t>
  </si>
  <si>
    <t>12 pagues</t>
  </si>
  <si>
    <t>14 pagues</t>
  </si>
  <si>
    <t>Antiguitat</t>
  </si>
  <si>
    <t>s/taula</t>
  </si>
  <si>
    <t>CONCEPTES VARIABLES PERSONALS</t>
  </si>
  <si>
    <t>CONCEP. VARIABLES S/LLOC TREBALL</t>
  </si>
  <si>
    <t>Conveni Aparcaments de Catalunya</t>
  </si>
  <si>
    <t>2 pagues</t>
  </si>
  <si>
    <t>1 paga</t>
  </si>
  <si>
    <t>anual</t>
  </si>
  <si>
    <t>per fill&lt;18a</t>
  </si>
  <si>
    <t>setmanal</t>
  </si>
  <si>
    <t>Mensual</t>
  </si>
  <si>
    <t xml:space="preserve">Per dia </t>
  </si>
  <si>
    <t>Per dia</t>
  </si>
  <si>
    <t>Per setmana</t>
  </si>
  <si>
    <t>AREA</t>
  </si>
  <si>
    <t>LLOC de treball</t>
  </si>
  <si>
    <t>Categoria</t>
  </si>
  <si>
    <t>Gr. Cot.</t>
  </si>
  <si>
    <t>% JORN</t>
  </si>
  <si>
    <t xml:space="preserve">Salari Base </t>
  </si>
  <si>
    <t>Plus Conveni</t>
  </si>
  <si>
    <t>Plus Tòxic/Pen.</t>
  </si>
  <si>
    <t>Plus Transp/Distància</t>
  </si>
  <si>
    <t>Pagues extres (juny/desem)</t>
  </si>
  <si>
    <t>Paga Beneficis</t>
  </si>
  <si>
    <t>Prima Absentisme</t>
  </si>
  <si>
    <t xml:space="preserve">Ajuda Escolar </t>
  </si>
  <si>
    <t xml:space="preserve">Plus Voluntari mensual </t>
  </si>
  <si>
    <t xml:space="preserve">Variable Tº (màx) </t>
  </si>
  <si>
    <t>Pl. Activitat - Pl. Coordin.</t>
  </si>
  <si>
    <t>Plus Guardia</t>
  </si>
  <si>
    <t>Plus Enganche</t>
  </si>
  <si>
    <t>Plus Càrrega Lateral</t>
  </si>
  <si>
    <t>Plus Disponib.</t>
  </si>
  <si>
    <t>Dia descans treballat</t>
  </si>
  <si>
    <t>Dia festiu treballat</t>
  </si>
  <si>
    <t xml:space="preserve">CÀLCUL ANTIGUITAT               </t>
  </si>
  <si>
    <t>DIRECCIÓ-GERÈNCIA</t>
  </si>
  <si>
    <t>Gerent</t>
  </si>
  <si>
    <t>Técnic/a Superior</t>
  </si>
  <si>
    <t>10% sal.brut</t>
  </si>
  <si>
    <t>Conv. Aparcaments</t>
  </si>
  <si>
    <t>ÀREES TRANSVERSALS</t>
  </si>
  <si>
    <t>Director/a Area</t>
  </si>
  <si>
    <t>1.909€ a 2.961€</t>
  </si>
  <si>
    <t>0% a 10% Sal.Brut</t>
  </si>
  <si>
    <t>trams</t>
  </si>
  <si>
    <t>%  sal/base</t>
  </si>
  <si>
    <t>Tècnic/a Jurídic</t>
  </si>
  <si>
    <t>Tècnic/a Superior</t>
  </si>
  <si>
    <t>0 a 113,66€</t>
  </si>
  <si>
    <t>0 a 3 anys</t>
  </si>
  <si>
    <t>Tècnic/a Comunicació</t>
  </si>
  <si>
    <t>3 a 5 anys</t>
  </si>
  <si>
    <t>Coordinador/a Àrea</t>
  </si>
  <si>
    <t>Tècnic/a Mig</t>
  </si>
  <si>
    <t>5 a 10 anys</t>
  </si>
  <si>
    <t>Cap de secció</t>
  </si>
  <si>
    <t>10 a 15 anys</t>
  </si>
  <si>
    <t>Adva Tècnica</t>
  </si>
  <si>
    <t>Of. Administratiu/va</t>
  </si>
  <si>
    <t>15 a 20 anys</t>
  </si>
  <si>
    <t>Netejador/a</t>
  </si>
  <si>
    <t>Personal neteja</t>
  </si>
  <si>
    <t>20 a 25 anys</t>
  </si>
  <si>
    <t>HABITATGE</t>
  </si>
  <si>
    <t>Tècnica Jurídica</t>
  </si>
  <si>
    <t>més de 25 anys</t>
  </si>
  <si>
    <t xml:space="preserve">Tècnica </t>
  </si>
  <si>
    <t>Secretaria</t>
  </si>
  <si>
    <t>Administratiu/va</t>
  </si>
  <si>
    <t>0 a 85,00€</t>
  </si>
  <si>
    <t xml:space="preserve">Aux. Administratiu/va </t>
  </si>
  <si>
    <t>Aux. Administratiu/va</t>
  </si>
  <si>
    <t>Agent Energètic/a</t>
  </si>
  <si>
    <t>APARCAMENTS</t>
  </si>
  <si>
    <t>0 a 32€</t>
  </si>
  <si>
    <t>Cap d'equip</t>
  </si>
  <si>
    <t xml:space="preserve">Inspector/Agente </t>
  </si>
  <si>
    <t>Insp./Agente Zona Reg.</t>
  </si>
  <si>
    <t>8,62€ a 289,74€</t>
  </si>
  <si>
    <t>0 a 248,88€</t>
  </si>
  <si>
    <t>Operari Manteniment</t>
  </si>
  <si>
    <t>Gruista</t>
  </si>
  <si>
    <t>Conveni Construcció Provincia de Barcelona</t>
  </si>
  <si>
    <t>11 pagues</t>
  </si>
  <si>
    <t>Plus Tòxic/Pen. Concepte variable</t>
  </si>
  <si>
    <t>Vacances</t>
  </si>
  <si>
    <t>Plus Maquin.</t>
  </si>
  <si>
    <t>SENYALITZACIÓ VIÀRIA (àrea Aparcaments)</t>
  </si>
  <si>
    <t>Peó/na Senyalització</t>
  </si>
  <si>
    <t>Peón/na</t>
  </si>
  <si>
    <t>0€ a 240€</t>
  </si>
  <si>
    <t>Peó especialista Senyal</t>
  </si>
  <si>
    <t>Peó/a especialista</t>
  </si>
  <si>
    <t>0€ a 242€</t>
  </si>
  <si>
    <t>Oficial 2ª Senyalització</t>
  </si>
  <si>
    <t xml:space="preserve">Oficial 2ª </t>
  </si>
  <si>
    <t>0€ a 266€</t>
  </si>
  <si>
    <t>Conveni propi de SAC Neteja</t>
  </si>
  <si>
    <t>Salari Base Taules 2023</t>
  </si>
  <si>
    <t>NETEJA                  (Conveni propi)</t>
  </si>
  <si>
    <t>Encarregat</t>
  </si>
  <si>
    <t xml:space="preserve">GR.1 Mandos - Nivell 1 </t>
  </si>
  <si>
    <t>0€ a 377,08€</t>
  </si>
  <si>
    <t>Dins Concep.fix</t>
  </si>
  <si>
    <t>Conveni Neteja</t>
  </si>
  <si>
    <t>Cap de torn (taller)</t>
  </si>
  <si>
    <t xml:space="preserve">GR.1 Mandos - Nivell 2 </t>
  </si>
  <si>
    <t>378€ a 446€</t>
  </si>
  <si>
    <t>55 a 119€</t>
  </si>
  <si>
    <t>Conductor/a 1ª</t>
  </si>
  <si>
    <t>GR.2 Operarios - Nivell 1</t>
  </si>
  <si>
    <t>s/taula (*)</t>
  </si>
  <si>
    <t>0 a 2 anys</t>
  </si>
  <si>
    <t>Conductor/a 2ª</t>
  </si>
  <si>
    <t xml:space="preserve">GR.2 Operarios - Nivell 2 </t>
  </si>
  <si>
    <t>2 a 4 anys</t>
  </si>
  <si>
    <t>Mecànic/a</t>
  </si>
  <si>
    <t xml:space="preserve">GR.2 Operarios - Nivell 3 </t>
  </si>
  <si>
    <t>4 a 6 anys</t>
  </si>
  <si>
    <t>Peó/na</t>
  </si>
  <si>
    <t>GR.2 Operarios - Nivell 4</t>
  </si>
  <si>
    <t>6 a 8 anys</t>
  </si>
  <si>
    <t>Cap de Servei</t>
  </si>
  <si>
    <t>8 a 12 anys</t>
  </si>
  <si>
    <t>Tècnic/a</t>
  </si>
  <si>
    <t>GR.3 Personal Advo. - Nivell 1</t>
  </si>
  <si>
    <t>634€ a 690€</t>
  </si>
  <si>
    <t>0 a 119€</t>
  </si>
  <si>
    <t>16 a 20 anys</t>
  </si>
  <si>
    <t>Ajudant/a Titulat/da</t>
  </si>
  <si>
    <t>més de 20 anys</t>
  </si>
  <si>
    <t>(*) ad personam per % sup al 55%</t>
  </si>
  <si>
    <t>Oficial Administratiu/va</t>
  </si>
  <si>
    <t xml:space="preserve">GR.3 Personal Advo. - Nivell 2 </t>
  </si>
  <si>
    <t>0 a 205€</t>
  </si>
  <si>
    <t>0 a 127€</t>
  </si>
  <si>
    <t>TOTAL BRUT FIX ANUAL 2023</t>
  </si>
  <si>
    <t>CONCEPTES SALARIALS FIXOS 2023 (3,5%)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</si>
</sst>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rgb="FF0070C0"/>
      <name val="Aptos Narrow"/>
      <family val="2"/>
      <scheme val="minor"/>
    </font>
    <font>
      <sz val="8"/>
      <color theme="5" tint="-0.499984740745262"/>
      <name val="Aptos Narrow"/>
      <family val="2"/>
      <scheme val="minor"/>
    </font>
    <font>
      <b/>
      <sz val="8"/>
      <color theme="5" tint="-0.499984740745262"/>
      <name val="Aptos Narrow"/>
      <family val="2"/>
      <scheme val="minor"/>
    </font>
    <font>
      <b/>
      <i/>
      <sz val="10"/>
      <color theme="3"/>
      <name val="Aptos Narrow"/>
      <family val="2"/>
      <scheme val="minor"/>
    </font>
    <font>
      <b/>
      <i/>
      <sz val="10"/>
      <color rgb="FF0070C0"/>
      <name val="Aptos Narrow"/>
      <family val="2"/>
      <scheme val="minor"/>
    </font>
    <font>
      <b/>
      <i/>
      <sz val="8"/>
      <color theme="3"/>
      <name val="Aptos Narrow"/>
      <family val="2"/>
      <scheme val="minor"/>
    </font>
    <font>
      <sz val="10"/>
      <name val="Arial"/>
      <family val="2"/>
    </font>
    <font>
      <b/>
      <i/>
      <sz val="12"/>
      <color rgb="FF0070C0"/>
      <name val="Aptos Narrow"/>
      <family val="2"/>
      <scheme val="minor"/>
    </font>
    <font>
      <b/>
      <sz val="10"/>
      <color theme="3"/>
      <name val="Aptos Narrow"/>
      <family val="2"/>
      <scheme val="minor"/>
    </font>
    <font>
      <sz val="10"/>
      <color theme="5" tint="-0.249977111117893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sz val="10"/>
      <color theme="5" tint="-0.499984740745262"/>
      <name val="Aptos Narrow"/>
      <family val="2"/>
      <scheme val="minor"/>
    </font>
    <font>
      <b/>
      <sz val="16"/>
      <color rgb="FF0070C0"/>
      <name val="Aptos Narrow"/>
      <family val="2"/>
      <scheme val="minor"/>
    </font>
    <font>
      <i/>
      <sz val="10"/>
      <color rgb="FF0070C0"/>
      <name val="Aptos Narrow"/>
      <family val="2"/>
      <scheme val="minor"/>
    </font>
    <font>
      <sz val="10"/>
      <color theme="3"/>
      <name val="Aptos Narrow"/>
      <family val="2"/>
      <scheme val="minor"/>
    </font>
    <font>
      <b/>
      <i/>
      <sz val="9"/>
      <color rgb="FF0070C0"/>
      <name val="Aptos Narrow"/>
      <family val="2"/>
      <scheme val="minor"/>
    </font>
    <font>
      <sz val="10"/>
      <color theme="1" tint="0.34998626667073579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8"/>
      <color theme="3"/>
      <name val="Aptos Narrow"/>
      <family val="2"/>
      <scheme val="minor"/>
    </font>
    <font>
      <b/>
      <sz val="16"/>
      <color theme="4" tint="-0.499984740745262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</cellStyleXfs>
  <cellXfs count="259">
    <xf numFmtId="0" fontId="0" fillId="0" borderId="0" xfId="0"/>
    <xf numFmtId="3" fontId="6" fillId="3" borderId="5" xfId="0" applyNumberFormat="1" applyFont="1" applyFill="1" applyBorder="1" applyAlignment="1">
      <alignment horizontal="center" vertical="center" wrapText="1"/>
    </xf>
    <xf numFmtId="3" fontId="6" fillId="3" borderId="6" xfId="0" applyNumberFormat="1" applyFont="1" applyFill="1" applyBorder="1" applyAlignment="1">
      <alignment horizontal="center" vertical="center" wrapText="1"/>
    </xf>
    <xf numFmtId="44" fontId="6" fillId="4" borderId="6" xfId="1" applyFont="1" applyFill="1" applyBorder="1" applyAlignment="1" applyProtection="1">
      <alignment horizontal="center" vertical="center" wrapText="1"/>
    </xf>
    <xf numFmtId="44" fontId="6" fillId="0" borderId="0" xfId="1" applyFont="1" applyFill="1" applyBorder="1" applyAlignment="1" applyProtection="1">
      <alignment horizontal="center" vertical="center" wrapText="1"/>
    </xf>
    <xf numFmtId="0" fontId="2" fillId="0" borderId="0" xfId="3" applyFont="1"/>
    <xf numFmtId="0" fontId="2" fillId="0" borderId="0" xfId="3" applyFont="1" applyAlignment="1">
      <alignment horizontal="center"/>
    </xf>
    <xf numFmtId="1" fontId="2" fillId="0" borderId="0" xfId="3" applyNumberFormat="1" applyFont="1" applyAlignment="1">
      <alignment horizontal="center"/>
    </xf>
    <xf numFmtId="1" fontId="2" fillId="0" borderId="0" xfId="3" applyNumberFormat="1" applyFont="1" applyAlignment="1">
      <alignment horizontal="right"/>
    </xf>
    <xf numFmtId="14" fontId="2" fillId="0" borderId="0" xfId="3" applyNumberFormat="1" applyFont="1" applyAlignment="1">
      <alignment horizontal="center"/>
    </xf>
    <xf numFmtId="44" fontId="13" fillId="0" borderId="0" xfId="1" applyFont="1" applyFill="1" applyBorder="1" applyAlignment="1">
      <alignment vertical="center"/>
    </xf>
    <xf numFmtId="0" fontId="14" fillId="0" borderId="0" xfId="3" applyFont="1" applyAlignment="1">
      <alignment horizontal="center"/>
    </xf>
    <xf numFmtId="44" fontId="3" fillId="0" borderId="0" xfId="1" applyFont="1" applyFill="1" applyBorder="1" applyAlignment="1">
      <alignment vertical="center"/>
    </xf>
    <xf numFmtId="0" fontId="5" fillId="0" borderId="0" xfId="3" applyFont="1"/>
    <xf numFmtId="0" fontId="4" fillId="0" borderId="0" xfId="3" applyFont="1" applyAlignment="1">
      <alignment horizontal="center"/>
    </xf>
    <xf numFmtId="0" fontId="4" fillId="0" borderId="0" xfId="3" applyFont="1"/>
    <xf numFmtId="1" fontId="4" fillId="0" borderId="0" xfId="3" applyNumberFormat="1" applyFont="1" applyAlignment="1">
      <alignment horizontal="center"/>
    </xf>
    <xf numFmtId="3" fontId="6" fillId="4" borderId="6" xfId="0" applyNumberFormat="1" applyFont="1" applyFill="1" applyBorder="1" applyAlignment="1">
      <alignment horizontal="center" vertical="center" wrapText="1"/>
    </xf>
    <xf numFmtId="44" fontId="7" fillId="5" borderId="7" xfId="1" applyFont="1" applyFill="1" applyBorder="1" applyAlignment="1" applyProtection="1">
      <alignment horizontal="center" vertical="center" wrapText="1"/>
    </xf>
    <xf numFmtId="0" fontId="16" fillId="0" borderId="0" xfId="3" applyFont="1" applyAlignment="1">
      <alignment vertical="center"/>
    </xf>
    <xf numFmtId="3" fontId="6" fillId="7" borderId="5" xfId="0" applyNumberFormat="1" applyFont="1" applyFill="1" applyBorder="1" applyAlignment="1">
      <alignment horizontal="center" vertical="center" wrapText="1"/>
    </xf>
    <xf numFmtId="3" fontId="6" fillId="7" borderId="6" xfId="0" applyNumberFormat="1" applyFont="1" applyFill="1" applyBorder="1" applyAlignment="1">
      <alignment horizontal="center" vertical="center" wrapText="1"/>
    </xf>
    <xf numFmtId="3" fontId="6" fillId="6" borderId="6" xfId="0" applyNumberFormat="1" applyFont="1" applyFill="1" applyBorder="1" applyAlignment="1">
      <alignment horizontal="center" vertical="center" wrapText="1"/>
    </xf>
    <xf numFmtId="3" fontId="6" fillId="6" borderId="7" xfId="0" applyNumberFormat="1" applyFont="1" applyFill="1" applyBorder="1" applyAlignment="1">
      <alignment horizontal="center" vertical="center" wrapText="1"/>
    </xf>
    <xf numFmtId="3" fontId="6" fillId="8" borderId="5" xfId="0" applyNumberFormat="1" applyFont="1" applyFill="1" applyBorder="1" applyAlignment="1">
      <alignment horizontal="center" vertical="center" wrapText="1"/>
    </xf>
    <xf numFmtId="3" fontId="6" fillId="7" borderId="7" xfId="0" applyNumberFormat="1" applyFont="1" applyFill="1" applyBorder="1" applyAlignment="1">
      <alignment horizontal="center" vertical="center" wrapText="1"/>
    </xf>
    <xf numFmtId="44" fontId="6" fillId="7" borderId="5" xfId="1" applyFont="1" applyFill="1" applyBorder="1" applyAlignment="1" applyProtection="1">
      <alignment horizontal="center" vertical="center" wrapText="1"/>
    </xf>
    <xf numFmtId="44" fontId="6" fillId="7" borderId="6" xfId="1" applyFont="1" applyFill="1" applyBorder="1" applyAlignment="1" applyProtection="1">
      <alignment horizontal="center" vertical="center" wrapText="1"/>
    </xf>
    <xf numFmtId="44" fontId="6" fillId="7" borderId="7" xfId="1" applyFont="1" applyFill="1" applyBorder="1" applyAlignment="1" applyProtection="1">
      <alignment horizontal="center" vertical="center" wrapText="1"/>
    </xf>
    <xf numFmtId="0" fontId="17" fillId="0" borderId="15" xfId="3" applyFont="1" applyBorder="1"/>
    <xf numFmtId="0" fontId="17" fillId="0" borderId="16" xfId="3" quotePrefix="1" applyFont="1" applyBorder="1"/>
    <xf numFmtId="0" fontId="17" fillId="0" borderId="17" xfId="3" quotePrefix="1" applyFont="1" applyBorder="1"/>
    <xf numFmtId="0" fontId="17" fillId="0" borderId="18" xfId="3" applyFont="1" applyBorder="1" applyAlignment="1">
      <alignment horizontal="center"/>
    </xf>
    <xf numFmtId="9" fontId="17" fillId="0" borderId="19" xfId="3" applyNumberFormat="1" applyFont="1" applyBorder="1" applyAlignment="1">
      <alignment horizontal="center"/>
    </xf>
    <xf numFmtId="44" fontId="17" fillId="0" borderId="20" xfId="3" applyNumberFormat="1" applyFont="1" applyBorder="1" applyAlignment="1">
      <alignment horizontal="center"/>
    </xf>
    <xf numFmtId="44" fontId="17" fillId="9" borderId="21" xfId="1" quotePrefix="1" applyFont="1" applyFill="1" applyBorder="1" applyAlignment="1">
      <alignment horizontal="center"/>
    </xf>
    <xf numFmtId="44" fontId="17" fillId="9" borderId="22" xfId="1" quotePrefix="1" applyFont="1" applyFill="1" applyBorder="1" applyAlignment="1">
      <alignment horizontal="center"/>
    </xf>
    <xf numFmtId="44" fontId="17" fillId="9" borderId="20" xfId="1" quotePrefix="1" applyFont="1" applyFill="1" applyBorder="1" applyAlignment="1">
      <alignment horizontal="center"/>
    </xf>
    <xf numFmtId="44" fontId="11" fillId="4" borderId="10" xfId="3" applyNumberFormat="1" applyFont="1" applyFill="1" applyBorder="1"/>
    <xf numFmtId="0" fontId="17" fillId="0" borderId="0" xfId="3" applyFont="1"/>
    <xf numFmtId="44" fontId="17" fillId="0" borderId="23" xfId="1" quotePrefix="1" applyFont="1" applyFill="1" applyBorder="1" applyAlignment="1">
      <alignment horizontal="center"/>
    </xf>
    <xf numFmtId="44" fontId="17" fillId="0" borderId="22" xfId="3" applyNumberFormat="1" applyFont="1" applyBorder="1" applyAlignment="1">
      <alignment horizontal="center"/>
    </xf>
    <xf numFmtId="44" fontId="17" fillId="0" borderId="24" xfId="3" applyNumberFormat="1" applyFont="1" applyBorder="1" applyAlignment="1">
      <alignment horizontal="center"/>
    </xf>
    <xf numFmtId="44" fontId="17" fillId="0" borderId="22" xfId="1" quotePrefix="1" applyFont="1" applyFill="1" applyBorder="1" applyAlignment="1">
      <alignment horizontal="center"/>
    </xf>
    <xf numFmtId="44" fontId="17" fillId="10" borderId="22" xfId="1" quotePrefix="1" applyFont="1" applyFill="1" applyBorder="1" applyAlignment="1">
      <alignment horizontal="center"/>
    </xf>
    <xf numFmtId="44" fontId="17" fillId="10" borderId="24" xfId="1" quotePrefix="1" applyFont="1" applyFill="1" applyBorder="1" applyAlignment="1">
      <alignment horizontal="center"/>
    </xf>
    <xf numFmtId="44" fontId="17" fillId="0" borderId="19" xfId="3" applyNumberFormat="1" applyFont="1" applyBorder="1" applyAlignment="1">
      <alignment horizontal="center"/>
    </xf>
    <xf numFmtId="44" fontId="17" fillId="9" borderId="26" xfId="1" quotePrefix="1" applyFont="1" applyFill="1" applyBorder="1" applyAlignment="1">
      <alignment horizontal="center"/>
    </xf>
    <xf numFmtId="44" fontId="17" fillId="9" borderId="19" xfId="1" quotePrefix="1" applyFont="1" applyFill="1" applyBorder="1" applyAlignment="1">
      <alignment horizontal="center"/>
    </xf>
    <xf numFmtId="44" fontId="11" fillId="4" borderId="9" xfId="3" applyNumberFormat="1" applyFont="1" applyFill="1" applyBorder="1"/>
    <xf numFmtId="44" fontId="17" fillId="0" borderId="27" xfId="1" quotePrefix="1" applyFont="1" applyFill="1" applyBorder="1" applyAlignment="1">
      <alignment horizontal="center"/>
    </xf>
    <xf numFmtId="44" fontId="17" fillId="9" borderId="28" xfId="1" quotePrefix="1" applyFont="1" applyFill="1" applyBorder="1" applyAlignment="1">
      <alignment horizontal="center"/>
    </xf>
    <xf numFmtId="44" fontId="17" fillId="9" borderId="29" xfId="1" quotePrefix="1" applyFont="1" applyFill="1" applyBorder="1" applyAlignment="1">
      <alignment horizontal="center"/>
    </xf>
    <xf numFmtId="44" fontId="17" fillId="0" borderId="18" xfId="1" quotePrefix="1" applyFont="1" applyFill="1" applyBorder="1" applyAlignment="1">
      <alignment horizontal="right"/>
    </xf>
    <xf numFmtId="44" fontId="17" fillId="0" borderId="30" xfId="1" quotePrefix="1" applyFont="1" applyFill="1" applyBorder="1" applyAlignment="1">
      <alignment horizontal="right"/>
    </xf>
    <xf numFmtId="44" fontId="17" fillId="0" borderId="29" xfId="1" quotePrefix="1" applyFont="1" applyFill="1" applyBorder="1" applyAlignment="1">
      <alignment horizontal="center"/>
    </xf>
    <xf numFmtId="44" fontId="17" fillId="10" borderId="29" xfId="1" quotePrefix="1" applyFont="1" applyFill="1" applyBorder="1" applyAlignment="1">
      <alignment horizontal="center"/>
    </xf>
    <xf numFmtId="44" fontId="17" fillId="10" borderId="31" xfId="1" quotePrefix="1" applyFont="1" applyFill="1" applyBorder="1" applyAlignment="1">
      <alignment horizontal="center"/>
    </xf>
    <xf numFmtId="0" fontId="18" fillId="0" borderId="5" xfId="3" applyFont="1" applyBorder="1" applyAlignment="1">
      <alignment horizontal="left" vertical="center" wrapText="1"/>
    </xf>
    <xf numFmtId="0" fontId="18" fillId="0" borderId="32" xfId="3" applyFont="1" applyBorder="1" applyAlignment="1">
      <alignment horizontal="center" vertical="center" wrapText="1"/>
    </xf>
    <xf numFmtId="0" fontId="17" fillId="0" borderId="34" xfId="3" quotePrefix="1" applyFont="1" applyBorder="1"/>
    <xf numFmtId="0" fontId="17" fillId="0" borderId="0" xfId="3" quotePrefix="1" applyFont="1"/>
    <xf numFmtId="0" fontId="17" fillId="0" borderId="35" xfId="3" applyFont="1" applyBorder="1" applyAlignment="1">
      <alignment horizontal="center"/>
    </xf>
    <xf numFmtId="9" fontId="17" fillId="0" borderId="29" xfId="3" applyNumberFormat="1" applyFont="1" applyBorder="1" applyAlignment="1">
      <alignment horizontal="center"/>
    </xf>
    <xf numFmtId="44" fontId="17" fillId="0" borderId="29" xfId="3" applyNumberFormat="1" applyFont="1" applyBorder="1" applyAlignment="1">
      <alignment horizontal="center"/>
    </xf>
    <xf numFmtId="44" fontId="17" fillId="9" borderId="28" xfId="1" applyFont="1" applyFill="1" applyBorder="1" applyAlignment="1">
      <alignment horizontal="center"/>
    </xf>
    <xf numFmtId="44" fontId="17" fillId="9" borderId="29" xfId="1" applyFont="1" applyFill="1" applyBorder="1" applyAlignment="1">
      <alignment horizontal="center"/>
    </xf>
    <xf numFmtId="44" fontId="17" fillId="0" borderId="36" xfId="1" quotePrefix="1" applyFont="1" applyFill="1" applyBorder="1" applyAlignment="1">
      <alignment horizontal="center"/>
    </xf>
    <xf numFmtId="44" fontId="17" fillId="0" borderId="35" xfId="1" quotePrefix="1" applyFont="1" applyFill="1" applyBorder="1" applyAlignment="1">
      <alignment horizontal="right"/>
    </xf>
    <xf numFmtId="44" fontId="17" fillId="0" borderId="37" xfId="1" quotePrefix="1" applyFont="1" applyFill="1" applyBorder="1" applyAlignment="1">
      <alignment horizontal="center"/>
    </xf>
    <xf numFmtId="44" fontId="19" fillId="0" borderId="38" xfId="1" quotePrefix="1" applyFont="1" applyFill="1" applyBorder="1" applyAlignment="1">
      <alignment horizontal="center"/>
    </xf>
    <xf numFmtId="44" fontId="20" fillId="0" borderId="29" xfId="1" quotePrefix="1" applyFont="1" applyFill="1" applyBorder="1" applyAlignment="1">
      <alignment horizontal="center"/>
    </xf>
    <xf numFmtId="0" fontId="17" fillId="0" borderId="33" xfId="3" applyFont="1" applyBorder="1" applyAlignment="1">
      <alignment horizontal="left"/>
    </xf>
    <xf numFmtId="9" fontId="17" fillId="0" borderId="9" xfId="3" applyNumberFormat="1" applyFont="1" applyBorder="1" applyAlignment="1">
      <alignment horizontal="center"/>
    </xf>
    <xf numFmtId="0" fontId="17" fillId="0" borderId="39" xfId="3" quotePrefix="1" applyFont="1" applyBorder="1"/>
    <xf numFmtId="0" fontId="17" fillId="0" borderId="40" xfId="3" applyFont="1" applyBorder="1" applyAlignment="1">
      <alignment horizontal="center"/>
    </xf>
    <xf numFmtId="44" fontId="17" fillId="0" borderId="38" xfId="1" quotePrefix="1" applyFont="1" applyFill="1" applyBorder="1" applyAlignment="1">
      <alignment horizontal="center"/>
    </xf>
    <xf numFmtId="44" fontId="17" fillId="0" borderId="40" xfId="1" quotePrefix="1" applyFont="1" applyFill="1" applyBorder="1" applyAlignment="1">
      <alignment horizontal="right"/>
    </xf>
    <xf numFmtId="44" fontId="17" fillId="0" borderId="41" xfId="1" quotePrefix="1" applyFont="1" applyFill="1" applyBorder="1" applyAlignment="1">
      <alignment horizontal="center"/>
    </xf>
    <xf numFmtId="0" fontId="17" fillId="0" borderId="43" xfId="3" quotePrefix="1" applyFont="1" applyBorder="1"/>
    <xf numFmtId="0" fontId="17" fillId="0" borderId="8" xfId="3" quotePrefix="1" applyFont="1" applyBorder="1"/>
    <xf numFmtId="0" fontId="17" fillId="0" borderId="44" xfId="3" applyFont="1" applyBorder="1" applyAlignment="1">
      <alignment horizontal="center"/>
    </xf>
    <xf numFmtId="9" fontId="17" fillId="0" borderId="45" xfId="3" applyNumberFormat="1" applyFont="1" applyBorder="1" applyAlignment="1">
      <alignment horizontal="center"/>
    </xf>
    <xf numFmtId="44" fontId="17" fillId="0" borderId="45" xfId="3" applyNumberFormat="1" applyFont="1" applyBorder="1" applyAlignment="1">
      <alignment horizontal="center"/>
    </xf>
    <xf numFmtId="44" fontId="17" fillId="9" borderId="45" xfId="1" quotePrefix="1" applyFont="1" applyFill="1" applyBorder="1" applyAlignment="1">
      <alignment horizontal="center"/>
    </xf>
    <xf numFmtId="44" fontId="17" fillId="0" borderId="46" xfId="1" quotePrefix="1" applyFont="1" applyFill="1" applyBorder="1" applyAlignment="1">
      <alignment horizontal="center"/>
    </xf>
    <xf numFmtId="44" fontId="17" fillId="0" borderId="44" xfId="1" quotePrefix="1" applyFont="1" applyFill="1" applyBorder="1" applyAlignment="1">
      <alignment horizontal="right"/>
    </xf>
    <xf numFmtId="44" fontId="17" fillId="0" borderId="47" xfId="1" quotePrefix="1" applyFont="1" applyFill="1" applyBorder="1" applyAlignment="1">
      <alignment horizontal="center"/>
    </xf>
    <xf numFmtId="44" fontId="19" fillId="0" borderId="46" xfId="1" quotePrefix="1" applyFont="1" applyFill="1" applyBorder="1" applyAlignment="1">
      <alignment horizontal="center"/>
    </xf>
    <xf numFmtId="44" fontId="20" fillId="0" borderId="45" xfId="1" quotePrefix="1" applyFont="1" applyFill="1" applyBorder="1" applyAlignment="1">
      <alignment horizontal="center"/>
    </xf>
    <xf numFmtId="44" fontId="17" fillId="10" borderId="45" xfId="1" quotePrefix="1" applyFont="1" applyFill="1" applyBorder="1" applyAlignment="1">
      <alignment horizontal="center"/>
    </xf>
    <xf numFmtId="44" fontId="17" fillId="10" borderId="48" xfId="1" quotePrefix="1" applyFont="1" applyFill="1" applyBorder="1" applyAlignment="1">
      <alignment horizontal="center"/>
    </xf>
    <xf numFmtId="44" fontId="17" fillId="9" borderId="28" xfId="4" applyFont="1" applyFill="1" applyBorder="1" applyAlignment="1">
      <alignment horizontal="center"/>
    </xf>
    <xf numFmtId="44" fontId="17" fillId="9" borderId="29" xfId="4" applyFont="1" applyFill="1" applyBorder="1" applyAlignment="1">
      <alignment horizontal="center"/>
    </xf>
    <xf numFmtId="44" fontId="17" fillId="0" borderId="49" xfId="1" quotePrefix="1" applyFont="1" applyFill="1" applyBorder="1" applyAlignment="1">
      <alignment horizontal="center"/>
    </xf>
    <xf numFmtId="44" fontId="17" fillId="0" borderId="9" xfId="1" quotePrefix="1" applyFont="1" applyFill="1" applyBorder="1" applyAlignment="1">
      <alignment horizontal="center"/>
    </xf>
    <xf numFmtId="44" fontId="17" fillId="10" borderId="9" xfId="1" quotePrefix="1" applyFont="1" applyFill="1" applyBorder="1" applyAlignment="1">
      <alignment horizontal="center"/>
    </xf>
    <xf numFmtId="0" fontId="17" fillId="0" borderId="50" xfId="3" applyFont="1" applyBorder="1" applyAlignment="1">
      <alignment horizontal="left"/>
    </xf>
    <xf numFmtId="9" fontId="17" fillId="0" borderId="13" xfId="3" applyNumberFormat="1" applyFont="1" applyBorder="1" applyAlignment="1">
      <alignment horizontal="center"/>
    </xf>
    <xf numFmtId="0" fontId="17" fillId="0" borderId="51" xfId="3" quotePrefix="1" applyFont="1" applyBorder="1"/>
    <xf numFmtId="0" fontId="17" fillId="0" borderId="52" xfId="3" applyFont="1" applyBorder="1" applyAlignment="1">
      <alignment horizontal="center"/>
    </xf>
    <xf numFmtId="44" fontId="17" fillId="0" borderId="53" xfId="1" quotePrefix="1" applyFont="1" applyFill="1" applyBorder="1" applyAlignment="1">
      <alignment horizontal="center"/>
    </xf>
    <xf numFmtId="9" fontId="17" fillId="0" borderId="29" xfId="2" applyFont="1" applyFill="1" applyBorder="1" applyAlignment="1">
      <alignment horizontal="center"/>
    </xf>
    <xf numFmtId="44" fontId="17" fillId="9" borderId="54" xfId="4" applyFont="1" applyFill="1" applyBorder="1" applyAlignment="1">
      <alignment horizontal="center"/>
    </xf>
    <xf numFmtId="44" fontId="17" fillId="9" borderId="45" xfId="4" applyFont="1" applyFill="1" applyBorder="1" applyAlignment="1">
      <alignment horizontal="center"/>
    </xf>
    <xf numFmtId="9" fontId="17" fillId="0" borderId="19" xfId="2" applyFont="1" applyFill="1" applyBorder="1" applyAlignment="1">
      <alignment horizontal="center"/>
    </xf>
    <xf numFmtId="44" fontId="17" fillId="9" borderId="26" xfId="4" applyFont="1" applyFill="1" applyBorder="1" applyAlignment="1">
      <alignment horizontal="center"/>
    </xf>
    <xf numFmtId="44" fontId="17" fillId="9" borderId="19" xfId="4" applyFont="1" applyFill="1" applyBorder="1" applyAlignment="1">
      <alignment horizontal="center"/>
    </xf>
    <xf numFmtId="44" fontId="11" fillId="4" borderId="14" xfId="3" applyNumberFormat="1" applyFont="1" applyFill="1" applyBorder="1"/>
    <xf numFmtId="44" fontId="17" fillId="0" borderId="30" xfId="1" quotePrefix="1" applyFont="1" applyFill="1" applyBorder="1" applyAlignment="1">
      <alignment horizontal="center"/>
    </xf>
    <xf numFmtId="44" fontId="19" fillId="0" borderId="29" xfId="1" quotePrefix="1" applyFont="1" applyFill="1" applyBorder="1" applyAlignment="1">
      <alignment horizontal="center"/>
    </xf>
    <xf numFmtId="44" fontId="17" fillId="0" borderId="52" xfId="1" quotePrefix="1" applyFont="1" applyFill="1" applyBorder="1" applyAlignment="1">
      <alignment horizontal="right"/>
    </xf>
    <xf numFmtId="44" fontId="2" fillId="0" borderId="0" xfId="3" applyNumberFormat="1" applyFont="1"/>
    <xf numFmtId="44" fontId="2" fillId="0" borderId="0" xfId="1" applyFont="1" applyBorder="1" applyAlignment="1">
      <alignment horizontal="center"/>
    </xf>
    <xf numFmtId="0" fontId="17" fillId="0" borderId="55" xfId="3" quotePrefix="1" applyFont="1" applyBorder="1"/>
    <xf numFmtId="0" fontId="17" fillId="0" borderId="12" xfId="3" quotePrefix="1" applyFont="1" applyBorder="1"/>
    <xf numFmtId="0" fontId="17" fillId="0" borderId="56" xfId="3" applyFont="1" applyBorder="1" applyAlignment="1">
      <alignment horizontal="center"/>
    </xf>
    <xf numFmtId="9" fontId="17" fillId="0" borderId="12" xfId="3" applyNumberFormat="1" applyFont="1" applyBorder="1" applyAlignment="1">
      <alignment horizontal="center"/>
    </xf>
    <xf numFmtId="44" fontId="17" fillId="0" borderId="56" xfId="3" applyNumberFormat="1" applyFont="1" applyBorder="1" applyAlignment="1">
      <alignment horizontal="center"/>
    </xf>
    <xf numFmtId="44" fontId="17" fillId="9" borderId="55" xfId="4" applyFont="1" applyFill="1" applyBorder="1" applyAlignment="1">
      <alignment horizontal="center"/>
    </xf>
    <xf numFmtId="44" fontId="17" fillId="9" borderId="56" xfId="4" applyFont="1" applyFill="1" applyBorder="1" applyAlignment="1">
      <alignment horizontal="center"/>
    </xf>
    <xf numFmtId="44" fontId="11" fillId="4" borderId="13" xfId="3" applyNumberFormat="1" applyFont="1" applyFill="1" applyBorder="1"/>
    <xf numFmtId="44" fontId="17" fillId="0" borderId="50" xfId="1" quotePrefix="1" applyFont="1" applyFill="1" applyBorder="1" applyAlignment="1">
      <alignment horizontal="center"/>
    </xf>
    <xf numFmtId="44" fontId="17" fillId="0" borderId="56" xfId="1" quotePrefix="1" applyFont="1" applyFill="1" applyBorder="1" applyAlignment="1">
      <alignment horizontal="right"/>
    </xf>
    <xf numFmtId="44" fontId="17" fillId="0" borderId="57" xfId="1" quotePrefix="1" applyFont="1" applyFill="1" applyBorder="1" applyAlignment="1">
      <alignment horizontal="center"/>
    </xf>
    <xf numFmtId="44" fontId="19" fillId="0" borderId="58" xfId="1" quotePrefix="1" applyFont="1" applyFill="1" applyBorder="1" applyAlignment="1">
      <alignment horizontal="center"/>
    </xf>
    <xf numFmtId="44" fontId="19" fillId="0" borderId="55" xfId="1" quotePrefix="1" applyFont="1" applyFill="1" applyBorder="1" applyAlignment="1">
      <alignment horizontal="center"/>
    </xf>
    <xf numFmtId="44" fontId="17" fillId="10" borderId="56" xfId="1" quotePrefix="1" applyFont="1" applyFill="1" applyBorder="1" applyAlignment="1">
      <alignment horizontal="center"/>
    </xf>
    <xf numFmtId="44" fontId="19" fillId="0" borderId="56" xfId="1" quotePrefix="1" applyFont="1" applyFill="1" applyBorder="1" applyAlignment="1">
      <alignment horizontal="center"/>
    </xf>
    <xf numFmtId="44" fontId="17" fillId="10" borderId="13" xfId="1" quotePrefix="1" applyFont="1" applyFill="1" applyBorder="1" applyAlignment="1">
      <alignment horizont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center"/>
    </xf>
    <xf numFmtId="9" fontId="17" fillId="0" borderId="0" xfId="3" applyNumberFormat="1" applyFont="1" applyAlignment="1">
      <alignment horizontal="center"/>
    </xf>
    <xf numFmtId="44" fontId="12" fillId="0" borderId="0" xfId="3" applyNumberFormat="1" applyFont="1" applyAlignment="1">
      <alignment horizontal="center"/>
    </xf>
    <xf numFmtId="44" fontId="17" fillId="0" borderId="0" xfId="4" applyFont="1" applyFill="1" applyBorder="1" applyAlignment="1">
      <alignment horizontal="center"/>
    </xf>
    <xf numFmtId="44" fontId="17" fillId="0" borderId="0" xfId="3" applyNumberFormat="1" applyFont="1" applyAlignment="1">
      <alignment horizontal="center"/>
    </xf>
    <xf numFmtId="44" fontId="11" fillId="0" borderId="0" xfId="3" applyNumberFormat="1" applyFont="1"/>
    <xf numFmtId="44" fontId="17" fillId="0" borderId="0" xfId="1" quotePrefix="1" applyFont="1" applyFill="1" applyBorder="1" applyAlignment="1">
      <alignment horizontal="center"/>
    </xf>
    <xf numFmtId="44" fontId="12" fillId="0" borderId="0" xfId="1" quotePrefix="1" applyFont="1" applyFill="1" applyBorder="1" applyAlignment="1">
      <alignment horizontal="right"/>
    </xf>
    <xf numFmtId="44" fontId="17" fillId="0" borderId="0" xfId="1" quotePrefix="1" applyFont="1" applyFill="1" applyBorder="1" applyAlignment="1">
      <alignment horizontal="right"/>
    </xf>
    <xf numFmtId="2" fontId="2" fillId="0" borderId="0" xfId="3" applyNumberFormat="1" applyFont="1" applyAlignment="1">
      <alignment horizontal="center"/>
    </xf>
    <xf numFmtId="44" fontId="8" fillId="10" borderId="6" xfId="1" applyFont="1" applyFill="1" applyBorder="1" applyAlignment="1" applyProtection="1">
      <alignment horizontal="center" vertical="center" wrapText="1"/>
    </xf>
    <xf numFmtId="0" fontId="17" fillId="0" borderId="59" xfId="3" quotePrefix="1" applyFont="1" applyBorder="1"/>
    <xf numFmtId="0" fontId="17" fillId="0" borderId="60" xfId="3" quotePrefix="1" applyFont="1" applyBorder="1"/>
    <xf numFmtId="0" fontId="17" fillId="0" borderId="20" xfId="3" applyFont="1" applyBorder="1" applyAlignment="1">
      <alignment horizontal="center"/>
    </xf>
    <xf numFmtId="9" fontId="17" fillId="0" borderId="60" xfId="3" applyNumberFormat="1" applyFont="1" applyBorder="1" applyAlignment="1">
      <alignment horizontal="center"/>
    </xf>
    <xf numFmtId="44" fontId="17" fillId="0" borderId="59" xfId="4" applyFont="1" applyFill="1" applyBorder="1" applyAlignment="1">
      <alignment horizontal="center"/>
    </xf>
    <xf numFmtId="44" fontId="21" fillId="10" borderId="20" xfId="4" applyFont="1" applyFill="1" applyBorder="1" applyAlignment="1">
      <alignment horizontal="center"/>
    </xf>
    <xf numFmtId="44" fontId="17" fillId="0" borderId="20" xfId="4" applyFont="1" applyFill="1" applyBorder="1" applyAlignment="1">
      <alignment horizontal="center"/>
    </xf>
    <xf numFmtId="44" fontId="11" fillId="4" borderId="61" xfId="3" applyNumberFormat="1" applyFont="1" applyFill="1" applyBorder="1"/>
    <xf numFmtId="44" fontId="17" fillId="9" borderId="33" xfId="1" quotePrefix="1" applyFont="1" applyFill="1" applyBorder="1" applyAlignment="1">
      <alignment horizontal="center"/>
    </xf>
    <xf numFmtId="44" fontId="17" fillId="0" borderId="29" xfId="1" quotePrefix="1" applyFont="1" applyFill="1" applyBorder="1" applyAlignment="1">
      <alignment horizontal="right"/>
    </xf>
    <xf numFmtId="44" fontId="17" fillId="0" borderId="31" xfId="1" quotePrefix="1" applyFont="1" applyFill="1" applyBorder="1" applyAlignment="1">
      <alignment horizontal="center"/>
    </xf>
    <xf numFmtId="44" fontId="17" fillId="0" borderId="33" xfId="1" quotePrefix="1" applyFont="1" applyFill="1" applyBorder="1" applyAlignment="1">
      <alignment horizontal="center"/>
    </xf>
    <xf numFmtId="44" fontId="17" fillId="0" borderId="28" xfId="1" quotePrefix="1" applyFont="1" applyFill="1" applyBorder="1" applyAlignment="1">
      <alignment horizontal="center"/>
    </xf>
    <xf numFmtId="0" fontId="17" fillId="0" borderId="28" xfId="3" quotePrefix="1" applyFont="1" applyBorder="1"/>
    <xf numFmtId="0" fontId="17" fillId="0" borderId="29" xfId="3" applyFont="1" applyBorder="1" applyAlignment="1">
      <alignment horizontal="center"/>
    </xf>
    <xf numFmtId="44" fontId="17" fillId="0" borderId="28" xfId="4" applyFont="1" applyFill="1" applyBorder="1" applyAlignment="1">
      <alignment horizontal="center"/>
    </xf>
    <xf numFmtId="44" fontId="17" fillId="10" borderId="29" xfId="4" applyFont="1" applyFill="1" applyBorder="1" applyAlignment="1">
      <alignment horizontal="center"/>
    </xf>
    <xf numFmtId="44" fontId="17" fillId="0" borderId="29" xfId="4" applyFont="1" applyFill="1" applyBorder="1" applyAlignment="1">
      <alignment horizontal="center"/>
    </xf>
    <xf numFmtId="44" fontId="17" fillId="0" borderId="55" xfId="4" applyFont="1" applyFill="1" applyBorder="1" applyAlignment="1">
      <alignment horizontal="center"/>
    </xf>
    <xf numFmtId="44" fontId="17" fillId="10" borderId="56" xfId="4" applyFont="1" applyFill="1" applyBorder="1" applyAlignment="1">
      <alignment horizontal="center"/>
    </xf>
    <xf numFmtId="44" fontId="17" fillId="0" borderId="56" xfId="4" applyFont="1" applyFill="1" applyBorder="1" applyAlignment="1">
      <alignment horizontal="center"/>
    </xf>
    <xf numFmtId="44" fontId="17" fillId="9" borderId="50" xfId="1" quotePrefix="1" applyFont="1" applyFill="1" applyBorder="1" applyAlignment="1">
      <alignment horizontal="center"/>
    </xf>
    <xf numFmtId="44" fontId="17" fillId="0" borderId="56" xfId="1" quotePrefix="1" applyFont="1" applyFill="1" applyBorder="1" applyAlignment="1">
      <alignment horizontal="center"/>
    </xf>
    <xf numFmtId="0" fontId="17" fillId="0" borderId="0" xfId="3" applyFont="1" applyAlignment="1">
      <alignment horizontal="center" vertical="center" wrapText="1"/>
    </xf>
    <xf numFmtId="0" fontId="17" fillId="0" borderId="52" xfId="3" quotePrefix="1" applyFont="1" applyBorder="1"/>
    <xf numFmtId="0" fontId="17" fillId="0" borderId="52" xfId="3" quotePrefix="1" applyFont="1" applyBorder="1" applyAlignment="1">
      <alignment horizontal="center"/>
    </xf>
    <xf numFmtId="9" fontId="17" fillId="0" borderId="63" xfId="3" applyNumberFormat="1" applyFont="1" applyBorder="1" applyAlignment="1">
      <alignment horizontal="center"/>
    </xf>
    <xf numFmtId="44" fontId="17" fillId="0" borderId="52" xfId="1" quotePrefix="1" applyFont="1" applyBorder="1" applyAlignment="1">
      <alignment horizontal="center"/>
    </xf>
    <xf numFmtId="44" fontId="11" fillId="4" borderId="53" xfId="4" applyFont="1" applyFill="1" applyBorder="1" applyAlignment="1">
      <alignment horizontal="center"/>
    </xf>
    <xf numFmtId="1" fontId="17" fillId="0" borderId="33" xfId="3" applyNumberFormat="1" applyFont="1" applyBorder="1" applyAlignment="1">
      <alignment horizontal="center"/>
    </xf>
    <xf numFmtId="44" fontId="2" fillId="0" borderId="29" xfId="1" applyFont="1" applyFill="1" applyBorder="1" applyAlignment="1">
      <alignment horizontal="right"/>
    </xf>
    <xf numFmtId="44" fontId="17" fillId="9" borderId="31" xfId="1" applyFont="1" applyFill="1" applyBorder="1" applyAlignment="1">
      <alignment horizontal="center"/>
    </xf>
    <xf numFmtId="44" fontId="2" fillId="0" borderId="33" xfId="1" applyFont="1" applyFill="1" applyBorder="1" applyAlignment="1">
      <alignment horizontal="center"/>
    </xf>
    <xf numFmtId="44" fontId="2" fillId="0" borderId="28" xfId="4" applyFont="1" applyFill="1" applyBorder="1" applyAlignment="1">
      <alignment horizontal="center"/>
    </xf>
    <xf numFmtId="44" fontId="17" fillId="10" borderId="20" xfId="4" applyFont="1" applyFill="1" applyBorder="1" applyAlignment="1">
      <alignment horizontal="center"/>
    </xf>
    <xf numFmtId="44" fontId="17" fillId="0" borderId="9" xfId="4" applyFont="1" applyFill="1" applyBorder="1" applyAlignment="1">
      <alignment horizontal="center"/>
    </xf>
    <xf numFmtId="0" fontId="17" fillId="0" borderId="44" xfId="3" quotePrefix="1" applyFont="1" applyBorder="1"/>
    <xf numFmtId="0" fontId="17" fillId="0" borderId="44" xfId="3" quotePrefix="1" applyFont="1" applyBorder="1" applyAlignment="1">
      <alignment horizontal="center"/>
    </xf>
    <xf numFmtId="9" fontId="17" fillId="0" borderId="64" xfId="3" applyNumberFormat="1" applyFont="1" applyBorder="1" applyAlignment="1">
      <alignment horizontal="center"/>
    </xf>
    <xf numFmtId="44" fontId="17" fillId="0" borderId="44" xfId="1" quotePrefix="1" applyFont="1" applyBorder="1" applyAlignment="1">
      <alignment horizontal="center"/>
    </xf>
    <xf numFmtId="44" fontId="17" fillId="10" borderId="44" xfId="1" quotePrefix="1" applyFont="1" applyFill="1" applyBorder="1" applyAlignment="1">
      <alignment horizontal="center"/>
    </xf>
    <xf numFmtId="44" fontId="11" fillId="4" borderId="47" xfId="4" applyFont="1" applyFill="1" applyBorder="1" applyAlignment="1">
      <alignment horizontal="center"/>
    </xf>
    <xf numFmtId="1" fontId="17" fillId="0" borderId="42" xfId="3" applyNumberFormat="1" applyFont="1" applyBorder="1" applyAlignment="1">
      <alignment horizontal="center"/>
    </xf>
    <xf numFmtId="44" fontId="17" fillId="0" borderId="45" xfId="1" applyFont="1" applyBorder="1" applyAlignment="1">
      <alignment horizontal="center"/>
    </xf>
    <xf numFmtId="44" fontId="2" fillId="0" borderId="45" xfId="1" applyFont="1" applyFill="1" applyBorder="1" applyAlignment="1">
      <alignment horizontal="right"/>
    </xf>
    <xf numFmtId="44" fontId="17" fillId="9" borderId="48" xfId="1" applyFont="1" applyFill="1" applyBorder="1" applyAlignment="1">
      <alignment horizontal="center"/>
    </xf>
    <xf numFmtId="44" fontId="2" fillId="0" borderId="42" xfId="1" applyFont="1" applyFill="1" applyBorder="1" applyAlignment="1">
      <alignment horizontal="center"/>
    </xf>
    <xf numFmtId="44" fontId="2" fillId="0" borderId="54" xfId="4" applyFont="1" applyFill="1" applyBorder="1" applyAlignment="1">
      <alignment horizontal="center"/>
    </xf>
    <xf numFmtId="44" fontId="17" fillId="0" borderId="45" xfId="4" applyFont="1" applyFill="1" applyBorder="1" applyAlignment="1">
      <alignment horizontal="center"/>
    </xf>
    <xf numFmtId="44" fontId="17" fillId="0" borderId="10" xfId="4" applyFont="1" applyFill="1" applyBorder="1" applyAlignment="1">
      <alignment horizontal="center"/>
    </xf>
    <xf numFmtId="44" fontId="17" fillId="10" borderId="52" xfId="1" quotePrefix="1" applyFont="1" applyFill="1" applyBorder="1" applyAlignment="1">
      <alignment horizontal="center"/>
    </xf>
    <xf numFmtId="44" fontId="17" fillId="0" borderId="29" xfId="1" applyFont="1" applyBorder="1" applyAlignment="1">
      <alignment horizontal="center"/>
    </xf>
    <xf numFmtId="44" fontId="17" fillId="0" borderId="40" xfId="1" quotePrefix="1" applyFont="1" applyBorder="1" applyAlignment="1">
      <alignment horizontal="center"/>
    </xf>
    <xf numFmtId="0" fontId="17" fillId="0" borderId="42" xfId="3" applyFont="1" applyBorder="1"/>
    <xf numFmtId="9" fontId="17" fillId="0" borderId="48" xfId="3" applyNumberFormat="1" applyFont="1" applyBorder="1" applyAlignment="1">
      <alignment horizontal="center"/>
    </xf>
    <xf numFmtId="0" fontId="17" fillId="0" borderId="40" xfId="3" quotePrefix="1" applyFont="1" applyBorder="1"/>
    <xf numFmtId="0" fontId="17" fillId="0" borderId="40" xfId="3" quotePrefix="1" applyFont="1" applyBorder="1" applyAlignment="1">
      <alignment horizontal="center"/>
    </xf>
    <xf numFmtId="9" fontId="17" fillId="0" borderId="65" xfId="3" applyNumberFormat="1" applyFont="1" applyBorder="1" applyAlignment="1">
      <alignment horizontal="center"/>
    </xf>
    <xf numFmtId="44" fontId="17" fillId="10" borderId="40" xfId="1" quotePrefix="1" applyFont="1" applyFill="1" applyBorder="1" applyAlignment="1">
      <alignment horizontal="center"/>
    </xf>
    <xf numFmtId="44" fontId="11" fillId="4" borderId="41" xfId="4" applyFont="1" applyFill="1" applyBorder="1" applyAlignment="1">
      <alignment horizontal="center"/>
    </xf>
    <xf numFmtId="9" fontId="17" fillId="0" borderId="66" xfId="3" applyNumberFormat="1" applyFont="1" applyBorder="1" applyAlignment="1">
      <alignment horizontal="center"/>
    </xf>
    <xf numFmtId="44" fontId="17" fillId="0" borderId="40" xfId="1" applyFont="1" applyFill="1" applyBorder="1" applyAlignment="1">
      <alignment horizontal="center"/>
    </xf>
    <xf numFmtId="44" fontId="17" fillId="10" borderId="40" xfId="1" applyFont="1" applyFill="1" applyBorder="1" applyAlignment="1">
      <alignment horizontal="center"/>
    </xf>
    <xf numFmtId="0" fontId="17" fillId="0" borderId="29" xfId="3" quotePrefix="1" applyFont="1" applyBorder="1"/>
    <xf numFmtId="0" fontId="17" fillId="0" borderId="35" xfId="3" quotePrefix="1" applyFont="1" applyBorder="1" applyAlignment="1">
      <alignment horizontal="center"/>
    </xf>
    <xf numFmtId="9" fontId="17" fillId="0" borderId="67" xfId="3" applyNumberFormat="1" applyFont="1" applyBorder="1" applyAlignment="1">
      <alignment horizontal="center"/>
    </xf>
    <xf numFmtId="44" fontId="17" fillId="0" borderId="35" xfId="1" quotePrefix="1" applyFont="1" applyBorder="1" applyAlignment="1">
      <alignment horizontal="center"/>
    </xf>
    <xf numFmtId="44" fontId="17" fillId="10" borderId="35" xfId="1" quotePrefix="1" applyFont="1" applyFill="1" applyBorder="1" applyAlignment="1">
      <alignment horizontal="center"/>
    </xf>
    <xf numFmtId="44" fontId="11" fillId="4" borderId="37" xfId="4" applyFont="1" applyFill="1" applyBorder="1" applyAlignment="1">
      <alignment horizontal="center"/>
    </xf>
    <xf numFmtId="44" fontId="17" fillId="0" borderId="31" xfId="1" applyFont="1" applyFill="1" applyBorder="1" applyAlignment="1">
      <alignment horizontal="center"/>
    </xf>
    <xf numFmtId="44" fontId="17" fillId="0" borderId="40" xfId="1" applyFont="1" applyBorder="1" applyAlignment="1">
      <alignment horizontal="center"/>
    </xf>
    <xf numFmtId="44" fontId="2" fillId="0" borderId="52" xfId="4" applyFont="1" applyFill="1" applyBorder="1" applyAlignment="1">
      <alignment horizontal="right"/>
    </xf>
    <xf numFmtId="44" fontId="2" fillId="0" borderId="40" xfId="4" applyFont="1" applyFill="1" applyBorder="1" applyAlignment="1">
      <alignment horizontal="right"/>
    </xf>
    <xf numFmtId="0" fontId="17" fillId="0" borderId="68" xfId="3" applyFont="1" applyBorder="1"/>
    <xf numFmtId="9" fontId="17" fillId="0" borderId="69" xfId="3" applyNumberFormat="1" applyFont="1" applyBorder="1" applyAlignment="1">
      <alignment horizontal="center"/>
    </xf>
    <xf numFmtId="3" fontId="17" fillId="0" borderId="0" xfId="3" applyNumberFormat="1" applyFont="1" applyAlignment="1">
      <alignment horizontal="left"/>
    </xf>
    <xf numFmtId="44" fontId="17" fillId="0" borderId="52" xfId="1" applyFont="1" applyBorder="1" applyAlignment="1">
      <alignment horizontal="center"/>
    </xf>
    <xf numFmtId="44" fontId="17" fillId="10" borderId="52" xfId="1" applyFont="1" applyFill="1" applyBorder="1" applyAlignment="1">
      <alignment horizontal="center"/>
    </xf>
    <xf numFmtId="6" fontId="2" fillId="0" borderId="40" xfId="4" applyNumberFormat="1" applyFont="1" applyFill="1" applyBorder="1" applyAlignment="1">
      <alignment horizontal="right"/>
    </xf>
    <xf numFmtId="0" fontId="17" fillId="0" borderId="70" xfId="3" quotePrefix="1" applyFont="1" applyBorder="1"/>
    <xf numFmtId="0" fontId="17" fillId="0" borderId="56" xfId="3" quotePrefix="1" applyFont="1" applyBorder="1"/>
    <xf numFmtId="0" fontId="17" fillId="0" borderId="71" xfId="3" quotePrefix="1" applyFont="1" applyBorder="1" applyAlignment="1">
      <alignment horizontal="center"/>
    </xf>
    <xf numFmtId="9" fontId="17" fillId="0" borderId="72" xfId="3" applyNumberFormat="1" applyFont="1" applyBorder="1" applyAlignment="1">
      <alignment horizontal="center"/>
    </xf>
    <xf numFmtId="44" fontId="17" fillId="0" borderId="71" xfId="1" quotePrefix="1" applyFont="1" applyBorder="1" applyAlignment="1">
      <alignment horizontal="center"/>
    </xf>
    <xf numFmtId="44" fontId="17" fillId="10" borderId="71" xfId="1" quotePrefix="1" applyFont="1" applyFill="1" applyBorder="1" applyAlignment="1">
      <alignment horizontal="center"/>
    </xf>
    <xf numFmtId="44" fontId="11" fillId="4" borderId="73" xfId="4" applyFont="1" applyFill="1" applyBorder="1" applyAlignment="1">
      <alignment horizontal="center"/>
    </xf>
    <xf numFmtId="1" fontId="17" fillId="0" borderId="50" xfId="3" applyNumberFormat="1" applyFont="1" applyBorder="1" applyAlignment="1">
      <alignment horizontal="center"/>
    </xf>
    <xf numFmtId="44" fontId="17" fillId="0" borderId="56" xfId="1" applyFont="1" applyBorder="1" applyAlignment="1">
      <alignment horizontal="center"/>
    </xf>
    <xf numFmtId="44" fontId="2" fillId="0" borderId="56" xfId="1" applyFont="1" applyFill="1" applyBorder="1" applyAlignment="1">
      <alignment horizontal="right"/>
    </xf>
    <xf numFmtId="44" fontId="17" fillId="9" borderId="57" xfId="1" applyFont="1" applyFill="1" applyBorder="1" applyAlignment="1">
      <alignment horizontal="center"/>
    </xf>
    <xf numFmtId="44" fontId="2" fillId="0" borderId="50" xfId="1" applyFont="1" applyFill="1" applyBorder="1" applyAlignment="1">
      <alignment horizontal="center"/>
    </xf>
    <xf numFmtId="44" fontId="2" fillId="0" borderId="55" xfId="4" applyFont="1" applyFill="1" applyBorder="1" applyAlignment="1">
      <alignment horizontal="center"/>
    </xf>
    <xf numFmtId="44" fontId="17" fillId="0" borderId="13" xfId="4" applyFont="1" applyFill="1" applyBorder="1" applyAlignment="1">
      <alignment horizontal="center"/>
    </xf>
    <xf numFmtId="44" fontId="17" fillId="0" borderId="0" xfId="4" applyFont="1" applyAlignment="1">
      <alignment horizontal="center"/>
    </xf>
    <xf numFmtId="2" fontId="2" fillId="0" borderId="0" xfId="3" applyNumberFormat="1" applyFont="1" applyAlignment="1">
      <alignment horizontal="right"/>
    </xf>
    <xf numFmtId="44" fontId="2" fillId="0" borderId="0" xfId="1" applyFont="1" applyAlignment="1">
      <alignment horizontal="center"/>
    </xf>
    <xf numFmtId="0" fontId="22" fillId="0" borderId="0" xfId="0" applyFont="1"/>
    <xf numFmtId="3" fontId="10" fillId="6" borderId="4" xfId="3" applyNumberFormat="1" applyFont="1" applyFill="1" applyBorder="1" applyAlignment="1">
      <alignment horizontal="center" vertical="center" wrapText="1"/>
    </xf>
    <xf numFmtId="3" fontId="10" fillId="6" borderId="7" xfId="3" applyNumberFormat="1" applyFont="1" applyFill="1" applyBorder="1" applyAlignment="1">
      <alignment horizontal="center" vertical="center" wrapText="1"/>
    </xf>
    <xf numFmtId="0" fontId="17" fillId="0" borderId="62" xfId="3" applyFont="1" applyBorder="1" applyAlignment="1">
      <alignment horizontal="left" vertical="center" wrapText="1"/>
    </xf>
    <xf numFmtId="0" fontId="17" fillId="0" borderId="33" xfId="3" applyFont="1" applyBorder="1" applyAlignment="1">
      <alignment horizontal="left" vertical="center" wrapText="1"/>
    </xf>
    <xf numFmtId="0" fontId="17" fillId="0" borderId="50" xfId="3" applyFont="1" applyBorder="1" applyAlignment="1">
      <alignment horizontal="left" vertical="center" wrapText="1"/>
    </xf>
    <xf numFmtId="3" fontId="10" fillId="7" borderId="1" xfId="3" applyNumberFormat="1" applyFont="1" applyFill="1" applyBorder="1" applyAlignment="1">
      <alignment horizontal="center" vertical="center"/>
    </xf>
    <xf numFmtId="3" fontId="10" fillId="7" borderId="3" xfId="3" applyNumberFormat="1" applyFont="1" applyFill="1" applyBorder="1" applyAlignment="1">
      <alignment horizontal="center" vertical="center"/>
    </xf>
    <xf numFmtId="44" fontId="15" fillId="0" borderId="0" xfId="1" applyFont="1" applyFill="1" applyBorder="1" applyAlignment="1">
      <alignment vertical="center"/>
    </xf>
    <xf numFmtId="0" fontId="17" fillId="0" borderId="59" xfId="3" applyFont="1" applyBorder="1" applyAlignment="1">
      <alignment horizontal="center" vertical="center" wrapText="1"/>
    </xf>
    <xf numFmtId="0" fontId="17" fillId="0" borderId="28" xfId="3" applyFont="1" applyBorder="1" applyAlignment="1">
      <alignment horizontal="center" vertical="center" wrapText="1"/>
    </xf>
    <xf numFmtId="0" fontId="17" fillId="0" borderId="55" xfId="3" applyFont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/>
    </xf>
    <xf numFmtId="44" fontId="3" fillId="2" borderId="2" xfId="1" applyFont="1" applyFill="1" applyBorder="1" applyAlignment="1">
      <alignment horizontal="center" vertical="center"/>
    </xf>
    <xf numFmtId="44" fontId="3" fillId="2" borderId="3" xfId="1" applyFont="1" applyFill="1" applyBorder="1" applyAlignment="1">
      <alignment horizontal="center" vertical="center"/>
    </xf>
    <xf numFmtId="0" fontId="17" fillId="0" borderId="25" xfId="3" applyFont="1" applyBorder="1" applyAlignment="1">
      <alignment horizontal="left" vertical="center"/>
    </xf>
    <xf numFmtId="0" fontId="17" fillId="0" borderId="33" xfId="3" applyFont="1" applyBorder="1" applyAlignment="1">
      <alignment horizontal="left" vertical="center"/>
    </xf>
    <xf numFmtId="0" fontId="17" fillId="0" borderId="42" xfId="3" applyFont="1" applyBorder="1" applyAlignment="1">
      <alignment horizontal="left" vertical="center"/>
    </xf>
    <xf numFmtId="0" fontId="17" fillId="0" borderId="50" xfId="3" applyFont="1" applyBorder="1" applyAlignment="1">
      <alignment horizontal="left" vertical="center"/>
    </xf>
    <xf numFmtId="3" fontId="10" fillId="7" borderId="11" xfId="3" applyNumberFormat="1" applyFont="1" applyFill="1" applyBorder="1" applyAlignment="1">
      <alignment horizontal="center" vertical="center" wrapText="1"/>
    </xf>
    <xf numFmtId="3" fontId="10" fillId="7" borderId="13" xfId="3" applyNumberFormat="1" applyFont="1" applyFill="1" applyBorder="1" applyAlignment="1">
      <alignment horizontal="center" vertical="center" wrapText="1"/>
    </xf>
  </cellXfs>
  <cellStyles count="5">
    <cellStyle name="Moneda" xfId="1" builtinId="4"/>
    <cellStyle name="Moneda 2" xfId="4" xr:uid="{751AE391-4BA1-419F-A7EF-08E31BFC997E}"/>
    <cellStyle name="Normal" xfId="0" builtinId="0"/>
    <cellStyle name="Normal 2" xfId="3" xr:uid="{12796411-A158-46E6-97E4-7FA22401752A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AC\Organizaci&#243;n\Transpar&#232;ncia\SAC\2022\Portal%20Transp.%20-%20Salaris%20per%20categories%20Jarfels%20+%20SAC%20gener'22%20%20(2%25).xlsx" TargetMode="External"/><Relationship Id="rId1" Type="http://schemas.openxmlformats.org/officeDocument/2006/relationships/externalLinkPath" Target="file:///C:\SAC\Organizaci&#243;n\Transpar&#232;ncia\SAC\2022\Portal%20Transp.%20-%20Salaris%20per%20categories%20Jarfels%20+%20SAC%20gener'22%20%20(2%25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AC\Organizaci&#243;n\Transpar&#232;ncia\SAC\2021\Portal%20Transp.%20-%20Salaris%20per%20categories%20Jarfels%20+%20SAC%201%20jul'21%20(taules'21)%20(Versi&#243;%20portal).xlsx" TargetMode="External"/><Relationship Id="rId1" Type="http://schemas.openxmlformats.org/officeDocument/2006/relationships/externalLinkPath" Target="file:///C:\SAC\Organizaci&#243;n\Transpar&#232;ncia\SAC\2021\Portal%20Transp.%20-%20Salaris%20per%20categories%20Jarfels%20+%20SAC%201%20jul'21%20(taules'21)%20(Versi&#243;%20portal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C\Organizaci&#243;n\Transpar&#232;ncia\SAC\2021\Portal%20Transp.%20-%20Salaris%20per%20categories%20Jarfels%20+%20SAC%201%20jul'21%20(taules'21)%20(amb%20not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RFELS (2%) gen'22 "/>
      <sheetName val="SAC (2%) gen'22 "/>
      <sheetName val="JARFELS (3,5%) gen'22"/>
      <sheetName val="SAC (3,5%) gen'22 "/>
    </sheetNames>
    <sheetDataSet>
      <sheetData sheetId="0" refreshError="1"/>
      <sheetData sheetId="1" refreshError="1"/>
      <sheetData sheetId="2">
        <row r="5">
          <cell r="E5">
            <v>1904.1487180048512</v>
          </cell>
        </row>
      </sheetData>
      <sheetData sheetId="3">
        <row r="4">
          <cell r="B4" t="str">
            <v>LLOC de treball</v>
          </cell>
          <cell r="C4" t="str">
            <v>Categoria</v>
          </cell>
          <cell r="D4" t="str">
            <v>Gr. Cot.</v>
          </cell>
          <cell r="E4" t="str">
            <v>% JORN</v>
          </cell>
          <cell r="F4" t="str">
            <v xml:space="preserve">Salari Base </v>
          </cell>
          <cell r="G4" t="str">
            <v>Plus Conveni</v>
          </cell>
          <cell r="H4" t="str">
            <v>Plus Tòxic/Pen.</v>
          </cell>
          <cell r="I4" t="str">
            <v>Plus Transp/Distància</v>
          </cell>
          <cell r="J4" t="str">
            <v>Pagues extres (juny/desem)</v>
          </cell>
          <cell r="K4" t="str">
            <v>Paga Beneficis</v>
          </cell>
          <cell r="L4" t="str">
            <v>TOTAL BRUT FIX ANUAL 2022</v>
          </cell>
          <cell r="N4" t="str">
            <v>Antiguitat</v>
          </cell>
          <cell r="O4" t="str">
            <v xml:space="preserve">A compte Conveni </v>
          </cell>
          <cell r="P4" t="str">
            <v>Prima Absentisme</v>
          </cell>
          <cell r="Q4" t="str">
            <v xml:space="preserve">Ajuda Escolar </v>
          </cell>
          <cell r="R4" t="str">
            <v xml:space="preserve">Plus Voluntari mensual </v>
          </cell>
          <cell r="S4" t="str">
            <v xml:space="preserve">Variable Tº (màx) </v>
          </cell>
          <cell r="U4" t="str">
            <v>Pl. Activitat - Pl. Coordin.</v>
          </cell>
          <cell r="V4" t="str">
            <v>Plus Guardia</v>
          </cell>
          <cell r="W4" t="str">
            <v>Plus Tòxic/Pen.</v>
          </cell>
          <cell r="X4" t="str">
            <v>Plus Enganche</v>
          </cell>
          <cell r="Y4" t="str">
            <v>Plus Càrrega Lateral</v>
          </cell>
          <cell r="Z4" t="str">
            <v>Plus Disponib.</v>
          </cell>
          <cell r="AA4" t="str">
            <v>Dia descans treballat</v>
          </cell>
          <cell r="AB4" t="str">
            <v>Dia festiu treballat</v>
          </cell>
        </row>
        <row r="5">
          <cell r="B5" t="str">
            <v>Gerent</v>
          </cell>
          <cell r="C5" t="str">
            <v>Técnic/a Superior</v>
          </cell>
          <cell r="D5">
            <v>1</v>
          </cell>
          <cell r="E5">
            <v>1</v>
          </cell>
          <cell r="F5">
            <v>1969.7291999999998</v>
          </cell>
          <cell r="G5">
            <v>0</v>
          </cell>
          <cell r="H5">
            <v>0</v>
          </cell>
          <cell r="I5">
            <v>0</v>
          </cell>
          <cell r="J5">
            <v>1969.7291999999998</v>
          </cell>
          <cell r="K5">
            <v>1969.7291999999998</v>
          </cell>
          <cell r="L5">
            <v>29545.937999999995</v>
          </cell>
          <cell r="N5" t="str">
            <v>s/taula</v>
          </cell>
          <cell r="O5">
            <v>0</v>
          </cell>
          <cell r="P5">
            <v>0</v>
          </cell>
          <cell r="Q5">
            <v>0</v>
          </cell>
          <cell r="R5">
            <v>2557.7159381127994</v>
          </cell>
          <cell r="S5" t="str">
            <v>10% sal.brut</v>
          </cell>
          <cell r="U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</row>
        <row r="6">
          <cell r="B6" t="str">
            <v>Director/a Area</v>
          </cell>
          <cell r="C6" t="str">
            <v>Técnic/a Superior</v>
          </cell>
          <cell r="D6">
            <v>1</v>
          </cell>
          <cell r="E6">
            <v>1</v>
          </cell>
          <cell r="F6">
            <v>1969.7291999999998</v>
          </cell>
          <cell r="G6">
            <v>0</v>
          </cell>
          <cell r="H6">
            <v>0</v>
          </cell>
          <cell r="I6">
            <v>0</v>
          </cell>
          <cell r="J6">
            <v>1969.7291999999998</v>
          </cell>
          <cell r="K6">
            <v>1969.7291999999998</v>
          </cell>
          <cell r="L6">
            <v>29545.937999999995</v>
          </cell>
          <cell r="N6" t="str">
            <v>s/taula</v>
          </cell>
          <cell r="O6">
            <v>0</v>
          </cell>
          <cell r="P6">
            <v>0</v>
          </cell>
          <cell r="Q6">
            <v>0</v>
          </cell>
          <cell r="R6" t="str">
            <v>1.783,6€ a 2.546,7€</v>
          </cell>
          <cell r="S6" t="str">
            <v>0% a 10% Sal.Brut</v>
          </cell>
          <cell r="U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</row>
        <row r="7">
          <cell r="B7" t="str">
            <v>Tècnic/a Jurídic</v>
          </cell>
          <cell r="C7" t="str">
            <v>Tècnic/a Superior</v>
          </cell>
          <cell r="D7">
            <v>1</v>
          </cell>
          <cell r="E7">
            <v>1</v>
          </cell>
          <cell r="F7">
            <v>1969.73</v>
          </cell>
          <cell r="G7">
            <v>0</v>
          </cell>
          <cell r="H7">
            <v>0</v>
          </cell>
          <cell r="I7">
            <v>0</v>
          </cell>
          <cell r="J7">
            <v>1969.73</v>
          </cell>
          <cell r="K7">
            <v>1969.73</v>
          </cell>
          <cell r="L7">
            <v>29545.95</v>
          </cell>
          <cell r="N7" t="str">
            <v>s/taula</v>
          </cell>
          <cell r="O7">
            <v>0</v>
          </cell>
          <cell r="P7">
            <v>0</v>
          </cell>
          <cell r="Q7">
            <v>0</v>
          </cell>
          <cell r="R7">
            <v>218.28</v>
          </cell>
          <cell r="S7">
            <v>0</v>
          </cell>
          <cell r="U7" t="str">
            <v>0 a 110,35€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</row>
        <row r="8">
          <cell r="B8" t="str">
            <v>Tècnic/a Comunicació</v>
          </cell>
          <cell r="C8" t="str">
            <v>Tècnic/a Superior</v>
          </cell>
          <cell r="D8">
            <v>1</v>
          </cell>
          <cell r="E8">
            <v>1</v>
          </cell>
          <cell r="F8">
            <v>1969.7291999999998</v>
          </cell>
          <cell r="G8">
            <v>0</v>
          </cell>
          <cell r="H8">
            <v>0</v>
          </cell>
          <cell r="I8">
            <v>0</v>
          </cell>
          <cell r="J8">
            <v>1969.7291999999998</v>
          </cell>
          <cell r="K8">
            <v>1969.7291999999998</v>
          </cell>
          <cell r="L8">
            <v>29545.937999999995</v>
          </cell>
          <cell r="N8" t="str">
            <v>s/taula</v>
          </cell>
          <cell r="O8">
            <v>0</v>
          </cell>
          <cell r="P8">
            <v>0</v>
          </cell>
          <cell r="Q8">
            <v>0</v>
          </cell>
          <cell r="R8">
            <v>218.32</v>
          </cell>
          <cell r="S8">
            <v>0</v>
          </cell>
          <cell r="U8" t="str">
            <v>0 a 110,35€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</row>
        <row r="9">
          <cell r="B9" t="str">
            <v>Coordinador/a Àrea</v>
          </cell>
          <cell r="C9" t="str">
            <v>Tècnic/a Mig</v>
          </cell>
          <cell r="D9">
            <v>2</v>
          </cell>
          <cell r="E9">
            <v>1</v>
          </cell>
          <cell r="F9">
            <v>1812.5954999999999</v>
          </cell>
          <cell r="G9">
            <v>0</v>
          </cell>
          <cell r="H9">
            <v>0</v>
          </cell>
          <cell r="I9">
            <v>0</v>
          </cell>
          <cell r="J9">
            <v>1812.5954999999999</v>
          </cell>
          <cell r="K9">
            <v>1812.5954999999999</v>
          </cell>
          <cell r="L9">
            <v>27188.932499999999</v>
          </cell>
          <cell r="N9" t="str">
            <v>s/taula</v>
          </cell>
          <cell r="O9">
            <v>0</v>
          </cell>
          <cell r="P9">
            <v>0</v>
          </cell>
          <cell r="Q9">
            <v>0</v>
          </cell>
          <cell r="R9">
            <v>739.65</v>
          </cell>
          <cell r="S9">
            <v>0</v>
          </cell>
          <cell r="U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</row>
        <row r="10">
          <cell r="B10" t="str">
            <v>Cap de secció</v>
          </cell>
          <cell r="C10" t="str">
            <v>Cap de secció</v>
          </cell>
          <cell r="D10">
            <v>5</v>
          </cell>
          <cell r="E10">
            <v>1</v>
          </cell>
          <cell r="F10">
            <v>1489.33395</v>
          </cell>
          <cell r="G10">
            <v>0</v>
          </cell>
          <cell r="H10">
            <v>0</v>
          </cell>
          <cell r="I10">
            <v>0</v>
          </cell>
          <cell r="J10">
            <v>1489.33395</v>
          </cell>
          <cell r="K10">
            <v>1489.33395</v>
          </cell>
          <cell r="L10">
            <v>22340.009249999999</v>
          </cell>
          <cell r="N10" t="str">
            <v>s/taula</v>
          </cell>
          <cell r="O10">
            <v>0</v>
          </cell>
          <cell r="P10">
            <v>0</v>
          </cell>
          <cell r="Q10">
            <v>0</v>
          </cell>
          <cell r="R10">
            <v>1575.49</v>
          </cell>
          <cell r="S10">
            <v>0</v>
          </cell>
          <cell r="U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</row>
        <row r="11">
          <cell r="B11" t="str">
            <v>Adva Tècnica</v>
          </cell>
          <cell r="C11" t="str">
            <v>Of. Administratiu/va</v>
          </cell>
          <cell r="D11">
            <v>5</v>
          </cell>
          <cell r="E11">
            <v>1</v>
          </cell>
          <cell r="F11">
            <v>1457.0315999999998</v>
          </cell>
          <cell r="G11">
            <v>0</v>
          </cell>
          <cell r="H11">
            <v>0</v>
          </cell>
          <cell r="I11">
            <v>0</v>
          </cell>
          <cell r="J11">
            <v>1457.0315999999998</v>
          </cell>
          <cell r="K11">
            <v>1457.0315999999998</v>
          </cell>
          <cell r="L11">
            <v>21855.473999999998</v>
          </cell>
          <cell r="N11" t="str">
            <v>s/taula</v>
          </cell>
          <cell r="O11">
            <v>0</v>
          </cell>
          <cell r="P11">
            <v>0</v>
          </cell>
          <cell r="Q11">
            <v>0</v>
          </cell>
          <cell r="R11">
            <v>1164.98</v>
          </cell>
          <cell r="S11">
            <v>0</v>
          </cell>
          <cell r="U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B12" t="str">
            <v>Netejador/a</v>
          </cell>
          <cell r="C12" t="str">
            <v>Personal neteja</v>
          </cell>
          <cell r="D12">
            <v>10</v>
          </cell>
          <cell r="E12">
            <v>1</v>
          </cell>
          <cell r="F12">
            <v>1359.9278999999999</v>
          </cell>
          <cell r="G12">
            <v>0</v>
          </cell>
          <cell r="H12">
            <v>0</v>
          </cell>
          <cell r="I12">
            <v>0</v>
          </cell>
          <cell r="J12">
            <v>1359.9278999999999</v>
          </cell>
          <cell r="K12">
            <v>1359.9278999999999</v>
          </cell>
          <cell r="L12">
            <v>20398.9185</v>
          </cell>
          <cell r="N12" t="str">
            <v>s/taula</v>
          </cell>
          <cell r="O12">
            <v>0</v>
          </cell>
          <cell r="P12">
            <v>0</v>
          </cell>
          <cell r="Q12">
            <v>0</v>
          </cell>
          <cell r="R12">
            <v>122</v>
          </cell>
          <cell r="S12">
            <v>0</v>
          </cell>
          <cell r="U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B13" t="str">
            <v>Tècnica Jurídica</v>
          </cell>
          <cell r="C13" t="str">
            <v>Tècnic/a Superior</v>
          </cell>
          <cell r="D13">
            <v>1</v>
          </cell>
          <cell r="E13">
            <v>1</v>
          </cell>
          <cell r="F13">
            <v>1969.7291999999998</v>
          </cell>
          <cell r="G13">
            <v>0</v>
          </cell>
          <cell r="H13">
            <v>0</v>
          </cell>
          <cell r="I13">
            <v>0</v>
          </cell>
          <cell r="J13">
            <v>1969.7291999999998</v>
          </cell>
          <cell r="K13">
            <v>1969.7291999999998</v>
          </cell>
          <cell r="L13">
            <v>29545.937999999995</v>
          </cell>
          <cell r="N13" t="str">
            <v>s/taula</v>
          </cell>
          <cell r="O13">
            <v>0</v>
          </cell>
          <cell r="P13">
            <v>0</v>
          </cell>
          <cell r="Q13">
            <v>0</v>
          </cell>
          <cell r="R13">
            <v>218.28</v>
          </cell>
          <cell r="S13">
            <v>0</v>
          </cell>
          <cell r="U13">
            <v>0</v>
          </cell>
        </row>
        <row r="14">
          <cell r="B14" t="str">
            <v xml:space="preserve">Tècnica </v>
          </cell>
          <cell r="C14" t="str">
            <v>Tècnic/a Mig</v>
          </cell>
          <cell r="D14">
            <v>2</v>
          </cell>
          <cell r="E14">
            <v>1</v>
          </cell>
          <cell r="F14">
            <v>1812.5954999999999</v>
          </cell>
          <cell r="G14">
            <v>0</v>
          </cell>
          <cell r="H14">
            <v>0</v>
          </cell>
          <cell r="I14">
            <v>0</v>
          </cell>
          <cell r="J14">
            <v>1812.5954999999999</v>
          </cell>
          <cell r="K14">
            <v>1812.5954999999999</v>
          </cell>
          <cell r="L14">
            <v>27188.932499999999</v>
          </cell>
          <cell r="N14" t="str">
            <v>s/taula</v>
          </cell>
          <cell r="O14">
            <v>0</v>
          </cell>
          <cell r="P14">
            <v>0</v>
          </cell>
          <cell r="Q14">
            <v>0</v>
          </cell>
          <cell r="R14">
            <v>750.56</v>
          </cell>
          <cell r="S14">
            <v>0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B15" t="str">
            <v>Secretaria</v>
          </cell>
          <cell r="C15" t="str">
            <v>Of. Administratiu/va</v>
          </cell>
          <cell r="D15">
            <v>5</v>
          </cell>
          <cell r="E15">
            <v>1</v>
          </cell>
          <cell r="F15">
            <v>1457.0315999999998</v>
          </cell>
          <cell r="G15">
            <v>0</v>
          </cell>
          <cell r="H15">
            <v>0</v>
          </cell>
          <cell r="I15">
            <v>0</v>
          </cell>
          <cell r="J15">
            <v>1457.0315999999998</v>
          </cell>
          <cell r="K15">
            <v>1457.0315999999998</v>
          </cell>
          <cell r="L15">
            <v>21855.473999999998</v>
          </cell>
          <cell r="N15" t="str">
            <v>s/taula</v>
          </cell>
          <cell r="O15">
            <v>0</v>
          </cell>
          <cell r="P15">
            <v>0</v>
          </cell>
          <cell r="Q15">
            <v>0</v>
          </cell>
          <cell r="R15">
            <v>303.58999999999997</v>
          </cell>
          <cell r="S15">
            <v>0</v>
          </cell>
          <cell r="U15">
            <v>86.25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B16" t="str">
            <v>Adva Tècnica</v>
          </cell>
          <cell r="C16" t="str">
            <v>Of. Administratiu/va</v>
          </cell>
          <cell r="D16">
            <v>5</v>
          </cell>
          <cell r="E16">
            <v>1</v>
          </cell>
          <cell r="F16">
            <v>1457.0315999999998</v>
          </cell>
          <cell r="G16">
            <v>0</v>
          </cell>
          <cell r="H16">
            <v>0</v>
          </cell>
          <cell r="I16">
            <v>0</v>
          </cell>
          <cell r="J16">
            <v>1457.0315999999998</v>
          </cell>
          <cell r="K16">
            <v>1457.0315999999998</v>
          </cell>
          <cell r="L16">
            <v>21855.473999999998</v>
          </cell>
          <cell r="N16" t="str">
            <v>s/taula</v>
          </cell>
          <cell r="O16">
            <v>0</v>
          </cell>
          <cell r="P16">
            <v>0</v>
          </cell>
          <cell r="Q16">
            <v>0</v>
          </cell>
          <cell r="R16" t="str">
            <v>964,03€ a 1.199,98€</v>
          </cell>
          <cell r="S16">
            <v>0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</row>
        <row r="17">
          <cell r="B17" t="str">
            <v>Administratiu/va</v>
          </cell>
          <cell r="C17" t="str">
            <v>Of. Administratiu/va</v>
          </cell>
          <cell r="D17">
            <v>5</v>
          </cell>
          <cell r="E17">
            <v>1</v>
          </cell>
          <cell r="F17">
            <v>1457.0315999999998</v>
          </cell>
          <cell r="G17">
            <v>0</v>
          </cell>
          <cell r="H17">
            <v>0</v>
          </cell>
          <cell r="I17">
            <v>0</v>
          </cell>
          <cell r="J17">
            <v>1457.0315999999998</v>
          </cell>
          <cell r="K17">
            <v>1457.0315999999998</v>
          </cell>
          <cell r="L17">
            <v>21855.473999999998</v>
          </cell>
          <cell r="N17" t="str">
            <v>s/taula</v>
          </cell>
          <cell r="O17">
            <v>0</v>
          </cell>
          <cell r="P17">
            <v>0</v>
          </cell>
          <cell r="Q17">
            <v>0</v>
          </cell>
          <cell r="R17">
            <v>300.77999999999997</v>
          </cell>
          <cell r="S17">
            <v>0</v>
          </cell>
          <cell r="U17" t="str">
            <v>0 a 86,25€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B18" t="str">
            <v xml:space="preserve">Aux. Administratiu/va </v>
          </cell>
          <cell r="C18" t="str">
            <v>Aux. Administratiu/va</v>
          </cell>
          <cell r="D18">
            <v>7</v>
          </cell>
          <cell r="E18">
            <v>1</v>
          </cell>
          <cell r="F18">
            <v>1359.9278999999999</v>
          </cell>
          <cell r="G18">
            <v>0</v>
          </cell>
          <cell r="H18">
            <v>0</v>
          </cell>
          <cell r="I18">
            <v>0</v>
          </cell>
          <cell r="J18">
            <v>1359.9278999999999</v>
          </cell>
          <cell r="K18">
            <v>1359.9278999999999</v>
          </cell>
          <cell r="L18">
            <v>20398.9185</v>
          </cell>
          <cell r="N18" t="str">
            <v>s/taula</v>
          </cell>
          <cell r="O18">
            <v>0</v>
          </cell>
          <cell r="P18">
            <v>0</v>
          </cell>
          <cell r="Q18">
            <v>0</v>
          </cell>
          <cell r="R18">
            <v>71.2</v>
          </cell>
          <cell r="S18">
            <v>0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B19" t="str">
            <v>Agent Energètic/a</v>
          </cell>
          <cell r="C19" t="str">
            <v>Agent Energètic/a</v>
          </cell>
          <cell r="D19">
            <v>7</v>
          </cell>
          <cell r="E19">
            <v>1</v>
          </cell>
          <cell r="F19">
            <v>1489.33</v>
          </cell>
          <cell r="G19">
            <v>0</v>
          </cell>
          <cell r="H19">
            <v>0</v>
          </cell>
          <cell r="I19">
            <v>0</v>
          </cell>
          <cell r="J19">
            <v>1489.33</v>
          </cell>
          <cell r="K19">
            <v>1489.33</v>
          </cell>
          <cell r="L19">
            <v>22339.949999999997</v>
          </cell>
          <cell r="N19" t="str">
            <v>s/taula</v>
          </cell>
          <cell r="O19">
            <v>0</v>
          </cell>
          <cell r="P19">
            <v>0</v>
          </cell>
          <cell r="Q19">
            <v>0</v>
          </cell>
          <cell r="R19">
            <v>8.3699999999999992</v>
          </cell>
          <cell r="S19">
            <v>0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B20" t="str">
            <v>Coordinador/a Àrea</v>
          </cell>
          <cell r="C20" t="str">
            <v>Tècnic/a Superior</v>
          </cell>
          <cell r="D20">
            <v>1</v>
          </cell>
          <cell r="E20">
            <v>1</v>
          </cell>
          <cell r="F20">
            <v>1812.5954999999999</v>
          </cell>
          <cell r="G20">
            <v>0</v>
          </cell>
          <cell r="H20">
            <v>0</v>
          </cell>
          <cell r="I20">
            <v>0</v>
          </cell>
          <cell r="J20">
            <v>1812.5954999999999</v>
          </cell>
          <cell r="K20">
            <v>1812.5954999999999</v>
          </cell>
          <cell r="L20">
            <v>27188.932499999999</v>
          </cell>
          <cell r="N20" t="str">
            <v>s/taula</v>
          </cell>
          <cell r="O20">
            <v>0</v>
          </cell>
          <cell r="P20">
            <v>0</v>
          </cell>
          <cell r="Q20">
            <v>0</v>
          </cell>
          <cell r="R20">
            <v>698.37</v>
          </cell>
          <cell r="S20" t="str">
            <v>10% sal.brut</v>
          </cell>
          <cell r="U20">
            <v>0</v>
          </cell>
          <cell r="V20" t="str">
            <v>0 a 32€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B21" t="str">
            <v>Cap d'equip</v>
          </cell>
          <cell r="C21" t="str">
            <v>Cap d'equip</v>
          </cell>
          <cell r="D21">
            <v>5</v>
          </cell>
          <cell r="E21">
            <v>1</v>
          </cell>
          <cell r="F21">
            <v>1693.8913499999999</v>
          </cell>
          <cell r="G21">
            <v>0</v>
          </cell>
          <cell r="H21">
            <v>0</v>
          </cell>
          <cell r="I21">
            <v>0</v>
          </cell>
          <cell r="J21">
            <v>1693.8913499999999</v>
          </cell>
          <cell r="K21">
            <v>1693.8913499999999</v>
          </cell>
          <cell r="L21">
            <v>25408.37025</v>
          </cell>
          <cell r="N21" t="str">
            <v>s/taula</v>
          </cell>
          <cell r="O21">
            <v>0</v>
          </cell>
          <cell r="P21">
            <v>0</v>
          </cell>
          <cell r="Q21">
            <v>0</v>
          </cell>
          <cell r="R21">
            <v>181.29</v>
          </cell>
          <cell r="S21">
            <v>0</v>
          </cell>
          <cell r="U21">
            <v>0</v>
          </cell>
          <cell r="V21" t="str">
            <v>0 a 32€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B22" t="str">
            <v xml:space="preserve">Inspector/Agente </v>
          </cell>
          <cell r="C22" t="str">
            <v>Insp./Agente Zona Reg.</v>
          </cell>
          <cell r="D22">
            <v>5</v>
          </cell>
          <cell r="E22">
            <v>1</v>
          </cell>
          <cell r="F22">
            <v>1489.33395</v>
          </cell>
          <cell r="G22">
            <v>0</v>
          </cell>
          <cell r="H22">
            <v>0</v>
          </cell>
          <cell r="I22">
            <v>0</v>
          </cell>
          <cell r="J22">
            <v>1489.33395</v>
          </cell>
          <cell r="K22">
            <v>1489.33395</v>
          </cell>
          <cell r="L22">
            <v>22340.009249999999</v>
          </cell>
          <cell r="N22" t="str">
            <v>s/taula</v>
          </cell>
          <cell r="O22">
            <v>0</v>
          </cell>
          <cell r="P22">
            <v>0</v>
          </cell>
          <cell r="Q22">
            <v>0</v>
          </cell>
          <cell r="R22" t="str">
            <v>8,37€ a 303,52€</v>
          </cell>
          <cell r="S22">
            <v>0</v>
          </cell>
          <cell r="U22" t="str">
            <v>0 a 244,0€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  <row r="23">
          <cell r="B23" t="str">
            <v>Operari Manteniment</v>
          </cell>
          <cell r="C23" t="str">
            <v>Insp./Agente Zona Reg.</v>
          </cell>
          <cell r="D23">
            <v>5</v>
          </cell>
          <cell r="E23">
            <v>1</v>
          </cell>
          <cell r="F23">
            <v>1489.33395</v>
          </cell>
          <cell r="G23">
            <v>0</v>
          </cell>
          <cell r="H23">
            <v>0</v>
          </cell>
          <cell r="I23">
            <v>0</v>
          </cell>
          <cell r="J23">
            <v>1489.33395</v>
          </cell>
          <cell r="K23">
            <v>1489.33395</v>
          </cell>
          <cell r="L23">
            <v>22340.009249999999</v>
          </cell>
          <cell r="N23" t="str">
            <v>s/taula</v>
          </cell>
          <cell r="O23">
            <v>0</v>
          </cell>
          <cell r="P23">
            <v>0</v>
          </cell>
          <cell r="Q23">
            <v>0</v>
          </cell>
          <cell r="R23">
            <v>8.3699999999999992</v>
          </cell>
          <cell r="S23">
            <v>0</v>
          </cell>
          <cell r="U23">
            <v>0</v>
          </cell>
          <cell r="V23" t="str">
            <v>0 a 32€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</row>
        <row r="24">
          <cell r="B24" t="str">
            <v>Administratiu/va</v>
          </cell>
          <cell r="C24" t="str">
            <v>Of. Administratiu/va</v>
          </cell>
          <cell r="D24">
            <v>5</v>
          </cell>
          <cell r="E24">
            <v>1</v>
          </cell>
          <cell r="F24">
            <v>1457.0315999999998</v>
          </cell>
          <cell r="G24">
            <v>0</v>
          </cell>
          <cell r="H24">
            <v>0</v>
          </cell>
          <cell r="I24">
            <v>0</v>
          </cell>
          <cell r="J24">
            <v>1457.0315999999998</v>
          </cell>
          <cell r="K24">
            <v>1457.0315999999998</v>
          </cell>
          <cell r="L24">
            <v>21855.473999999998</v>
          </cell>
          <cell r="N24" t="str">
            <v>s/taula</v>
          </cell>
          <cell r="O24">
            <v>0</v>
          </cell>
          <cell r="P24">
            <v>0</v>
          </cell>
          <cell r="Q24">
            <v>0</v>
          </cell>
          <cell r="R24">
            <v>303.47000000000003</v>
          </cell>
          <cell r="S24">
            <v>0</v>
          </cell>
          <cell r="U24">
            <v>0</v>
          </cell>
          <cell r="V24" t="str">
            <v>0 a 32€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B25" t="str">
            <v xml:space="preserve">Aux. Administratiu/va </v>
          </cell>
          <cell r="C25" t="str">
            <v>Aux. Administratiu/va</v>
          </cell>
          <cell r="D25">
            <v>7</v>
          </cell>
          <cell r="E25">
            <v>1</v>
          </cell>
          <cell r="F25">
            <v>1359.9278999999999</v>
          </cell>
          <cell r="G25">
            <v>0</v>
          </cell>
          <cell r="H25">
            <v>0</v>
          </cell>
          <cell r="I25">
            <v>0</v>
          </cell>
          <cell r="J25">
            <v>1359.9278999999999</v>
          </cell>
          <cell r="K25">
            <v>1359.9278999999999</v>
          </cell>
          <cell r="L25">
            <v>20398.9185</v>
          </cell>
          <cell r="N25" t="str">
            <v>s/taula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</row>
        <row r="26">
          <cell r="B26" t="str">
            <v>Gruista</v>
          </cell>
          <cell r="C26" t="str">
            <v>Gruista</v>
          </cell>
          <cell r="D26">
            <v>8</v>
          </cell>
          <cell r="E26">
            <v>1</v>
          </cell>
          <cell r="F26">
            <v>1489.33</v>
          </cell>
          <cell r="G26">
            <v>0</v>
          </cell>
          <cell r="H26">
            <v>0</v>
          </cell>
          <cell r="I26">
            <v>0</v>
          </cell>
          <cell r="J26">
            <v>1489.33</v>
          </cell>
          <cell r="K26">
            <v>1489.33</v>
          </cell>
          <cell r="L26">
            <v>22339.949999999997</v>
          </cell>
          <cell r="N26" t="str">
            <v>s/taula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W26">
            <v>0</v>
          </cell>
          <cell r="X26">
            <v>35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</row>
        <row r="31">
          <cell r="B31" t="str">
            <v>LLOC de treball</v>
          </cell>
          <cell r="C31" t="str">
            <v>Categoria</v>
          </cell>
          <cell r="D31" t="str">
            <v>Gr. Cot.</v>
          </cell>
          <cell r="E31" t="str">
            <v>% JORN</v>
          </cell>
          <cell r="F31" t="str">
            <v xml:space="preserve">Salari Base </v>
          </cell>
          <cell r="G31" t="str">
            <v>Plus Conveni</v>
          </cell>
          <cell r="H31" t="str">
            <v>Plus Tòxic/Pen. Concepte variable</v>
          </cell>
          <cell r="I31" t="str">
            <v>Plus Transp/Distància</v>
          </cell>
          <cell r="J31" t="str">
            <v>Pagues extres (juny/desem)</v>
          </cell>
          <cell r="K31" t="str">
            <v>Vacances</v>
          </cell>
          <cell r="L31" t="str">
            <v>TOTAL BRUT FIX ANUAL 2022</v>
          </cell>
          <cell r="N31" t="str">
            <v>Antiguitat</v>
          </cell>
          <cell r="O31" t="str">
            <v xml:space="preserve">A compte Conveni </v>
          </cell>
          <cell r="P31" t="str">
            <v>Prima Absentisme</v>
          </cell>
          <cell r="Q31" t="str">
            <v xml:space="preserve">Ajuda Escolar </v>
          </cell>
          <cell r="R31" t="str">
            <v xml:space="preserve">Plus Voluntari mensual </v>
          </cell>
          <cell r="S31" t="str">
            <v xml:space="preserve">Variable Tº (màx) </v>
          </cell>
          <cell r="U31" t="str">
            <v>Pl. Activitat - Pl. Coordin.</v>
          </cell>
          <cell r="V31" t="str">
            <v>Plus Guardia</v>
          </cell>
          <cell r="W31" t="str">
            <v>Plus Tòxic/Pen.</v>
          </cell>
          <cell r="X31" t="str">
            <v>Plus Maquin.</v>
          </cell>
          <cell r="Y31" t="str">
            <v>Plus Càrrega Lateral</v>
          </cell>
          <cell r="Z31" t="str">
            <v>Plus Disponib.</v>
          </cell>
          <cell r="AA31" t="str">
            <v>Dia descans treballat</v>
          </cell>
          <cell r="AB31" t="str">
            <v>Dia festiu treballat</v>
          </cell>
        </row>
        <row r="32">
          <cell r="B32" t="str">
            <v>Peó/na Senyalització</v>
          </cell>
          <cell r="C32" t="str">
            <v>Peón/na</v>
          </cell>
          <cell r="D32">
            <v>10</v>
          </cell>
          <cell r="E32">
            <v>1</v>
          </cell>
          <cell r="F32">
            <v>932.25460909090907</v>
          </cell>
          <cell r="G32">
            <v>611.83930909090907</v>
          </cell>
          <cell r="I32">
            <v>151.1721</v>
          </cell>
          <cell r="J32">
            <v>1951.15095</v>
          </cell>
          <cell r="K32">
            <v>1951.15095</v>
          </cell>
          <cell r="L32">
            <v>24501.379049999996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W32">
            <v>200.97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</row>
        <row r="33">
          <cell r="B33" t="str">
            <v>Peó especialista Senyal</v>
          </cell>
          <cell r="C33" t="str">
            <v>Peó/a especialista</v>
          </cell>
          <cell r="D33">
            <v>9</v>
          </cell>
          <cell r="E33">
            <v>1</v>
          </cell>
          <cell r="F33">
            <v>943.21525909090906</v>
          </cell>
          <cell r="G33">
            <v>622.3436181818181</v>
          </cell>
          <cell r="I33">
            <v>158.67867272727273</v>
          </cell>
          <cell r="J33">
            <v>1988.6179499999998</v>
          </cell>
          <cell r="K33">
            <v>1988.6179499999998</v>
          </cell>
          <cell r="L33">
            <v>24932.466899999999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W33">
            <v>116.79</v>
          </cell>
        </row>
        <row r="34">
          <cell r="B34" t="str">
            <v>Oficial 2ª Senyalització</v>
          </cell>
          <cell r="C34" t="str">
            <v xml:space="preserve">Oficial 2ª </v>
          </cell>
          <cell r="D34">
            <v>8</v>
          </cell>
          <cell r="E34">
            <v>1</v>
          </cell>
          <cell r="F34">
            <v>1033.1031272727271</v>
          </cell>
          <cell r="G34">
            <v>670.47205909090894</v>
          </cell>
          <cell r="I34">
            <v>158.67867272727273</v>
          </cell>
          <cell r="J34">
            <v>2141.7772499999996</v>
          </cell>
          <cell r="K34">
            <v>2141.7772499999996</v>
          </cell>
          <cell r="L34">
            <v>26910.124199999998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41">
          <cell r="F41">
            <v>1071.7700413499997</v>
          </cell>
          <cell r="G41">
            <v>902.1837284999998</v>
          </cell>
          <cell r="H41">
            <v>214.37698319999996</v>
          </cell>
          <cell r="I41">
            <v>0</v>
          </cell>
          <cell r="J41">
            <v>2188.3203098999993</v>
          </cell>
          <cell r="K41">
            <v>1071.7700413499997</v>
          </cell>
          <cell r="P41">
            <v>502.4408327999999</v>
          </cell>
          <cell r="Q41">
            <v>106.52012999999998</v>
          </cell>
        </row>
        <row r="42">
          <cell r="F42">
            <v>1058.9040805499999</v>
          </cell>
          <cell r="G42">
            <v>645.53287409999984</v>
          </cell>
          <cell r="H42">
            <v>211.78708199999997</v>
          </cell>
          <cell r="I42">
            <v>0</v>
          </cell>
          <cell r="J42">
            <v>1916.2031503499998</v>
          </cell>
          <cell r="K42">
            <v>1058.9040805499999</v>
          </cell>
        </row>
        <row r="43">
          <cell r="F43">
            <v>1071.7700413499997</v>
          </cell>
          <cell r="G43">
            <v>751.3741993499998</v>
          </cell>
          <cell r="H43">
            <v>214.37698319999996</v>
          </cell>
          <cell r="I43">
            <v>0</v>
          </cell>
          <cell r="J43">
            <v>2037.5212238999995</v>
          </cell>
          <cell r="K43">
            <v>1071.7700413499997</v>
          </cell>
          <cell r="Y43">
            <v>9.4478723999999978</v>
          </cell>
        </row>
        <row r="44">
          <cell r="F44">
            <v>1007.3358058499999</v>
          </cell>
          <cell r="G44">
            <v>569.47541264999984</v>
          </cell>
          <cell r="H44">
            <v>201.45880664999999</v>
          </cell>
          <cell r="I44">
            <v>0</v>
          </cell>
          <cell r="J44">
            <v>1778.2804682999995</v>
          </cell>
          <cell r="K44">
            <v>1007.3358058499999</v>
          </cell>
          <cell r="X44">
            <v>2.0995271999999998</v>
          </cell>
        </row>
        <row r="45">
          <cell r="F45">
            <v>1058.9040805499999</v>
          </cell>
          <cell r="G45">
            <v>560.00347559999989</v>
          </cell>
          <cell r="H45">
            <v>211.78708199999997</v>
          </cell>
          <cell r="I45">
            <v>0</v>
          </cell>
          <cell r="J45">
            <v>1830.6946381499997</v>
          </cell>
          <cell r="K45">
            <v>1058.9040805499999</v>
          </cell>
        </row>
        <row r="46">
          <cell r="F46">
            <v>1007.3358058499999</v>
          </cell>
          <cell r="G46">
            <v>484.95899969999988</v>
          </cell>
          <cell r="H46">
            <v>201.45880664999999</v>
          </cell>
          <cell r="I46">
            <v>0</v>
          </cell>
          <cell r="J46">
            <v>1693.7536121999997</v>
          </cell>
          <cell r="K46">
            <v>1007.3358058499999</v>
          </cell>
        </row>
        <row r="47">
          <cell r="H47">
            <v>0</v>
          </cell>
          <cell r="I47">
            <v>0</v>
          </cell>
        </row>
        <row r="48">
          <cell r="F48">
            <v>1058.9040805499999</v>
          </cell>
          <cell r="G48">
            <v>535.04434709999998</v>
          </cell>
          <cell r="H48">
            <v>0</v>
          </cell>
          <cell r="I48">
            <v>0</v>
          </cell>
          <cell r="J48">
            <v>1593.9379844999999</v>
          </cell>
          <cell r="K48">
            <v>1058.9040805499999</v>
          </cell>
        </row>
        <row r="49">
          <cell r="F49">
            <v>1058.9040805499999</v>
          </cell>
          <cell r="G49">
            <v>535.04434709999998</v>
          </cell>
          <cell r="H49">
            <v>0</v>
          </cell>
          <cell r="I49">
            <v>0</v>
          </cell>
          <cell r="J49">
            <v>1593.9379844999999</v>
          </cell>
          <cell r="K49">
            <v>1058.9040805499999</v>
          </cell>
        </row>
        <row r="50">
          <cell r="F50">
            <v>1058.9040805499999</v>
          </cell>
          <cell r="G50">
            <v>535.04434709999998</v>
          </cell>
          <cell r="H50">
            <v>0</v>
          </cell>
          <cell r="I50">
            <v>0</v>
          </cell>
          <cell r="J50">
            <v>1593.9379844999999</v>
          </cell>
          <cell r="K50">
            <v>1058.9040805499999</v>
          </cell>
        </row>
        <row r="51">
          <cell r="F51">
            <v>1058.9040805499999</v>
          </cell>
          <cell r="G51">
            <v>535.04434709999998</v>
          </cell>
          <cell r="H51">
            <v>0</v>
          </cell>
          <cell r="I51">
            <v>0</v>
          </cell>
          <cell r="J51">
            <v>1593.9379844999999</v>
          </cell>
          <cell r="K51">
            <v>1058.9040805499999</v>
          </cell>
        </row>
        <row r="52">
          <cell r="F52">
            <v>1058.9040805499999</v>
          </cell>
          <cell r="G52">
            <v>427.32325484999996</v>
          </cell>
          <cell r="H52">
            <v>0</v>
          </cell>
          <cell r="I52">
            <v>0</v>
          </cell>
          <cell r="J52">
            <v>1486.2377785499998</v>
          </cell>
          <cell r="K52">
            <v>1058.9040805499999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RFELS (0,9%) gen'21"/>
      <sheetName val="SAC (0,9%) gen'21 "/>
    </sheetNames>
    <sheetDataSet>
      <sheetData sheetId="0">
        <row r="5">
          <cell r="E5">
            <v>1839.7572154636246</v>
          </cell>
        </row>
      </sheetData>
      <sheetData sheetId="1">
        <row r="1">
          <cell r="G1"/>
          <cell r="H1"/>
          <cell r="I1"/>
          <cell r="J1"/>
          <cell r="T1"/>
        </row>
        <row r="2">
          <cell r="B2"/>
          <cell r="D2">
            <v>1.0089999999999999</v>
          </cell>
          <cell r="E2"/>
          <cell r="F2" t="str">
            <v>CONCEPTES SALARIALS FIXOS 2021</v>
          </cell>
          <cell r="G2"/>
          <cell r="H2"/>
          <cell r="I2"/>
          <cell r="J2"/>
          <cell r="K2"/>
          <cell r="M2" t="str">
            <v>CONCEPTES VARIABLES PERSONALS</v>
          </cell>
          <cell r="N2"/>
          <cell r="O2"/>
          <cell r="P2"/>
          <cell r="Q2"/>
          <cell r="R2"/>
          <cell r="T2" t="str">
            <v>CONCEP. VARIABLES S/LLOC TREBALL</v>
          </cell>
          <cell r="U2"/>
          <cell r="V2"/>
          <cell r="W2"/>
          <cell r="X2"/>
          <cell r="Y2"/>
          <cell r="Z2"/>
          <cell r="AA2"/>
        </row>
        <row r="3">
          <cell r="D3"/>
          <cell r="E3"/>
          <cell r="F3" t="str">
            <v>12 pagues</v>
          </cell>
          <cell r="G3" t="str">
            <v>12 pagues</v>
          </cell>
          <cell r="H3" t="str">
            <v>12 pagues</v>
          </cell>
          <cell r="I3" t="str">
            <v>2 pagues</v>
          </cell>
          <cell r="J3" t="str">
            <v>1 paga</v>
          </cell>
          <cell r="M3" t="str">
            <v>15 pagues</v>
          </cell>
          <cell r="N3" t="str">
            <v>14 pagues</v>
          </cell>
          <cell r="O3" t="str">
            <v>anual</v>
          </cell>
          <cell r="P3" t="str">
            <v>per fill&lt;18a</v>
          </cell>
          <cell r="Q3" t="str">
            <v>14 pagues</v>
          </cell>
          <cell r="R3" t="str">
            <v>anual</v>
          </cell>
          <cell r="T3" t="str">
            <v>12 pagues</v>
          </cell>
          <cell r="U3" t="str">
            <v>setmanal</v>
          </cell>
          <cell r="V3" t="str">
            <v xml:space="preserve">Per dia </v>
          </cell>
          <cell r="W3" t="str">
            <v>Per dia</v>
          </cell>
          <cell r="X3" t="str">
            <v>Per setmana</v>
          </cell>
          <cell r="Y3" t="str">
            <v>Per dia</v>
          </cell>
          <cell r="Z3" t="str">
            <v>Per dia</v>
          </cell>
        </row>
        <row r="4">
          <cell r="B4" t="str">
            <v>LLOC de treball</v>
          </cell>
          <cell r="C4" t="str">
            <v>Categoria</v>
          </cell>
          <cell r="D4" t="str">
            <v>Gr. Cot.</v>
          </cell>
          <cell r="E4" t="str">
            <v>% JORN</v>
          </cell>
          <cell r="F4" t="str">
            <v>Salari Base Taules 2021</v>
          </cell>
          <cell r="G4" t="str">
            <v>Plus Conveni</v>
          </cell>
          <cell r="H4" t="str">
            <v>Plus Tòxic/Pen.</v>
          </cell>
          <cell r="I4" t="str">
            <v>Pagues extres (juny/desem)</v>
          </cell>
          <cell r="J4" t="str">
            <v>Paga Beneficis</v>
          </cell>
          <cell r="K4" t="str">
            <v>TOTAL BRUT FIX ANUAL 2021</v>
          </cell>
          <cell r="M4" t="str">
            <v>Antiguitat</v>
          </cell>
          <cell r="N4" t="str">
            <v xml:space="preserve">A compte Conveni </v>
          </cell>
          <cell r="O4" t="str">
            <v>Prima Absentisme</v>
          </cell>
          <cell r="P4" t="str">
            <v xml:space="preserve">Ajuda Escolar </v>
          </cell>
          <cell r="Q4" t="str">
            <v xml:space="preserve">Plus Voluntari mensual </v>
          </cell>
          <cell r="R4" t="str">
            <v xml:space="preserve">Variable Tº (màx) </v>
          </cell>
          <cell r="T4" t="str">
            <v>Pl. Activitat - Pl. Coordin.</v>
          </cell>
          <cell r="U4" t="str">
            <v>Plus Guardia</v>
          </cell>
          <cell r="V4" t="str">
            <v>Plus Maquin.</v>
          </cell>
          <cell r="W4" t="str">
            <v>Plus Càrrega Lateral</v>
          </cell>
          <cell r="X4" t="str">
            <v>Plus Disponib.</v>
          </cell>
          <cell r="Y4" t="str">
            <v>Dia festiu treballat</v>
          </cell>
          <cell r="Z4" t="str">
            <v>Dia descans treballat</v>
          </cell>
          <cell r="AB4" t="str">
            <v xml:space="preserve">CÀLCUL ANTIGUITAT               </v>
          </cell>
        </row>
        <row r="5">
          <cell r="B5" t="str">
            <v>Gerent</v>
          </cell>
          <cell r="C5" t="str">
            <v>Técnic/a Superior</v>
          </cell>
          <cell r="D5">
            <v>1</v>
          </cell>
          <cell r="E5">
            <v>1</v>
          </cell>
          <cell r="F5">
            <v>1903.12</v>
          </cell>
          <cell r="G5">
            <v>0</v>
          </cell>
          <cell r="H5">
            <v>0</v>
          </cell>
          <cell r="I5">
            <v>1903.12</v>
          </cell>
          <cell r="J5">
            <v>1903.12</v>
          </cell>
          <cell r="K5">
            <v>28546.799999999999</v>
          </cell>
          <cell r="L5"/>
          <cell r="M5" t="str">
            <v>s/taula</v>
          </cell>
          <cell r="N5">
            <v>0</v>
          </cell>
          <cell r="O5">
            <v>0</v>
          </cell>
          <cell r="P5">
            <v>0</v>
          </cell>
          <cell r="Q5">
            <v>2557.7159381127994</v>
          </cell>
          <cell r="R5">
            <v>5366.8520812499992</v>
          </cell>
          <cell r="T5">
            <v>0</v>
          </cell>
          <cell r="U5"/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B5" t="str">
            <v>Conv. Aparcaments</v>
          </cell>
        </row>
        <row r="6">
          <cell r="B6" t="str">
            <v>Director/a Area</v>
          </cell>
          <cell r="C6" t="str">
            <v>Técnic/a Superior</v>
          </cell>
          <cell r="D6">
            <v>1</v>
          </cell>
          <cell r="E6">
            <v>1</v>
          </cell>
          <cell r="F6">
            <v>1903.12</v>
          </cell>
          <cell r="G6">
            <v>0</v>
          </cell>
          <cell r="H6">
            <v>0</v>
          </cell>
          <cell r="I6">
            <v>1903.12</v>
          </cell>
          <cell r="J6">
            <v>1903.12</v>
          </cell>
          <cell r="K6">
            <v>28546.799999999999</v>
          </cell>
          <cell r="L6"/>
          <cell r="M6" t="str">
            <v>s/taula</v>
          </cell>
          <cell r="N6">
            <v>0</v>
          </cell>
          <cell r="O6">
            <v>0</v>
          </cell>
          <cell r="P6">
            <v>0</v>
          </cell>
          <cell r="Q6" t="str">
            <v>1.783,6€ a 2.546,7€</v>
          </cell>
          <cell r="R6" t="str">
            <v>0€ a 5.447,77€</v>
          </cell>
          <cell r="T6">
            <v>0</v>
          </cell>
          <cell r="U6"/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B6" t="str">
            <v>trams</v>
          </cell>
        </row>
        <row r="7">
          <cell r="B7" t="str">
            <v>Assesor/a Jurídica</v>
          </cell>
          <cell r="C7" t="str">
            <v>Tècnic/a Superior</v>
          </cell>
          <cell r="D7">
            <v>1</v>
          </cell>
          <cell r="E7">
            <v>1</v>
          </cell>
          <cell r="F7">
            <v>1903.12</v>
          </cell>
          <cell r="G7">
            <v>0</v>
          </cell>
          <cell r="H7">
            <v>0</v>
          </cell>
          <cell r="I7">
            <v>1903.12</v>
          </cell>
          <cell r="J7">
            <v>1903.12</v>
          </cell>
          <cell r="K7">
            <v>28546.799999999999</v>
          </cell>
          <cell r="L7"/>
          <cell r="M7" t="str">
            <v>s/taula</v>
          </cell>
          <cell r="N7">
            <v>0</v>
          </cell>
          <cell r="O7">
            <v>0</v>
          </cell>
          <cell r="P7">
            <v>0</v>
          </cell>
          <cell r="Q7">
            <v>626.82000000000005</v>
          </cell>
          <cell r="R7">
            <v>0</v>
          </cell>
          <cell r="T7" t="str">
            <v>0 a 125€</v>
          </cell>
          <cell r="U7"/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 t="str">
            <v>0 a 3 anys</v>
          </cell>
        </row>
        <row r="8">
          <cell r="B8" t="str">
            <v>Tècnic/a Comunicació</v>
          </cell>
          <cell r="C8" t="str">
            <v>Tècnic/a Superior</v>
          </cell>
          <cell r="D8">
            <v>1</v>
          </cell>
          <cell r="E8">
            <v>1</v>
          </cell>
          <cell r="F8">
            <v>1903.12</v>
          </cell>
          <cell r="G8">
            <v>0</v>
          </cell>
          <cell r="H8">
            <v>0</v>
          </cell>
          <cell r="I8">
            <v>1903.12</v>
          </cell>
          <cell r="J8">
            <v>1903.12</v>
          </cell>
          <cell r="K8">
            <v>28546.799999999999</v>
          </cell>
          <cell r="L8"/>
          <cell r="M8" t="str">
            <v>s/taula</v>
          </cell>
          <cell r="N8">
            <v>0</v>
          </cell>
          <cell r="O8">
            <v>0</v>
          </cell>
          <cell r="P8">
            <v>0</v>
          </cell>
          <cell r="Q8">
            <v>210.94</v>
          </cell>
          <cell r="R8">
            <v>0</v>
          </cell>
          <cell r="T8" t="str">
            <v>0 a 125€</v>
          </cell>
          <cell r="U8"/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 t="str">
            <v>3 a 5 anys</v>
          </cell>
        </row>
        <row r="9">
          <cell r="B9" t="str">
            <v>Coordinador/a Àrea</v>
          </cell>
          <cell r="C9" t="str">
            <v>Tècnic/a Mig</v>
          </cell>
          <cell r="D9">
            <v>2</v>
          </cell>
          <cell r="E9">
            <v>1</v>
          </cell>
          <cell r="F9">
            <v>1751.3</v>
          </cell>
          <cell r="G9">
            <v>0</v>
          </cell>
          <cell r="H9">
            <v>0</v>
          </cell>
          <cell r="I9">
            <v>1751.3</v>
          </cell>
          <cell r="J9">
            <v>1751.3</v>
          </cell>
          <cell r="K9">
            <v>26269.5</v>
          </cell>
          <cell r="L9"/>
          <cell r="M9" t="str">
            <v>s/taula</v>
          </cell>
          <cell r="N9">
            <v>0</v>
          </cell>
          <cell r="O9">
            <v>0</v>
          </cell>
          <cell r="P9">
            <v>0</v>
          </cell>
          <cell r="Q9">
            <v>766.46</v>
          </cell>
          <cell r="R9">
            <v>0</v>
          </cell>
          <cell r="T9">
            <v>0</v>
          </cell>
          <cell r="U9"/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 t="str">
            <v>5 a 10 anys</v>
          </cell>
        </row>
        <row r="10">
          <cell r="B10" t="str">
            <v>Cap de secció</v>
          </cell>
          <cell r="C10" t="str">
            <v>Cap de secció</v>
          </cell>
          <cell r="D10">
            <v>5</v>
          </cell>
          <cell r="E10">
            <v>1</v>
          </cell>
          <cell r="F10">
            <v>1438.97</v>
          </cell>
          <cell r="G10">
            <v>0</v>
          </cell>
          <cell r="H10">
            <v>0</v>
          </cell>
          <cell r="I10">
            <v>1438.97</v>
          </cell>
          <cell r="J10">
            <v>1438.97</v>
          </cell>
          <cell r="K10">
            <v>21584.55</v>
          </cell>
          <cell r="L10"/>
          <cell r="M10" t="str">
            <v>s/taula</v>
          </cell>
          <cell r="N10">
            <v>0</v>
          </cell>
          <cell r="O10">
            <v>0</v>
          </cell>
          <cell r="P10">
            <v>0</v>
          </cell>
          <cell r="Q10">
            <v>1522.22</v>
          </cell>
          <cell r="R10">
            <v>0</v>
          </cell>
          <cell r="T10">
            <v>0</v>
          </cell>
          <cell r="U10"/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 t="str">
            <v>10 a 15 anys</v>
          </cell>
        </row>
        <row r="11">
          <cell r="B11" t="str">
            <v>Adva Tècnica</v>
          </cell>
          <cell r="C11" t="str">
            <v>Of. Administratiu/va</v>
          </cell>
          <cell r="D11">
            <v>5</v>
          </cell>
          <cell r="E11">
            <v>1</v>
          </cell>
          <cell r="F11">
            <v>1407.76</v>
          </cell>
          <cell r="G11">
            <v>0</v>
          </cell>
          <cell r="H11">
            <v>0</v>
          </cell>
          <cell r="I11">
            <v>1407.76</v>
          </cell>
          <cell r="J11">
            <v>1407.76</v>
          </cell>
          <cell r="K11">
            <v>21116.400000000001</v>
          </cell>
          <cell r="L11"/>
          <cell r="M11" t="str">
            <v>s/taula</v>
          </cell>
          <cell r="N11">
            <v>0</v>
          </cell>
          <cell r="O11">
            <v>0</v>
          </cell>
          <cell r="P11">
            <v>0</v>
          </cell>
          <cell r="Q11" t="str">
            <v>1125,59</v>
          </cell>
          <cell r="R11">
            <v>0</v>
          </cell>
          <cell r="T11">
            <v>0</v>
          </cell>
          <cell r="U11"/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 t="str">
            <v>15 a 20 anys</v>
          </cell>
        </row>
        <row r="12">
          <cell r="B12" t="str">
            <v>Netejador/a</v>
          </cell>
          <cell r="C12" t="str">
            <v>Personal neteja</v>
          </cell>
          <cell r="D12">
            <v>10</v>
          </cell>
          <cell r="E12">
            <v>1</v>
          </cell>
          <cell r="F12">
            <v>1313.94</v>
          </cell>
          <cell r="G12">
            <v>0</v>
          </cell>
          <cell r="H12">
            <v>0</v>
          </cell>
          <cell r="I12">
            <v>1313.94</v>
          </cell>
          <cell r="J12">
            <v>1313.94</v>
          </cell>
          <cell r="K12">
            <v>19709.100000000002</v>
          </cell>
          <cell r="L12"/>
          <cell r="M12" t="str">
            <v>s/taula</v>
          </cell>
          <cell r="N12">
            <v>0</v>
          </cell>
          <cell r="O12">
            <v>0</v>
          </cell>
          <cell r="P12">
            <v>0</v>
          </cell>
          <cell r="Q12">
            <v>122</v>
          </cell>
          <cell r="R12">
            <v>0</v>
          </cell>
          <cell r="T12">
            <v>0</v>
          </cell>
          <cell r="U12"/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 t="str">
            <v>20 a 25 anys</v>
          </cell>
        </row>
        <row r="13">
          <cell r="B13" t="str">
            <v>Tècnica Jurídica</v>
          </cell>
          <cell r="C13" t="str">
            <v>Tècnic/a Superior</v>
          </cell>
          <cell r="D13">
            <v>1</v>
          </cell>
          <cell r="E13">
            <v>1</v>
          </cell>
          <cell r="F13">
            <v>1903.12</v>
          </cell>
          <cell r="G13">
            <v>0</v>
          </cell>
          <cell r="H13">
            <v>0</v>
          </cell>
          <cell r="I13">
            <v>1903.12</v>
          </cell>
          <cell r="J13">
            <v>1903.12</v>
          </cell>
          <cell r="K13">
            <v>28546.799999999999</v>
          </cell>
          <cell r="L13"/>
          <cell r="M13" t="str">
            <v>s/taula</v>
          </cell>
          <cell r="N13">
            <v>0</v>
          </cell>
          <cell r="O13">
            <v>0</v>
          </cell>
          <cell r="P13">
            <v>0</v>
          </cell>
          <cell r="Q13">
            <v>210.94</v>
          </cell>
          <cell r="R13">
            <v>0</v>
          </cell>
          <cell r="T13">
            <v>0</v>
          </cell>
          <cell r="U13"/>
          <cell r="V13"/>
          <cell r="W13"/>
          <cell r="X13"/>
          <cell r="Y13"/>
          <cell r="Z13"/>
          <cell r="AB13" t="str">
            <v>més de 25 anys</v>
          </cell>
        </row>
        <row r="14">
          <cell r="B14" t="str">
            <v xml:space="preserve">Tècnica </v>
          </cell>
          <cell r="C14" t="str">
            <v>Tècnic/a Mig</v>
          </cell>
          <cell r="D14">
            <v>2</v>
          </cell>
          <cell r="E14">
            <v>1</v>
          </cell>
          <cell r="F14">
            <v>1751.3</v>
          </cell>
          <cell r="G14">
            <v>0</v>
          </cell>
          <cell r="H14">
            <v>0</v>
          </cell>
          <cell r="I14">
            <v>1751.3</v>
          </cell>
          <cell r="J14">
            <v>1751.3</v>
          </cell>
          <cell r="K14">
            <v>26269.5</v>
          </cell>
          <cell r="L14"/>
          <cell r="M14" t="str">
            <v>s/taula</v>
          </cell>
          <cell r="N14">
            <v>0</v>
          </cell>
          <cell r="O14">
            <v>0</v>
          </cell>
          <cell r="P14">
            <v>0</v>
          </cell>
          <cell r="Q14">
            <v>725.18</v>
          </cell>
          <cell r="R14">
            <v>0</v>
          </cell>
          <cell r="T14">
            <v>0</v>
          </cell>
          <cell r="U14"/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 t="str">
            <v>Conveni Neteja</v>
          </cell>
        </row>
        <row r="15">
          <cell r="B15" t="str">
            <v>Secretaria</v>
          </cell>
          <cell r="C15" t="str">
            <v>Of. Administratiu/va</v>
          </cell>
          <cell r="D15">
            <v>5</v>
          </cell>
          <cell r="E15">
            <v>1</v>
          </cell>
          <cell r="F15">
            <v>1407.76</v>
          </cell>
          <cell r="G15">
            <v>0</v>
          </cell>
          <cell r="H15">
            <v>0</v>
          </cell>
          <cell r="I15">
            <v>1407.76</v>
          </cell>
          <cell r="J15">
            <v>1407.76</v>
          </cell>
          <cell r="K15">
            <v>21116.400000000001</v>
          </cell>
          <cell r="L15"/>
          <cell r="M15" t="str">
            <v>s/taula</v>
          </cell>
          <cell r="N15">
            <v>0</v>
          </cell>
          <cell r="O15">
            <v>0</v>
          </cell>
          <cell r="P15">
            <v>0</v>
          </cell>
          <cell r="Q15">
            <v>293.32</v>
          </cell>
          <cell r="R15">
            <v>0</v>
          </cell>
          <cell r="T15">
            <v>83.33</v>
          </cell>
          <cell r="U15"/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 t="str">
            <v>trams</v>
          </cell>
        </row>
        <row r="16">
          <cell r="B16" t="str">
            <v>Adva Tècnica</v>
          </cell>
          <cell r="C16" t="str">
            <v>Of. Administratiu/va</v>
          </cell>
          <cell r="D16">
            <v>5</v>
          </cell>
          <cell r="E16">
            <v>1</v>
          </cell>
          <cell r="F16">
            <v>1407.76</v>
          </cell>
          <cell r="G16">
            <v>0</v>
          </cell>
          <cell r="H16">
            <v>0</v>
          </cell>
          <cell r="I16">
            <v>1407.76</v>
          </cell>
          <cell r="J16">
            <v>1407.76</v>
          </cell>
          <cell r="K16">
            <v>21116.400000000001</v>
          </cell>
          <cell r="L16"/>
          <cell r="M16" t="str">
            <v>s/taula</v>
          </cell>
          <cell r="N16">
            <v>0</v>
          </cell>
          <cell r="O16">
            <v>0</v>
          </cell>
          <cell r="P16">
            <v>0</v>
          </cell>
          <cell r="Q16" t="str">
            <v>945,06€ a 1.199,98€</v>
          </cell>
          <cell r="R16">
            <v>0</v>
          </cell>
          <cell r="T16">
            <v>0</v>
          </cell>
          <cell r="U16"/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 t="str">
            <v>0 a 2 anys</v>
          </cell>
        </row>
        <row r="17">
          <cell r="B17" t="str">
            <v>Administratiu/va</v>
          </cell>
          <cell r="C17" t="str">
            <v>Of. Administratiu/va</v>
          </cell>
          <cell r="D17">
            <v>5</v>
          </cell>
          <cell r="E17">
            <v>1</v>
          </cell>
          <cell r="F17">
            <v>1407.76</v>
          </cell>
          <cell r="G17">
            <v>0</v>
          </cell>
          <cell r="H17">
            <v>0</v>
          </cell>
          <cell r="I17">
            <v>1407.76</v>
          </cell>
          <cell r="J17">
            <v>1407.76</v>
          </cell>
          <cell r="K17">
            <v>21116.400000000001</v>
          </cell>
          <cell r="L17"/>
          <cell r="M17" t="str">
            <v>s/taula</v>
          </cell>
          <cell r="N17">
            <v>0</v>
          </cell>
          <cell r="O17">
            <v>0</v>
          </cell>
          <cell r="P17">
            <v>0</v>
          </cell>
          <cell r="Q17">
            <v>290.61</v>
          </cell>
          <cell r="R17">
            <v>0</v>
          </cell>
          <cell r="T17" t="str">
            <v>0 a 83,33€</v>
          </cell>
          <cell r="U17"/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 t="str">
            <v>2 a 4 anys</v>
          </cell>
        </row>
        <row r="18">
          <cell r="B18" t="str">
            <v xml:space="preserve">Aux. Administratiu/va </v>
          </cell>
          <cell r="C18" t="str">
            <v>Aux. Administratiu/va</v>
          </cell>
          <cell r="D18">
            <v>7</v>
          </cell>
          <cell r="E18">
            <v>1</v>
          </cell>
          <cell r="F18">
            <v>1313.94</v>
          </cell>
          <cell r="G18">
            <v>0</v>
          </cell>
          <cell r="H18">
            <v>0</v>
          </cell>
          <cell r="I18">
            <v>1313.94</v>
          </cell>
          <cell r="J18">
            <v>1313.94</v>
          </cell>
          <cell r="K18">
            <v>19709.100000000002</v>
          </cell>
          <cell r="L18"/>
          <cell r="M18" t="str">
            <v>s/taula</v>
          </cell>
          <cell r="N18">
            <v>0</v>
          </cell>
          <cell r="O18">
            <v>0</v>
          </cell>
          <cell r="P18">
            <v>0</v>
          </cell>
          <cell r="Q18">
            <v>69.67</v>
          </cell>
          <cell r="R18">
            <v>0</v>
          </cell>
          <cell r="T18">
            <v>0</v>
          </cell>
          <cell r="U18"/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 t="str">
            <v>4 a 6 anys</v>
          </cell>
        </row>
        <row r="19">
          <cell r="B19" t="str">
            <v>Agent Energètic/a</v>
          </cell>
          <cell r="C19" t="str">
            <v>Personal Advo e Informat.</v>
          </cell>
          <cell r="D19">
            <v>7</v>
          </cell>
          <cell r="E19">
            <v>1</v>
          </cell>
          <cell r="F19">
            <v>1313.94</v>
          </cell>
          <cell r="G19">
            <v>0</v>
          </cell>
          <cell r="H19">
            <v>0</v>
          </cell>
          <cell r="I19">
            <v>1313.94</v>
          </cell>
          <cell r="J19">
            <v>1313.94</v>
          </cell>
          <cell r="K19">
            <v>19709.100000000002</v>
          </cell>
          <cell r="L19"/>
          <cell r="M19" t="str">
            <v>s/taula</v>
          </cell>
          <cell r="N19">
            <v>69.67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/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 t="str">
            <v>6 a 8 anys</v>
          </cell>
        </row>
        <row r="20">
          <cell r="B20" t="str">
            <v>Coordinador/a Àrea</v>
          </cell>
          <cell r="C20" t="str">
            <v>Tècnic/a Superior</v>
          </cell>
          <cell r="D20">
            <v>1</v>
          </cell>
          <cell r="E20">
            <v>1</v>
          </cell>
          <cell r="F20">
            <v>1903.12</v>
          </cell>
          <cell r="G20">
            <v>0</v>
          </cell>
          <cell r="H20">
            <v>0</v>
          </cell>
          <cell r="I20">
            <v>1903.12</v>
          </cell>
          <cell r="J20">
            <v>1903.12</v>
          </cell>
          <cell r="K20">
            <v>28546.799999999999</v>
          </cell>
          <cell r="L20"/>
          <cell r="M20" t="str">
            <v>s/taula</v>
          </cell>
          <cell r="N20">
            <v>0</v>
          </cell>
          <cell r="O20">
            <v>0</v>
          </cell>
          <cell r="P20">
            <v>0</v>
          </cell>
          <cell r="Q20">
            <v>698.37</v>
          </cell>
          <cell r="R20">
            <v>3797.68</v>
          </cell>
          <cell r="T20"/>
          <cell r="U20" t="str">
            <v>0 a 32€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 t="str">
            <v>8 a 12 anys</v>
          </cell>
        </row>
        <row r="21">
          <cell r="B21" t="str">
            <v>Cap d'equip</v>
          </cell>
          <cell r="C21" t="str">
            <v>Cap d'equip</v>
          </cell>
          <cell r="D21">
            <v>5</v>
          </cell>
          <cell r="E21">
            <v>1</v>
          </cell>
          <cell r="F21">
            <v>1636.61</v>
          </cell>
          <cell r="G21">
            <v>0</v>
          </cell>
          <cell r="H21">
            <v>0</v>
          </cell>
          <cell r="I21">
            <v>1636.61</v>
          </cell>
          <cell r="J21">
            <v>1636.61</v>
          </cell>
          <cell r="K21">
            <v>24549.149999999998</v>
          </cell>
          <cell r="L21"/>
          <cell r="M21" t="str">
            <v>s/taula</v>
          </cell>
          <cell r="N21">
            <v>0</v>
          </cell>
          <cell r="O21">
            <v>0</v>
          </cell>
          <cell r="P21">
            <v>0</v>
          </cell>
          <cell r="Q21">
            <v>270.49</v>
          </cell>
          <cell r="R21">
            <v>0</v>
          </cell>
          <cell r="T21">
            <v>0</v>
          </cell>
          <cell r="U21"/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 t="str">
            <v>16 a 20 anys</v>
          </cell>
        </row>
        <row r="22">
          <cell r="B22" t="str">
            <v xml:space="preserve">Inspector/Agente </v>
          </cell>
          <cell r="C22" t="str">
            <v>Insp./Agente Zona Reg.</v>
          </cell>
          <cell r="D22">
            <v>5</v>
          </cell>
          <cell r="E22">
            <v>1</v>
          </cell>
          <cell r="F22">
            <v>1438.97</v>
          </cell>
          <cell r="G22">
            <v>0</v>
          </cell>
          <cell r="H22">
            <v>0</v>
          </cell>
          <cell r="I22">
            <v>1438.97</v>
          </cell>
          <cell r="J22">
            <v>1438.97</v>
          </cell>
          <cell r="K22">
            <v>21584.55</v>
          </cell>
          <cell r="L22"/>
          <cell r="M22" t="str">
            <v>s/taula</v>
          </cell>
          <cell r="N22" t="str">
            <v>Entre 0€ i 69,67€</v>
          </cell>
          <cell r="O22">
            <v>0</v>
          </cell>
          <cell r="P22">
            <v>0</v>
          </cell>
          <cell r="Q22" t="str">
            <v>0€ a 303,52€</v>
          </cell>
          <cell r="R22">
            <v>0</v>
          </cell>
          <cell r="T22" t="str">
            <v>0 a 244,0€</v>
          </cell>
          <cell r="U22"/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 t="str">
            <v>més de 20 anys</v>
          </cell>
        </row>
        <row r="23">
          <cell r="B23" t="str">
            <v>Operari Manteniment</v>
          </cell>
          <cell r="C23" t="str">
            <v>Insp./Agente Zona Reg.</v>
          </cell>
          <cell r="D23">
            <v>5</v>
          </cell>
          <cell r="E23">
            <v>1</v>
          </cell>
          <cell r="F23">
            <v>1438.97</v>
          </cell>
          <cell r="G23">
            <v>0</v>
          </cell>
          <cell r="H23">
            <v>0</v>
          </cell>
          <cell r="I23">
            <v>1438.97</v>
          </cell>
          <cell r="J23">
            <v>1438.97</v>
          </cell>
          <cell r="K23">
            <v>21584.55</v>
          </cell>
          <cell r="L23"/>
          <cell r="M23" t="str">
            <v>s/taula</v>
          </cell>
          <cell r="N23">
            <v>69.67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T23">
            <v>0</v>
          </cell>
          <cell r="U23" t="str">
            <v>0 a 32€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 t="str">
            <v>(*) ad personam per % sup al 55%</v>
          </cell>
        </row>
        <row r="24">
          <cell r="B24" t="str">
            <v>Administratiu/va</v>
          </cell>
          <cell r="C24" t="str">
            <v>Of. Administratiu/va</v>
          </cell>
          <cell r="D24">
            <v>5</v>
          </cell>
          <cell r="E24">
            <v>1</v>
          </cell>
          <cell r="F24">
            <v>1407.76</v>
          </cell>
          <cell r="G24">
            <v>0</v>
          </cell>
          <cell r="H24">
            <v>0</v>
          </cell>
          <cell r="I24">
            <v>1407.76</v>
          </cell>
          <cell r="J24">
            <v>1407.76</v>
          </cell>
          <cell r="K24">
            <v>21116.400000000001</v>
          </cell>
          <cell r="L24"/>
          <cell r="M24" t="str">
            <v>s/taula</v>
          </cell>
          <cell r="N24">
            <v>0</v>
          </cell>
          <cell r="O24">
            <v>0</v>
          </cell>
          <cell r="P24">
            <v>0</v>
          </cell>
          <cell r="Q24">
            <v>312.76</v>
          </cell>
          <cell r="R24">
            <v>0</v>
          </cell>
          <cell r="T24">
            <v>0</v>
          </cell>
          <cell r="U24" t="str">
            <v>0 a 32€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B25" t="str">
            <v xml:space="preserve">Aux. Administratiu/va </v>
          </cell>
          <cell r="C25" t="str">
            <v>Aux. Administratiu/va</v>
          </cell>
          <cell r="D25">
            <v>7</v>
          </cell>
          <cell r="E25">
            <v>1</v>
          </cell>
          <cell r="F25">
            <v>1313.94</v>
          </cell>
          <cell r="G25">
            <v>0</v>
          </cell>
          <cell r="H25">
            <v>0</v>
          </cell>
          <cell r="I25">
            <v>1313.94</v>
          </cell>
          <cell r="J25">
            <v>1313.94</v>
          </cell>
          <cell r="K25">
            <v>19709.100000000002</v>
          </cell>
          <cell r="L25"/>
          <cell r="M25" t="str">
            <v>s/taula</v>
          </cell>
          <cell r="N25">
            <v>69.67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T25">
            <v>0</v>
          </cell>
          <cell r="U25"/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B25">
            <v>125</v>
          </cell>
        </row>
        <row r="26">
          <cell r="B26" t="str">
            <v>Encarregat</v>
          </cell>
          <cell r="C26" t="str">
            <v xml:space="preserve">GR.1 Mandos - Nivell 1 </v>
          </cell>
          <cell r="D26">
            <v>4</v>
          </cell>
          <cell r="E26">
            <v>1</v>
          </cell>
          <cell r="F26">
            <v>1035.5341090771874</v>
          </cell>
          <cell r="G26">
            <v>871.67338133246244</v>
          </cell>
          <cell r="H26">
            <v>207.11755551959996</v>
          </cell>
          <cell r="I26">
            <v>2114.3143122250872</v>
          </cell>
          <cell r="J26">
            <v>1035.5341090771874</v>
          </cell>
          <cell r="K26">
            <v>30636.063284678359</v>
          </cell>
          <cell r="L26"/>
          <cell r="M26" t="str">
            <v>s/taula</v>
          </cell>
          <cell r="N26">
            <v>0</v>
          </cell>
          <cell r="O26">
            <v>485.45007999999996</v>
          </cell>
          <cell r="P26">
            <v>102.91799999999999</v>
          </cell>
          <cell r="Q26" t="str">
            <v>0€ a 353,72€</v>
          </cell>
          <cell r="R26">
            <v>0</v>
          </cell>
          <cell r="T26">
            <v>0</v>
          </cell>
          <cell r="U26">
            <v>30.875399999999999</v>
          </cell>
          <cell r="V26">
            <v>0</v>
          </cell>
          <cell r="W26">
            <v>0</v>
          </cell>
          <cell r="X26">
            <v>0</v>
          </cell>
          <cell r="Y26">
            <v>100</v>
          </cell>
          <cell r="Z26">
            <v>125</v>
          </cell>
          <cell r="AB26"/>
        </row>
        <row r="27">
          <cell r="B27" t="str">
            <v>Conductor/a 1ª</v>
          </cell>
          <cell r="C27" t="str">
            <v>GR.2 Operarios - Nivell 1</v>
          </cell>
          <cell r="D27">
            <v>8</v>
          </cell>
          <cell r="E27">
            <v>1</v>
          </cell>
          <cell r="F27">
            <v>1035.5341090771874</v>
          </cell>
          <cell r="G27">
            <v>725.96334732652508</v>
          </cell>
          <cell r="H27">
            <v>207.11755551959996</v>
          </cell>
          <cell r="I27">
            <v>1968.6150119233121</v>
          </cell>
          <cell r="J27">
            <v>1035.5341090771874</v>
          </cell>
          <cell r="K27">
            <v>28596.144276003561</v>
          </cell>
          <cell r="L27"/>
          <cell r="M27" t="str">
            <v>s/taula (*)</v>
          </cell>
          <cell r="N27">
            <v>0</v>
          </cell>
          <cell r="O27">
            <v>485.45007999999996</v>
          </cell>
          <cell r="P27">
            <v>102.91799999999999</v>
          </cell>
          <cell r="Q27">
            <v>0</v>
          </cell>
          <cell r="R27">
            <v>0</v>
          </cell>
          <cell r="T27">
            <v>0</v>
          </cell>
          <cell r="U27">
            <v>0</v>
          </cell>
          <cell r="V27">
            <v>0</v>
          </cell>
          <cell r="W27">
            <v>9.2626199999999983</v>
          </cell>
          <cell r="X27">
            <v>0</v>
          </cell>
          <cell r="Y27">
            <v>97</v>
          </cell>
          <cell r="Z27">
            <v>125</v>
          </cell>
          <cell r="AA27"/>
          <cell r="AB27"/>
        </row>
        <row r="28">
          <cell r="B28" t="str">
            <v>Conductor/a 2ª</v>
          </cell>
          <cell r="C28" t="str">
            <v xml:space="preserve">GR.2 Operarios - Nivell 2 </v>
          </cell>
          <cell r="D28">
            <v>8</v>
          </cell>
          <cell r="E28">
            <v>1</v>
          </cell>
          <cell r="F28">
            <v>973.26789123052481</v>
          </cell>
          <cell r="G28">
            <v>548.88227760000007</v>
          </cell>
          <cell r="H28">
            <v>194.17539059999999</v>
          </cell>
          <cell r="I28">
            <v>1713.9552047999996</v>
          </cell>
          <cell r="J28">
            <v>973.26789123052481</v>
          </cell>
          <cell r="K28">
            <v>24997.085013996821</v>
          </cell>
          <cell r="L28"/>
          <cell r="M28" t="str">
            <v>s/taula (*)</v>
          </cell>
          <cell r="N28">
            <v>0</v>
          </cell>
          <cell r="O28">
            <v>485.45007999999996</v>
          </cell>
          <cell r="P28">
            <v>102.91799999999999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2.05836</v>
          </cell>
          <cell r="W28">
            <v>9.2626199999999983</v>
          </cell>
          <cell r="X28">
            <v>0</v>
          </cell>
          <cell r="Y28">
            <v>88</v>
          </cell>
          <cell r="Z28">
            <v>125</v>
          </cell>
          <cell r="AA28"/>
        </row>
        <row r="29">
          <cell r="B29" t="str">
            <v>Mecànic/a</v>
          </cell>
          <cell r="C29" t="str">
            <v xml:space="preserve">GR.2 Operarios - Nivell 3 </v>
          </cell>
          <cell r="D29">
            <v>8</v>
          </cell>
          <cell r="E29">
            <v>1</v>
          </cell>
          <cell r="F29">
            <v>1023.0937459528498</v>
          </cell>
          <cell r="G29">
            <v>541.07529312746237</v>
          </cell>
          <cell r="H29">
            <v>204.61660244973748</v>
          </cell>
          <cell r="I29">
            <v>1768.7856415300498</v>
          </cell>
          <cell r="J29">
            <v>1023.0937459528498</v>
          </cell>
          <cell r="K29">
            <v>25786.092727373551</v>
          </cell>
          <cell r="L29"/>
          <cell r="M29" t="str">
            <v>s/taula</v>
          </cell>
          <cell r="N29">
            <v>0</v>
          </cell>
          <cell r="O29">
            <v>485.45007999999996</v>
          </cell>
          <cell r="P29">
            <v>102.91799999999999</v>
          </cell>
          <cell r="Q29" t="str">
            <v>0€ a 418,65€</v>
          </cell>
          <cell r="R29">
            <v>0</v>
          </cell>
          <cell r="S29"/>
          <cell r="T29" t="str">
            <v>0 a 125€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92</v>
          </cell>
          <cell r="Z29">
            <v>125</v>
          </cell>
          <cell r="AA29"/>
          <cell r="AB29"/>
        </row>
        <row r="30">
          <cell r="B30" t="str">
            <v>Peó/na</v>
          </cell>
          <cell r="C30" t="str">
            <v>GR.2 Operarios - Nivell 4</v>
          </cell>
          <cell r="D30">
            <v>10</v>
          </cell>
          <cell r="E30">
            <v>1</v>
          </cell>
          <cell r="F30">
            <v>973.26789123052481</v>
          </cell>
          <cell r="G30">
            <v>468.55838780561237</v>
          </cell>
          <cell r="H30">
            <v>194.65572498693743</v>
          </cell>
          <cell r="I30">
            <v>1636.4820040230745</v>
          </cell>
          <cell r="J30">
            <v>973.26789123052481</v>
          </cell>
          <cell r="K30">
            <v>23884.015947553573</v>
          </cell>
          <cell r="L30"/>
          <cell r="M30" t="str">
            <v>s/taula</v>
          </cell>
          <cell r="N30">
            <v>0</v>
          </cell>
          <cell r="O30">
            <v>485.45007999999996</v>
          </cell>
          <cell r="P30">
            <v>102.91799999999999</v>
          </cell>
          <cell r="Q30">
            <v>0</v>
          </cell>
          <cell r="R30">
            <v>0</v>
          </cell>
          <cell r="S30"/>
          <cell r="T30">
            <v>0</v>
          </cell>
          <cell r="U30">
            <v>0</v>
          </cell>
          <cell r="V30">
            <v>2.05836</v>
          </cell>
          <cell r="W30">
            <v>9.2626199999999983</v>
          </cell>
          <cell r="X30">
            <v>0</v>
          </cell>
          <cell r="Y30">
            <v>82</v>
          </cell>
          <cell r="Z30">
            <v>125</v>
          </cell>
          <cell r="AA30"/>
          <cell r="AB30"/>
        </row>
        <row r="31">
          <cell r="B31" t="str">
            <v>Tècnic/a</v>
          </cell>
          <cell r="C31" t="str">
            <v>GR.3 Personal Advo. - Nivell 1</v>
          </cell>
          <cell r="D31">
            <v>1</v>
          </cell>
          <cell r="E31">
            <v>1</v>
          </cell>
          <cell r="F31">
            <v>1023.0937459528498</v>
          </cell>
          <cell r="G31">
            <v>516.94592617016247</v>
          </cell>
          <cell r="H31">
            <v>0</v>
          </cell>
          <cell r="I31">
            <v>1540.02893841885</v>
          </cell>
          <cell r="J31">
            <v>1023.0937459528498</v>
          </cell>
          <cell r="K31">
            <v>22583.627688266701</v>
          </cell>
          <cell r="L31"/>
          <cell r="M31" t="str">
            <v>s/taula</v>
          </cell>
          <cell r="N31">
            <v>0</v>
          </cell>
          <cell r="O31">
            <v>485.45007999999996</v>
          </cell>
          <cell r="P31">
            <v>102.91799999999999</v>
          </cell>
          <cell r="Q31" t="str">
            <v>597,46€ a 647,40€</v>
          </cell>
          <cell r="R31">
            <v>0</v>
          </cell>
          <cell r="T31" t="str">
            <v>0 a 125€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/>
        </row>
        <row r="32">
          <cell r="B32" t="str">
            <v>Ajudant/a Titulat/da</v>
          </cell>
          <cell r="C32" t="str">
            <v>GR.3 Personal Advo. - Nivell 1</v>
          </cell>
          <cell r="D32">
            <v>2</v>
          </cell>
          <cell r="E32">
            <v>1</v>
          </cell>
          <cell r="F32">
            <v>1023.0937459528498</v>
          </cell>
          <cell r="G32">
            <v>516.94592617016247</v>
          </cell>
          <cell r="H32">
            <v>0</v>
          </cell>
          <cell r="I32">
            <v>1540.02893841885</v>
          </cell>
          <cell r="J32">
            <v>1023.0937459528498</v>
          </cell>
          <cell r="K32">
            <v>22583.627688266701</v>
          </cell>
          <cell r="L32"/>
          <cell r="M32" t="str">
            <v>s/taula</v>
          </cell>
          <cell r="N32">
            <v>0</v>
          </cell>
          <cell r="O32">
            <v>485.45007999999996</v>
          </cell>
          <cell r="P32">
            <v>102.91799999999999</v>
          </cell>
          <cell r="Q32">
            <v>528.89</v>
          </cell>
          <cell r="R32">
            <v>0</v>
          </cell>
          <cell r="T32" t="str">
            <v>0 a 125€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/>
        </row>
        <row r="33">
          <cell r="B33" t="str">
            <v>Coordinador/a Àrea</v>
          </cell>
          <cell r="C33" t="str">
            <v>GR.3 Personal Advo. - Nivell 1</v>
          </cell>
          <cell r="D33">
            <v>4</v>
          </cell>
          <cell r="E33">
            <v>1</v>
          </cell>
          <cell r="F33">
            <v>1023.0937459528498</v>
          </cell>
          <cell r="G33">
            <v>516.94592617016247</v>
          </cell>
          <cell r="H33">
            <v>0</v>
          </cell>
          <cell r="I33">
            <v>1540.02893841885</v>
          </cell>
          <cell r="J33">
            <v>1023.0937459528498</v>
          </cell>
          <cell r="K33">
            <v>22583.627688266701</v>
          </cell>
          <cell r="L33"/>
          <cell r="M33" t="str">
            <v>s/taula</v>
          </cell>
          <cell r="N33">
            <v>0</v>
          </cell>
          <cell r="O33">
            <v>485.45007999999996</v>
          </cell>
          <cell r="P33">
            <v>102.91799999999999</v>
          </cell>
          <cell r="Q33">
            <v>603.07000000000005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/>
        </row>
        <row r="34">
          <cell r="B34" t="str">
            <v>Oficial Administratiu/va</v>
          </cell>
          <cell r="C34" t="str">
            <v>GR.3 Personal Advo. - Nivell 1</v>
          </cell>
          <cell r="D34">
            <v>5</v>
          </cell>
          <cell r="E34">
            <v>1</v>
          </cell>
          <cell r="F34">
            <v>1023.0937459528498</v>
          </cell>
          <cell r="G34">
            <v>516.94592617016247</v>
          </cell>
          <cell r="H34">
            <v>0</v>
          </cell>
          <cell r="I34">
            <v>1540.02893841885</v>
          </cell>
          <cell r="J34">
            <v>1023.0937459528498</v>
          </cell>
          <cell r="K34">
            <v>22583.627688266701</v>
          </cell>
          <cell r="L34"/>
          <cell r="M34" t="str">
            <v>s/taula</v>
          </cell>
          <cell r="N34">
            <v>0</v>
          </cell>
          <cell r="O34">
            <v>485.45007999999996</v>
          </cell>
          <cell r="P34">
            <v>102.91799999999999</v>
          </cell>
          <cell r="Q34">
            <v>20.14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/>
        </row>
        <row r="35">
          <cell r="B35" t="str">
            <v xml:space="preserve">Aux. Administratiu/va </v>
          </cell>
          <cell r="C35" t="str">
            <v xml:space="preserve">GR.3 Personal Advo. - Nivell 2 </v>
          </cell>
          <cell r="D35">
            <v>7</v>
          </cell>
          <cell r="E35">
            <v>1</v>
          </cell>
          <cell r="F35">
            <v>1023.0937459528498</v>
          </cell>
          <cell r="G35">
            <v>412.88266431472499</v>
          </cell>
          <cell r="H35">
            <v>0</v>
          </cell>
          <cell r="I35">
            <v>1435.9764102675747</v>
          </cell>
          <cell r="J35">
            <v>1023.0937459528498</v>
          </cell>
          <cell r="K35">
            <v>21126.763489698897</v>
          </cell>
          <cell r="L35"/>
          <cell r="M35" t="str">
            <v>s/taula</v>
          </cell>
          <cell r="N35">
            <v>0</v>
          </cell>
          <cell r="O35">
            <v>485.45007999999996</v>
          </cell>
          <cell r="P35">
            <v>102.91799999999999</v>
          </cell>
          <cell r="Q35" t="str">
            <v>0 a 188,68€</v>
          </cell>
          <cell r="R35">
            <v>0</v>
          </cell>
          <cell r="T35" t="str">
            <v>0 a 121,39€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/>
        </row>
        <row r="36">
          <cell r="T36"/>
          <cell r="U36"/>
          <cell r="V36"/>
          <cell r="W36"/>
          <cell r="X36"/>
          <cell r="Y36"/>
          <cell r="Z36"/>
          <cell r="AA36"/>
        </row>
        <row r="37">
          <cell r="F37"/>
          <cell r="Q37"/>
          <cell r="R37"/>
          <cell r="T37"/>
          <cell r="U37"/>
          <cell r="V37"/>
          <cell r="W37"/>
          <cell r="X37"/>
          <cell r="Y37"/>
          <cell r="Z37"/>
        </row>
        <row r="38">
          <cell r="F38"/>
          <cell r="Q38"/>
          <cell r="R38"/>
        </row>
        <row r="39">
          <cell r="F39"/>
          <cell r="Q39"/>
          <cell r="R39"/>
        </row>
        <row r="40">
          <cell r="F40"/>
        </row>
        <row r="41">
          <cell r="F41"/>
        </row>
        <row r="42">
          <cell r="F42"/>
        </row>
        <row r="43">
          <cell r="F43"/>
        </row>
        <row r="44">
          <cell r="F44"/>
        </row>
        <row r="45">
          <cell r="F45"/>
        </row>
        <row r="46">
          <cell r="F46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RFELS (0,9%) gen'21"/>
      <sheetName val="SAC (0,9%) gen'21 "/>
    </sheetNames>
    <sheetDataSet>
      <sheetData sheetId="0">
        <row r="5">
          <cell r="E5">
            <v>1839.7572154636246</v>
          </cell>
        </row>
      </sheetData>
      <sheetData sheetId="1">
        <row r="1">
          <cell r="G1"/>
        </row>
        <row r="26">
          <cell r="V26">
            <v>0</v>
          </cell>
          <cell r="W26">
            <v>0</v>
          </cell>
          <cell r="X26">
            <v>0</v>
          </cell>
        </row>
        <row r="28">
          <cell r="U28">
            <v>0</v>
          </cell>
          <cell r="X28">
            <v>0</v>
          </cell>
        </row>
        <row r="29">
          <cell r="U29">
            <v>0</v>
          </cell>
          <cell r="W29">
            <v>0</v>
          </cell>
          <cell r="X29">
            <v>0</v>
          </cell>
        </row>
        <row r="30">
          <cell r="U30">
            <v>0</v>
          </cell>
          <cell r="X30">
            <v>0</v>
          </cell>
        </row>
        <row r="31"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U32">
            <v>0</v>
          </cell>
          <cell r="V32">
            <v>0</v>
          </cell>
          <cell r="W32">
            <v>0</v>
          </cell>
          <cell r="X32">
            <v>0</v>
          </cell>
        </row>
        <row r="33"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V34">
            <v>0</v>
          </cell>
          <cell r="W34">
            <v>0</v>
          </cell>
          <cell r="X34">
            <v>0</v>
          </cell>
        </row>
        <row r="35">
          <cell r="U35">
            <v>0</v>
          </cell>
          <cell r="V35">
            <v>0</v>
          </cell>
          <cell r="W35">
            <v>0</v>
          </cell>
          <cell r="X35">
            <v>0</v>
          </cell>
        </row>
        <row r="36">
          <cell r="U36"/>
          <cell r="V36"/>
          <cell r="W36"/>
          <cell r="X36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DB6-C0F9-4D9D-8E90-A21BE7FF775B}">
  <sheetPr>
    <tabColor rgb="FF92D050"/>
    <pageSetUpPr fitToPage="1"/>
  </sheetPr>
  <dimension ref="A1:IC63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H22" sqref="AH22"/>
    </sheetView>
  </sheetViews>
  <sheetFormatPr baseColWidth="10" defaultRowHeight="13.5" x14ac:dyDescent="0.25"/>
  <cols>
    <col min="1" max="1" width="18.42578125" style="5" customWidth="1"/>
    <col min="2" max="2" width="20.140625" style="5" bestFit="1" customWidth="1"/>
    <col min="3" max="3" width="24.5703125" style="5" bestFit="1" customWidth="1"/>
    <col min="4" max="4" width="6" style="5" customWidth="1"/>
    <col min="5" max="5" width="8.140625" style="5" customWidth="1"/>
    <col min="6" max="6" width="14.140625" style="6" customWidth="1"/>
    <col min="7" max="7" width="11.5703125" style="235" customWidth="1"/>
    <col min="8" max="9" width="11" style="235" customWidth="1"/>
    <col min="10" max="10" width="12.140625" style="235" customWidth="1"/>
    <col min="11" max="11" width="15.28515625" style="235" bestFit="1" customWidth="1"/>
    <col min="12" max="12" width="14.28515625" style="5" customWidth="1"/>
    <col min="13" max="13" width="1.28515625" style="5" customWidth="1"/>
    <col min="14" max="14" width="12" style="7" customWidth="1"/>
    <col min="15" max="15" width="10.28515625" style="7" customWidth="1"/>
    <col min="16" max="16" width="9.5703125" style="7" customWidth="1"/>
    <col min="17" max="17" width="18.5703125" style="8" customWidth="1"/>
    <col min="18" max="18" width="14.85546875" style="9" bestFit="1" customWidth="1"/>
    <col min="19" max="19" width="1.28515625" style="5" customWidth="1"/>
    <col min="20" max="20" width="10.85546875" style="9" customWidth="1"/>
    <col min="21" max="21" width="9.140625" style="9" customWidth="1"/>
    <col min="22" max="22" width="12.42578125" style="9" customWidth="1"/>
    <col min="23" max="23" width="9.7109375" style="9" customWidth="1"/>
    <col min="24" max="25" width="9.140625" style="9" customWidth="1"/>
    <col min="26" max="27" width="9.5703125" style="9" bestFit="1" customWidth="1"/>
    <col min="28" max="28" width="2.42578125" style="5" customWidth="1"/>
    <col min="29" max="29" width="12.7109375" style="5" customWidth="1"/>
    <col min="30" max="30" width="13" style="5" customWidth="1"/>
    <col min="31" max="31" width="1.7109375" style="5" customWidth="1"/>
    <col min="32" max="239" width="11.5703125" style="5"/>
    <col min="240" max="240" width="0" style="5" hidden="1" customWidth="1"/>
    <col min="241" max="241" width="31.28515625" style="5" customWidth="1"/>
    <col min="242" max="242" width="10" style="5" customWidth="1"/>
    <col min="243" max="243" width="10.85546875" style="5" customWidth="1"/>
    <col min="244" max="244" width="2.85546875" style="5" customWidth="1"/>
    <col min="245" max="250" width="0" style="5" hidden="1" customWidth="1"/>
    <col min="251" max="251" width="14.42578125" style="5" customWidth="1"/>
    <col min="252" max="252" width="9.42578125" style="5" customWidth="1"/>
    <col min="253" max="253" width="0" style="5" hidden="1" customWidth="1"/>
    <col min="254" max="254" width="7.140625" style="5" customWidth="1"/>
    <col min="255" max="260" width="0" style="5" hidden="1" customWidth="1"/>
    <col min="261" max="261" width="15.28515625" style="5" customWidth="1"/>
    <col min="262" max="263" width="14.7109375" style="5" customWidth="1"/>
    <col min="264" max="264" width="12.5703125" style="5" customWidth="1"/>
    <col min="265" max="265" width="12.140625" style="5" customWidth="1"/>
    <col min="266" max="266" width="12.42578125" style="5" customWidth="1"/>
    <col min="267" max="267" width="14.28515625" style="5" customWidth="1"/>
    <col min="268" max="268" width="10.42578125" style="5" customWidth="1"/>
    <col min="269" max="269" width="14.28515625" style="5" customWidth="1"/>
    <col min="270" max="270" width="13.42578125" style="5" customWidth="1"/>
    <col min="271" max="271" width="15.7109375" style="5" customWidth="1"/>
    <col min="272" max="274" width="13.42578125" style="5" customWidth="1"/>
    <col min="275" max="275" width="44" style="5" customWidth="1"/>
    <col min="276" max="276" width="11.5703125" style="5"/>
    <col min="277" max="277" width="20.7109375" style="5" bestFit="1" customWidth="1"/>
    <col min="278" max="495" width="11.5703125" style="5"/>
    <col min="496" max="496" width="0" style="5" hidden="1" customWidth="1"/>
    <col min="497" max="497" width="31.28515625" style="5" customWidth="1"/>
    <col min="498" max="498" width="10" style="5" customWidth="1"/>
    <col min="499" max="499" width="10.85546875" style="5" customWidth="1"/>
    <col min="500" max="500" width="2.85546875" style="5" customWidth="1"/>
    <col min="501" max="506" width="0" style="5" hidden="1" customWidth="1"/>
    <col min="507" max="507" width="14.42578125" style="5" customWidth="1"/>
    <col min="508" max="508" width="9.42578125" style="5" customWidth="1"/>
    <col min="509" max="509" width="0" style="5" hidden="1" customWidth="1"/>
    <col min="510" max="510" width="7.140625" style="5" customWidth="1"/>
    <col min="511" max="516" width="0" style="5" hidden="1" customWidth="1"/>
    <col min="517" max="517" width="15.28515625" style="5" customWidth="1"/>
    <col min="518" max="519" width="14.7109375" style="5" customWidth="1"/>
    <col min="520" max="520" width="12.5703125" style="5" customWidth="1"/>
    <col min="521" max="521" width="12.140625" style="5" customWidth="1"/>
    <col min="522" max="522" width="12.42578125" style="5" customWidth="1"/>
    <col min="523" max="523" width="14.28515625" style="5" customWidth="1"/>
    <col min="524" max="524" width="10.42578125" style="5" customWidth="1"/>
    <col min="525" max="525" width="14.28515625" style="5" customWidth="1"/>
    <col min="526" max="526" width="13.42578125" style="5" customWidth="1"/>
    <col min="527" max="527" width="15.7109375" style="5" customWidth="1"/>
    <col min="528" max="530" width="13.42578125" style="5" customWidth="1"/>
    <col min="531" max="531" width="44" style="5" customWidth="1"/>
    <col min="532" max="532" width="11.5703125" style="5"/>
    <col min="533" max="533" width="20.7109375" style="5" bestFit="1" customWidth="1"/>
    <col min="534" max="751" width="11.5703125" style="5"/>
    <col min="752" max="752" width="0" style="5" hidden="1" customWidth="1"/>
    <col min="753" max="753" width="31.28515625" style="5" customWidth="1"/>
    <col min="754" max="754" width="10" style="5" customWidth="1"/>
    <col min="755" max="755" width="10.85546875" style="5" customWidth="1"/>
    <col min="756" max="756" width="2.85546875" style="5" customWidth="1"/>
    <col min="757" max="762" width="0" style="5" hidden="1" customWidth="1"/>
    <col min="763" max="763" width="14.42578125" style="5" customWidth="1"/>
    <col min="764" max="764" width="9.42578125" style="5" customWidth="1"/>
    <col min="765" max="765" width="0" style="5" hidden="1" customWidth="1"/>
    <col min="766" max="766" width="7.140625" style="5" customWidth="1"/>
    <col min="767" max="772" width="0" style="5" hidden="1" customWidth="1"/>
    <col min="773" max="773" width="15.28515625" style="5" customWidth="1"/>
    <col min="774" max="775" width="14.7109375" style="5" customWidth="1"/>
    <col min="776" max="776" width="12.5703125" style="5" customWidth="1"/>
    <col min="777" max="777" width="12.140625" style="5" customWidth="1"/>
    <col min="778" max="778" width="12.42578125" style="5" customWidth="1"/>
    <col min="779" max="779" width="14.28515625" style="5" customWidth="1"/>
    <col min="780" max="780" width="10.42578125" style="5" customWidth="1"/>
    <col min="781" max="781" width="14.28515625" style="5" customWidth="1"/>
    <col min="782" max="782" width="13.42578125" style="5" customWidth="1"/>
    <col min="783" max="783" width="15.7109375" style="5" customWidth="1"/>
    <col min="784" max="786" width="13.42578125" style="5" customWidth="1"/>
    <col min="787" max="787" width="44" style="5" customWidth="1"/>
    <col min="788" max="788" width="11.5703125" style="5"/>
    <col min="789" max="789" width="20.7109375" style="5" bestFit="1" customWidth="1"/>
    <col min="790" max="1007" width="11.5703125" style="5"/>
    <col min="1008" max="1008" width="0" style="5" hidden="1" customWidth="1"/>
    <col min="1009" max="1009" width="31.28515625" style="5" customWidth="1"/>
    <col min="1010" max="1010" width="10" style="5" customWidth="1"/>
    <col min="1011" max="1011" width="10.85546875" style="5" customWidth="1"/>
    <col min="1012" max="1012" width="2.85546875" style="5" customWidth="1"/>
    <col min="1013" max="1018" width="0" style="5" hidden="1" customWidth="1"/>
    <col min="1019" max="1019" width="14.42578125" style="5" customWidth="1"/>
    <col min="1020" max="1020" width="9.42578125" style="5" customWidth="1"/>
    <col min="1021" max="1021" width="0" style="5" hidden="1" customWidth="1"/>
    <col min="1022" max="1022" width="7.140625" style="5" customWidth="1"/>
    <col min="1023" max="1028" width="0" style="5" hidden="1" customWidth="1"/>
    <col min="1029" max="1029" width="15.28515625" style="5" customWidth="1"/>
    <col min="1030" max="1031" width="14.7109375" style="5" customWidth="1"/>
    <col min="1032" max="1032" width="12.5703125" style="5" customWidth="1"/>
    <col min="1033" max="1033" width="12.140625" style="5" customWidth="1"/>
    <col min="1034" max="1034" width="12.42578125" style="5" customWidth="1"/>
    <col min="1035" max="1035" width="14.28515625" style="5" customWidth="1"/>
    <col min="1036" max="1036" width="10.42578125" style="5" customWidth="1"/>
    <col min="1037" max="1037" width="14.28515625" style="5" customWidth="1"/>
    <col min="1038" max="1038" width="13.42578125" style="5" customWidth="1"/>
    <col min="1039" max="1039" width="15.7109375" style="5" customWidth="1"/>
    <col min="1040" max="1042" width="13.42578125" style="5" customWidth="1"/>
    <col min="1043" max="1043" width="44" style="5" customWidth="1"/>
    <col min="1044" max="1044" width="11.5703125" style="5"/>
    <col min="1045" max="1045" width="20.7109375" style="5" bestFit="1" customWidth="1"/>
    <col min="1046" max="1263" width="11.5703125" style="5"/>
    <col min="1264" max="1264" width="0" style="5" hidden="1" customWidth="1"/>
    <col min="1265" max="1265" width="31.28515625" style="5" customWidth="1"/>
    <col min="1266" max="1266" width="10" style="5" customWidth="1"/>
    <col min="1267" max="1267" width="10.85546875" style="5" customWidth="1"/>
    <col min="1268" max="1268" width="2.85546875" style="5" customWidth="1"/>
    <col min="1269" max="1274" width="0" style="5" hidden="1" customWidth="1"/>
    <col min="1275" max="1275" width="14.42578125" style="5" customWidth="1"/>
    <col min="1276" max="1276" width="9.42578125" style="5" customWidth="1"/>
    <col min="1277" max="1277" width="0" style="5" hidden="1" customWidth="1"/>
    <col min="1278" max="1278" width="7.140625" style="5" customWidth="1"/>
    <col min="1279" max="1284" width="0" style="5" hidden="1" customWidth="1"/>
    <col min="1285" max="1285" width="15.28515625" style="5" customWidth="1"/>
    <col min="1286" max="1287" width="14.7109375" style="5" customWidth="1"/>
    <col min="1288" max="1288" width="12.5703125" style="5" customWidth="1"/>
    <col min="1289" max="1289" width="12.140625" style="5" customWidth="1"/>
    <col min="1290" max="1290" width="12.42578125" style="5" customWidth="1"/>
    <col min="1291" max="1291" width="14.28515625" style="5" customWidth="1"/>
    <col min="1292" max="1292" width="10.42578125" style="5" customWidth="1"/>
    <col min="1293" max="1293" width="14.28515625" style="5" customWidth="1"/>
    <col min="1294" max="1294" width="13.42578125" style="5" customWidth="1"/>
    <col min="1295" max="1295" width="15.7109375" style="5" customWidth="1"/>
    <col min="1296" max="1298" width="13.42578125" style="5" customWidth="1"/>
    <col min="1299" max="1299" width="44" style="5" customWidth="1"/>
    <col min="1300" max="1300" width="11.5703125" style="5"/>
    <col min="1301" max="1301" width="20.7109375" style="5" bestFit="1" customWidth="1"/>
    <col min="1302" max="1519" width="11.5703125" style="5"/>
    <col min="1520" max="1520" width="0" style="5" hidden="1" customWidth="1"/>
    <col min="1521" max="1521" width="31.28515625" style="5" customWidth="1"/>
    <col min="1522" max="1522" width="10" style="5" customWidth="1"/>
    <col min="1523" max="1523" width="10.85546875" style="5" customWidth="1"/>
    <col min="1524" max="1524" width="2.85546875" style="5" customWidth="1"/>
    <col min="1525" max="1530" width="0" style="5" hidden="1" customWidth="1"/>
    <col min="1531" max="1531" width="14.42578125" style="5" customWidth="1"/>
    <col min="1532" max="1532" width="9.42578125" style="5" customWidth="1"/>
    <col min="1533" max="1533" width="0" style="5" hidden="1" customWidth="1"/>
    <col min="1534" max="1534" width="7.140625" style="5" customWidth="1"/>
    <col min="1535" max="1540" width="0" style="5" hidden="1" customWidth="1"/>
    <col min="1541" max="1541" width="15.28515625" style="5" customWidth="1"/>
    <col min="1542" max="1543" width="14.7109375" style="5" customWidth="1"/>
    <col min="1544" max="1544" width="12.5703125" style="5" customWidth="1"/>
    <col min="1545" max="1545" width="12.140625" style="5" customWidth="1"/>
    <col min="1546" max="1546" width="12.42578125" style="5" customWidth="1"/>
    <col min="1547" max="1547" width="14.28515625" style="5" customWidth="1"/>
    <col min="1548" max="1548" width="10.42578125" style="5" customWidth="1"/>
    <col min="1549" max="1549" width="14.28515625" style="5" customWidth="1"/>
    <col min="1550" max="1550" width="13.42578125" style="5" customWidth="1"/>
    <col min="1551" max="1551" width="15.7109375" style="5" customWidth="1"/>
    <col min="1552" max="1554" width="13.42578125" style="5" customWidth="1"/>
    <col min="1555" max="1555" width="44" style="5" customWidth="1"/>
    <col min="1556" max="1556" width="11.5703125" style="5"/>
    <col min="1557" max="1557" width="20.7109375" style="5" bestFit="1" customWidth="1"/>
    <col min="1558" max="1775" width="11.5703125" style="5"/>
    <col min="1776" max="1776" width="0" style="5" hidden="1" customWidth="1"/>
    <col min="1777" max="1777" width="31.28515625" style="5" customWidth="1"/>
    <col min="1778" max="1778" width="10" style="5" customWidth="1"/>
    <col min="1779" max="1779" width="10.85546875" style="5" customWidth="1"/>
    <col min="1780" max="1780" width="2.85546875" style="5" customWidth="1"/>
    <col min="1781" max="1786" width="0" style="5" hidden="1" customWidth="1"/>
    <col min="1787" max="1787" width="14.42578125" style="5" customWidth="1"/>
    <col min="1788" max="1788" width="9.42578125" style="5" customWidth="1"/>
    <col min="1789" max="1789" width="0" style="5" hidden="1" customWidth="1"/>
    <col min="1790" max="1790" width="7.140625" style="5" customWidth="1"/>
    <col min="1791" max="1796" width="0" style="5" hidden="1" customWidth="1"/>
    <col min="1797" max="1797" width="15.28515625" style="5" customWidth="1"/>
    <col min="1798" max="1799" width="14.7109375" style="5" customWidth="1"/>
    <col min="1800" max="1800" width="12.5703125" style="5" customWidth="1"/>
    <col min="1801" max="1801" width="12.140625" style="5" customWidth="1"/>
    <col min="1802" max="1802" width="12.42578125" style="5" customWidth="1"/>
    <col min="1803" max="1803" width="14.28515625" style="5" customWidth="1"/>
    <col min="1804" max="1804" width="10.42578125" style="5" customWidth="1"/>
    <col min="1805" max="1805" width="14.28515625" style="5" customWidth="1"/>
    <col min="1806" max="1806" width="13.42578125" style="5" customWidth="1"/>
    <col min="1807" max="1807" width="15.7109375" style="5" customWidth="1"/>
    <col min="1808" max="1810" width="13.42578125" style="5" customWidth="1"/>
    <col min="1811" max="1811" width="44" style="5" customWidth="1"/>
    <col min="1812" max="1812" width="11.5703125" style="5"/>
    <col min="1813" max="1813" width="20.7109375" style="5" bestFit="1" customWidth="1"/>
    <col min="1814" max="2031" width="11.5703125" style="5"/>
    <col min="2032" max="2032" width="0" style="5" hidden="1" customWidth="1"/>
    <col min="2033" max="2033" width="31.28515625" style="5" customWidth="1"/>
    <col min="2034" max="2034" width="10" style="5" customWidth="1"/>
    <col min="2035" max="2035" width="10.85546875" style="5" customWidth="1"/>
    <col min="2036" max="2036" width="2.85546875" style="5" customWidth="1"/>
    <col min="2037" max="2042" width="0" style="5" hidden="1" customWidth="1"/>
    <col min="2043" max="2043" width="14.42578125" style="5" customWidth="1"/>
    <col min="2044" max="2044" width="9.42578125" style="5" customWidth="1"/>
    <col min="2045" max="2045" width="0" style="5" hidden="1" customWidth="1"/>
    <col min="2046" max="2046" width="7.140625" style="5" customWidth="1"/>
    <col min="2047" max="2052" width="0" style="5" hidden="1" customWidth="1"/>
    <col min="2053" max="2053" width="15.28515625" style="5" customWidth="1"/>
    <col min="2054" max="2055" width="14.7109375" style="5" customWidth="1"/>
    <col min="2056" max="2056" width="12.5703125" style="5" customWidth="1"/>
    <col min="2057" max="2057" width="12.140625" style="5" customWidth="1"/>
    <col min="2058" max="2058" width="12.42578125" style="5" customWidth="1"/>
    <col min="2059" max="2059" width="14.28515625" style="5" customWidth="1"/>
    <col min="2060" max="2060" width="10.42578125" style="5" customWidth="1"/>
    <col min="2061" max="2061" width="14.28515625" style="5" customWidth="1"/>
    <col min="2062" max="2062" width="13.42578125" style="5" customWidth="1"/>
    <col min="2063" max="2063" width="15.7109375" style="5" customWidth="1"/>
    <col min="2064" max="2066" width="13.42578125" style="5" customWidth="1"/>
    <col min="2067" max="2067" width="44" style="5" customWidth="1"/>
    <col min="2068" max="2068" width="11.5703125" style="5"/>
    <col min="2069" max="2069" width="20.7109375" style="5" bestFit="1" customWidth="1"/>
    <col min="2070" max="2287" width="11.5703125" style="5"/>
    <col min="2288" max="2288" width="0" style="5" hidden="1" customWidth="1"/>
    <col min="2289" max="2289" width="31.28515625" style="5" customWidth="1"/>
    <col min="2290" max="2290" width="10" style="5" customWidth="1"/>
    <col min="2291" max="2291" width="10.85546875" style="5" customWidth="1"/>
    <col min="2292" max="2292" width="2.85546875" style="5" customWidth="1"/>
    <col min="2293" max="2298" width="0" style="5" hidden="1" customWidth="1"/>
    <col min="2299" max="2299" width="14.42578125" style="5" customWidth="1"/>
    <col min="2300" max="2300" width="9.42578125" style="5" customWidth="1"/>
    <col min="2301" max="2301" width="0" style="5" hidden="1" customWidth="1"/>
    <col min="2302" max="2302" width="7.140625" style="5" customWidth="1"/>
    <col min="2303" max="2308" width="0" style="5" hidden="1" customWidth="1"/>
    <col min="2309" max="2309" width="15.28515625" style="5" customWidth="1"/>
    <col min="2310" max="2311" width="14.7109375" style="5" customWidth="1"/>
    <col min="2312" max="2312" width="12.5703125" style="5" customWidth="1"/>
    <col min="2313" max="2313" width="12.140625" style="5" customWidth="1"/>
    <col min="2314" max="2314" width="12.42578125" style="5" customWidth="1"/>
    <col min="2315" max="2315" width="14.28515625" style="5" customWidth="1"/>
    <col min="2316" max="2316" width="10.42578125" style="5" customWidth="1"/>
    <col min="2317" max="2317" width="14.28515625" style="5" customWidth="1"/>
    <col min="2318" max="2318" width="13.42578125" style="5" customWidth="1"/>
    <col min="2319" max="2319" width="15.7109375" style="5" customWidth="1"/>
    <col min="2320" max="2322" width="13.42578125" style="5" customWidth="1"/>
    <col min="2323" max="2323" width="44" style="5" customWidth="1"/>
    <col min="2324" max="2324" width="11.5703125" style="5"/>
    <col min="2325" max="2325" width="20.7109375" style="5" bestFit="1" customWidth="1"/>
    <col min="2326" max="2543" width="11.5703125" style="5"/>
    <col min="2544" max="2544" width="0" style="5" hidden="1" customWidth="1"/>
    <col min="2545" max="2545" width="31.28515625" style="5" customWidth="1"/>
    <col min="2546" max="2546" width="10" style="5" customWidth="1"/>
    <col min="2547" max="2547" width="10.85546875" style="5" customWidth="1"/>
    <col min="2548" max="2548" width="2.85546875" style="5" customWidth="1"/>
    <col min="2549" max="2554" width="0" style="5" hidden="1" customWidth="1"/>
    <col min="2555" max="2555" width="14.42578125" style="5" customWidth="1"/>
    <col min="2556" max="2556" width="9.42578125" style="5" customWidth="1"/>
    <col min="2557" max="2557" width="0" style="5" hidden="1" customWidth="1"/>
    <col min="2558" max="2558" width="7.140625" style="5" customWidth="1"/>
    <col min="2559" max="2564" width="0" style="5" hidden="1" customWidth="1"/>
    <col min="2565" max="2565" width="15.28515625" style="5" customWidth="1"/>
    <col min="2566" max="2567" width="14.7109375" style="5" customWidth="1"/>
    <col min="2568" max="2568" width="12.5703125" style="5" customWidth="1"/>
    <col min="2569" max="2569" width="12.140625" style="5" customWidth="1"/>
    <col min="2570" max="2570" width="12.42578125" style="5" customWidth="1"/>
    <col min="2571" max="2571" width="14.28515625" style="5" customWidth="1"/>
    <col min="2572" max="2572" width="10.42578125" style="5" customWidth="1"/>
    <col min="2573" max="2573" width="14.28515625" style="5" customWidth="1"/>
    <col min="2574" max="2574" width="13.42578125" style="5" customWidth="1"/>
    <col min="2575" max="2575" width="15.7109375" style="5" customWidth="1"/>
    <col min="2576" max="2578" width="13.42578125" style="5" customWidth="1"/>
    <col min="2579" max="2579" width="44" style="5" customWidth="1"/>
    <col min="2580" max="2580" width="11.5703125" style="5"/>
    <col min="2581" max="2581" width="20.7109375" style="5" bestFit="1" customWidth="1"/>
    <col min="2582" max="2799" width="11.5703125" style="5"/>
    <col min="2800" max="2800" width="0" style="5" hidden="1" customWidth="1"/>
    <col min="2801" max="2801" width="31.28515625" style="5" customWidth="1"/>
    <col min="2802" max="2802" width="10" style="5" customWidth="1"/>
    <col min="2803" max="2803" width="10.85546875" style="5" customWidth="1"/>
    <col min="2804" max="2804" width="2.85546875" style="5" customWidth="1"/>
    <col min="2805" max="2810" width="0" style="5" hidden="1" customWidth="1"/>
    <col min="2811" max="2811" width="14.42578125" style="5" customWidth="1"/>
    <col min="2812" max="2812" width="9.42578125" style="5" customWidth="1"/>
    <col min="2813" max="2813" width="0" style="5" hidden="1" customWidth="1"/>
    <col min="2814" max="2814" width="7.140625" style="5" customWidth="1"/>
    <col min="2815" max="2820" width="0" style="5" hidden="1" customWidth="1"/>
    <col min="2821" max="2821" width="15.28515625" style="5" customWidth="1"/>
    <col min="2822" max="2823" width="14.7109375" style="5" customWidth="1"/>
    <col min="2824" max="2824" width="12.5703125" style="5" customWidth="1"/>
    <col min="2825" max="2825" width="12.140625" style="5" customWidth="1"/>
    <col min="2826" max="2826" width="12.42578125" style="5" customWidth="1"/>
    <col min="2827" max="2827" width="14.28515625" style="5" customWidth="1"/>
    <col min="2828" max="2828" width="10.42578125" style="5" customWidth="1"/>
    <col min="2829" max="2829" width="14.28515625" style="5" customWidth="1"/>
    <col min="2830" max="2830" width="13.42578125" style="5" customWidth="1"/>
    <col min="2831" max="2831" width="15.7109375" style="5" customWidth="1"/>
    <col min="2832" max="2834" width="13.42578125" style="5" customWidth="1"/>
    <col min="2835" max="2835" width="44" style="5" customWidth="1"/>
    <col min="2836" max="2836" width="11.5703125" style="5"/>
    <col min="2837" max="2837" width="20.7109375" style="5" bestFit="1" customWidth="1"/>
    <col min="2838" max="3055" width="11.5703125" style="5"/>
    <col min="3056" max="3056" width="0" style="5" hidden="1" customWidth="1"/>
    <col min="3057" max="3057" width="31.28515625" style="5" customWidth="1"/>
    <col min="3058" max="3058" width="10" style="5" customWidth="1"/>
    <col min="3059" max="3059" width="10.85546875" style="5" customWidth="1"/>
    <col min="3060" max="3060" width="2.85546875" style="5" customWidth="1"/>
    <col min="3061" max="3066" width="0" style="5" hidden="1" customWidth="1"/>
    <col min="3067" max="3067" width="14.42578125" style="5" customWidth="1"/>
    <col min="3068" max="3068" width="9.42578125" style="5" customWidth="1"/>
    <col min="3069" max="3069" width="0" style="5" hidden="1" customWidth="1"/>
    <col min="3070" max="3070" width="7.140625" style="5" customWidth="1"/>
    <col min="3071" max="3076" width="0" style="5" hidden="1" customWidth="1"/>
    <col min="3077" max="3077" width="15.28515625" style="5" customWidth="1"/>
    <col min="3078" max="3079" width="14.7109375" style="5" customWidth="1"/>
    <col min="3080" max="3080" width="12.5703125" style="5" customWidth="1"/>
    <col min="3081" max="3081" width="12.140625" style="5" customWidth="1"/>
    <col min="3082" max="3082" width="12.42578125" style="5" customWidth="1"/>
    <col min="3083" max="3083" width="14.28515625" style="5" customWidth="1"/>
    <col min="3084" max="3084" width="10.42578125" style="5" customWidth="1"/>
    <col min="3085" max="3085" width="14.28515625" style="5" customWidth="1"/>
    <col min="3086" max="3086" width="13.42578125" style="5" customWidth="1"/>
    <col min="3087" max="3087" width="15.7109375" style="5" customWidth="1"/>
    <col min="3088" max="3090" width="13.42578125" style="5" customWidth="1"/>
    <col min="3091" max="3091" width="44" style="5" customWidth="1"/>
    <col min="3092" max="3092" width="11.5703125" style="5"/>
    <col min="3093" max="3093" width="20.7109375" style="5" bestFit="1" customWidth="1"/>
    <col min="3094" max="3311" width="11.5703125" style="5"/>
    <col min="3312" max="3312" width="0" style="5" hidden="1" customWidth="1"/>
    <col min="3313" max="3313" width="31.28515625" style="5" customWidth="1"/>
    <col min="3314" max="3314" width="10" style="5" customWidth="1"/>
    <col min="3315" max="3315" width="10.85546875" style="5" customWidth="1"/>
    <col min="3316" max="3316" width="2.85546875" style="5" customWidth="1"/>
    <col min="3317" max="3322" width="0" style="5" hidden="1" customWidth="1"/>
    <col min="3323" max="3323" width="14.42578125" style="5" customWidth="1"/>
    <col min="3324" max="3324" width="9.42578125" style="5" customWidth="1"/>
    <col min="3325" max="3325" width="0" style="5" hidden="1" customWidth="1"/>
    <col min="3326" max="3326" width="7.140625" style="5" customWidth="1"/>
    <col min="3327" max="3332" width="0" style="5" hidden="1" customWidth="1"/>
    <col min="3333" max="3333" width="15.28515625" style="5" customWidth="1"/>
    <col min="3334" max="3335" width="14.7109375" style="5" customWidth="1"/>
    <col min="3336" max="3336" width="12.5703125" style="5" customWidth="1"/>
    <col min="3337" max="3337" width="12.140625" style="5" customWidth="1"/>
    <col min="3338" max="3338" width="12.42578125" style="5" customWidth="1"/>
    <col min="3339" max="3339" width="14.28515625" style="5" customWidth="1"/>
    <col min="3340" max="3340" width="10.42578125" style="5" customWidth="1"/>
    <col min="3341" max="3341" width="14.28515625" style="5" customWidth="1"/>
    <col min="3342" max="3342" width="13.42578125" style="5" customWidth="1"/>
    <col min="3343" max="3343" width="15.7109375" style="5" customWidth="1"/>
    <col min="3344" max="3346" width="13.42578125" style="5" customWidth="1"/>
    <col min="3347" max="3347" width="44" style="5" customWidth="1"/>
    <col min="3348" max="3348" width="11.5703125" style="5"/>
    <col min="3349" max="3349" width="20.7109375" style="5" bestFit="1" customWidth="1"/>
    <col min="3350" max="3567" width="11.5703125" style="5"/>
    <col min="3568" max="3568" width="0" style="5" hidden="1" customWidth="1"/>
    <col min="3569" max="3569" width="31.28515625" style="5" customWidth="1"/>
    <col min="3570" max="3570" width="10" style="5" customWidth="1"/>
    <col min="3571" max="3571" width="10.85546875" style="5" customWidth="1"/>
    <col min="3572" max="3572" width="2.85546875" style="5" customWidth="1"/>
    <col min="3573" max="3578" width="0" style="5" hidden="1" customWidth="1"/>
    <col min="3579" max="3579" width="14.42578125" style="5" customWidth="1"/>
    <col min="3580" max="3580" width="9.42578125" style="5" customWidth="1"/>
    <col min="3581" max="3581" width="0" style="5" hidden="1" customWidth="1"/>
    <col min="3582" max="3582" width="7.140625" style="5" customWidth="1"/>
    <col min="3583" max="3588" width="0" style="5" hidden="1" customWidth="1"/>
    <col min="3589" max="3589" width="15.28515625" style="5" customWidth="1"/>
    <col min="3590" max="3591" width="14.7109375" style="5" customWidth="1"/>
    <col min="3592" max="3592" width="12.5703125" style="5" customWidth="1"/>
    <col min="3593" max="3593" width="12.140625" style="5" customWidth="1"/>
    <col min="3594" max="3594" width="12.42578125" style="5" customWidth="1"/>
    <col min="3595" max="3595" width="14.28515625" style="5" customWidth="1"/>
    <col min="3596" max="3596" width="10.42578125" style="5" customWidth="1"/>
    <col min="3597" max="3597" width="14.28515625" style="5" customWidth="1"/>
    <col min="3598" max="3598" width="13.42578125" style="5" customWidth="1"/>
    <col min="3599" max="3599" width="15.7109375" style="5" customWidth="1"/>
    <col min="3600" max="3602" width="13.42578125" style="5" customWidth="1"/>
    <col min="3603" max="3603" width="44" style="5" customWidth="1"/>
    <col min="3604" max="3604" width="11.5703125" style="5"/>
    <col min="3605" max="3605" width="20.7109375" style="5" bestFit="1" customWidth="1"/>
    <col min="3606" max="3823" width="11.5703125" style="5"/>
    <col min="3824" max="3824" width="0" style="5" hidden="1" customWidth="1"/>
    <col min="3825" max="3825" width="31.28515625" style="5" customWidth="1"/>
    <col min="3826" max="3826" width="10" style="5" customWidth="1"/>
    <col min="3827" max="3827" width="10.85546875" style="5" customWidth="1"/>
    <col min="3828" max="3828" width="2.85546875" style="5" customWidth="1"/>
    <col min="3829" max="3834" width="0" style="5" hidden="1" customWidth="1"/>
    <col min="3835" max="3835" width="14.42578125" style="5" customWidth="1"/>
    <col min="3836" max="3836" width="9.42578125" style="5" customWidth="1"/>
    <col min="3837" max="3837" width="0" style="5" hidden="1" customWidth="1"/>
    <col min="3838" max="3838" width="7.140625" style="5" customWidth="1"/>
    <col min="3839" max="3844" width="0" style="5" hidden="1" customWidth="1"/>
    <col min="3845" max="3845" width="15.28515625" style="5" customWidth="1"/>
    <col min="3846" max="3847" width="14.7109375" style="5" customWidth="1"/>
    <col min="3848" max="3848" width="12.5703125" style="5" customWidth="1"/>
    <col min="3849" max="3849" width="12.140625" style="5" customWidth="1"/>
    <col min="3850" max="3850" width="12.42578125" style="5" customWidth="1"/>
    <col min="3851" max="3851" width="14.28515625" style="5" customWidth="1"/>
    <col min="3852" max="3852" width="10.42578125" style="5" customWidth="1"/>
    <col min="3853" max="3853" width="14.28515625" style="5" customWidth="1"/>
    <col min="3854" max="3854" width="13.42578125" style="5" customWidth="1"/>
    <col min="3855" max="3855" width="15.7109375" style="5" customWidth="1"/>
    <col min="3856" max="3858" width="13.42578125" style="5" customWidth="1"/>
    <col min="3859" max="3859" width="44" style="5" customWidth="1"/>
    <col min="3860" max="3860" width="11.5703125" style="5"/>
    <col min="3861" max="3861" width="20.7109375" style="5" bestFit="1" customWidth="1"/>
    <col min="3862" max="4079" width="11.5703125" style="5"/>
    <col min="4080" max="4080" width="0" style="5" hidden="1" customWidth="1"/>
    <col min="4081" max="4081" width="31.28515625" style="5" customWidth="1"/>
    <col min="4082" max="4082" width="10" style="5" customWidth="1"/>
    <col min="4083" max="4083" width="10.85546875" style="5" customWidth="1"/>
    <col min="4084" max="4084" width="2.85546875" style="5" customWidth="1"/>
    <col min="4085" max="4090" width="0" style="5" hidden="1" customWidth="1"/>
    <col min="4091" max="4091" width="14.42578125" style="5" customWidth="1"/>
    <col min="4092" max="4092" width="9.42578125" style="5" customWidth="1"/>
    <col min="4093" max="4093" width="0" style="5" hidden="1" customWidth="1"/>
    <col min="4094" max="4094" width="7.140625" style="5" customWidth="1"/>
    <col min="4095" max="4100" width="0" style="5" hidden="1" customWidth="1"/>
    <col min="4101" max="4101" width="15.28515625" style="5" customWidth="1"/>
    <col min="4102" max="4103" width="14.7109375" style="5" customWidth="1"/>
    <col min="4104" max="4104" width="12.5703125" style="5" customWidth="1"/>
    <col min="4105" max="4105" width="12.140625" style="5" customWidth="1"/>
    <col min="4106" max="4106" width="12.42578125" style="5" customWidth="1"/>
    <col min="4107" max="4107" width="14.28515625" style="5" customWidth="1"/>
    <col min="4108" max="4108" width="10.42578125" style="5" customWidth="1"/>
    <col min="4109" max="4109" width="14.28515625" style="5" customWidth="1"/>
    <col min="4110" max="4110" width="13.42578125" style="5" customWidth="1"/>
    <col min="4111" max="4111" width="15.7109375" style="5" customWidth="1"/>
    <col min="4112" max="4114" width="13.42578125" style="5" customWidth="1"/>
    <col min="4115" max="4115" width="44" style="5" customWidth="1"/>
    <col min="4116" max="4116" width="11.5703125" style="5"/>
    <col min="4117" max="4117" width="20.7109375" style="5" bestFit="1" customWidth="1"/>
    <col min="4118" max="4335" width="11.5703125" style="5"/>
    <col min="4336" max="4336" width="0" style="5" hidden="1" customWidth="1"/>
    <col min="4337" max="4337" width="31.28515625" style="5" customWidth="1"/>
    <col min="4338" max="4338" width="10" style="5" customWidth="1"/>
    <col min="4339" max="4339" width="10.85546875" style="5" customWidth="1"/>
    <col min="4340" max="4340" width="2.85546875" style="5" customWidth="1"/>
    <col min="4341" max="4346" width="0" style="5" hidden="1" customWidth="1"/>
    <col min="4347" max="4347" width="14.42578125" style="5" customWidth="1"/>
    <col min="4348" max="4348" width="9.42578125" style="5" customWidth="1"/>
    <col min="4349" max="4349" width="0" style="5" hidden="1" customWidth="1"/>
    <col min="4350" max="4350" width="7.140625" style="5" customWidth="1"/>
    <col min="4351" max="4356" width="0" style="5" hidden="1" customWidth="1"/>
    <col min="4357" max="4357" width="15.28515625" style="5" customWidth="1"/>
    <col min="4358" max="4359" width="14.7109375" style="5" customWidth="1"/>
    <col min="4360" max="4360" width="12.5703125" style="5" customWidth="1"/>
    <col min="4361" max="4361" width="12.140625" style="5" customWidth="1"/>
    <col min="4362" max="4362" width="12.42578125" style="5" customWidth="1"/>
    <col min="4363" max="4363" width="14.28515625" style="5" customWidth="1"/>
    <col min="4364" max="4364" width="10.42578125" style="5" customWidth="1"/>
    <col min="4365" max="4365" width="14.28515625" style="5" customWidth="1"/>
    <col min="4366" max="4366" width="13.42578125" style="5" customWidth="1"/>
    <col min="4367" max="4367" width="15.7109375" style="5" customWidth="1"/>
    <col min="4368" max="4370" width="13.42578125" style="5" customWidth="1"/>
    <col min="4371" max="4371" width="44" style="5" customWidth="1"/>
    <col min="4372" max="4372" width="11.5703125" style="5"/>
    <col min="4373" max="4373" width="20.7109375" style="5" bestFit="1" customWidth="1"/>
    <col min="4374" max="4591" width="11.5703125" style="5"/>
    <col min="4592" max="4592" width="0" style="5" hidden="1" customWidth="1"/>
    <col min="4593" max="4593" width="31.28515625" style="5" customWidth="1"/>
    <col min="4594" max="4594" width="10" style="5" customWidth="1"/>
    <col min="4595" max="4595" width="10.85546875" style="5" customWidth="1"/>
    <col min="4596" max="4596" width="2.85546875" style="5" customWidth="1"/>
    <col min="4597" max="4602" width="0" style="5" hidden="1" customWidth="1"/>
    <col min="4603" max="4603" width="14.42578125" style="5" customWidth="1"/>
    <col min="4604" max="4604" width="9.42578125" style="5" customWidth="1"/>
    <col min="4605" max="4605" width="0" style="5" hidden="1" customWidth="1"/>
    <col min="4606" max="4606" width="7.140625" style="5" customWidth="1"/>
    <col min="4607" max="4612" width="0" style="5" hidden="1" customWidth="1"/>
    <col min="4613" max="4613" width="15.28515625" style="5" customWidth="1"/>
    <col min="4614" max="4615" width="14.7109375" style="5" customWidth="1"/>
    <col min="4616" max="4616" width="12.5703125" style="5" customWidth="1"/>
    <col min="4617" max="4617" width="12.140625" style="5" customWidth="1"/>
    <col min="4618" max="4618" width="12.42578125" style="5" customWidth="1"/>
    <col min="4619" max="4619" width="14.28515625" style="5" customWidth="1"/>
    <col min="4620" max="4620" width="10.42578125" style="5" customWidth="1"/>
    <col min="4621" max="4621" width="14.28515625" style="5" customWidth="1"/>
    <col min="4622" max="4622" width="13.42578125" style="5" customWidth="1"/>
    <col min="4623" max="4623" width="15.7109375" style="5" customWidth="1"/>
    <col min="4624" max="4626" width="13.42578125" style="5" customWidth="1"/>
    <col min="4627" max="4627" width="44" style="5" customWidth="1"/>
    <col min="4628" max="4628" width="11.5703125" style="5"/>
    <col min="4629" max="4629" width="20.7109375" style="5" bestFit="1" customWidth="1"/>
    <col min="4630" max="4847" width="11.5703125" style="5"/>
    <col min="4848" max="4848" width="0" style="5" hidden="1" customWidth="1"/>
    <col min="4849" max="4849" width="31.28515625" style="5" customWidth="1"/>
    <col min="4850" max="4850" width="10" style="5" customWidth="1"/>
    <col min="4851" max="4851" width="10.85546875" style="5" customWidth="1"/>
    <col min="4852" max="4852" width="2.85546875" style="5" customWidth="1"/>
    <col min="4853" max="4858" width="0" style="5" hidden="1" customWidth="1"/>
    <col min="4859" max="4859" width="14.42578125" style="5" customWidth="1"/>
    <col min="4860" max="4860" width="9.42578125" style="5" customWidth="1"/>
    <col min="4861" max="4861" width="0" style="5" hidden="1" customWidth="1"/>
    <col min="4862" max="4862" width="7.140625" style="5" customWidth="1"/>
    <col min="4863" max="4868" width="0" style="5" hidden="1" customWidth="1"/>
    <col min="4869" max="4869" width="15.28515625" style="5" customWidth="1"/>
    <col min="4870" max="4871" width="14.7109375" style="5" customWidth="1"/>
    <col min="4872" max="4872" width="12.5703125" style="5" customWidth="1"/>
    <col min="4873" max="4873" width="12.140625" style="5" customWidth="1"/>
    <col min="4874" max="4874" width="12.42578125" style="5" customWidth="1"/>
    <col min="4875" max="4875" width="14.28515625" style="5" customWidth="1"/>
    <col min="4876" max="4876" width="10.42578125" style="5" customWidth="1"/>
    <col min="4877" max="4877" width="14.28515625" style="5" customWidth="1"/>
    <col min="4878" max="4878" width="13.42578125" style="5" customWidth="1"/>
    <col min="4879" max="4879" width="15.7109375" style="5" customWidth="1"/>
    <col min="4880" max="4882" width="13.42578125" style="5" customWidth="1"/>
    <col min="4883" max="4883" width="44" style="5" customWidth="1"/>
    <col min="4884" max="4884" width="11.5703125" style="5"/>
    <col min="4885" max="4885" width="20.7109375" style="5" bestFit="1" customWidth="1"/>
    <col min="4886" max="5103" width="11.5703125" style="5"/>
    <col min="5104" max="5104" width="0" style="5" hidden="1" customWidth="1"/>
    <col min="5105" max="5105" width="31.28515625" style="5" customWidth="1"/>
    <col min="5106" max="5106" width="10" style="5" customWidth="1"/>
    <col min="5107" max="5107" width="10.85546875" style="5" customWidth="1"/>
    <col min="5108" max="5108" width="2.85546875" style="5" customWidth="1"/>
    <col min="5109" max="5114" width="0" style="5" hidden="1" customWidth="1"/>
    <col min="5115" max="5115" width="14.42578125" style="5" customWidth="1"/>
    <col min="5116" max="5116" width="9.42578125" style="5" customWidth="1"/>
    <col min="5117" max="5117" width="0" style="5" hidden="1" customWidth="1"/>
    <col min="5118" max="5118" width="7.140625" style="5" customWidth="1"/>
    <col min="5119" max="5124" width="0" style="5" hidden="1" customWidth="1"/>
    <col min="5125" max="5125" width="15.28515625" style="5" customWidth="1"/>
    <col min="5126" max="5127" width="14.7109375" style="5" customWidth="1"/>
    <col min="5128" max="5128" width="12.5703125" style="5" customWidth="1"/>
    <col min="5129" max="5129" width="12.140625" style="5" customWidth="1"/>
    <col min="5130" max="5130" width="12.42578125" style="5" customWidth="1"/>
    <col min="5131" max="5131" width="14.28515625" style="5" customWidth="1"/>
    <col min="5132" max="5132" width="10.42578125" style="5" customWidth="1"/>
    <col min="5133" max="5133" width="14.28515625" style="5" customWidth="1"/>
    <col min="5134" max="5134" width="13.42578125" style="5" customWidth="1"/>
    <col min="5135" max="5135" width="15.7109375" style="5" customWidth="1"/>
    <col min="5136" max="5138" width="13.42578125" style="5" customWidth="1"/>
    <col min="5139" max="5139" width="44" style="5" customWidth="1"/>
    <col min="5140" max="5140" width="11.5703125" style="5"/>
    <col min="5141" max="5141" width="20.7109375" style="5" bestFit="1" customWidth="1"/>
    <col min="5142" max="5359" width="11.5703125" style="5"/>
    <col min="5360" max="5360" width="0" style="5" hidden="1" customWidth="1"/>
    <col min="5361" max="5361" width="31.28515625" style="5" customWidth="1"/>
    <col min="5362" max="5362" width="10" style="5" customWidth="1"/>
    <col min="5363" max="5363" width="10.85546875" style="5" customWidth="1"/>
    <col min="5364" max="5364" width="2.85546875" style="5" customWidth="1"/>
    <col min="5365" max="5370" width="0" style="5" hidden="1" customWidth="1"/>
    <col min="5371" max="5371" width="14.42578125" style="5" customWidth="1"/>
    <col min="5372" max="5372" width="9.42578125" style="5" customWidth="1"/>
    <col min="5373" max="5373" width="0" style="5" hidden="1" customWidth="1"/>
    <col min="5374" max="5374" width="7.140625" style="5" customWidth="1"/>
    <col min="5375" max="5380" width="0" style="5" hidden="1" customWidth="1"/>
    <col min="5381" max="5381" width="15.28515625" style="5" customWidth="1"/>
    <col min="5382" max="5383" width="14.7109375" style="5" customWidth="1"/>
    <col min="5384" max="5384" width="12.5703125" style="5" customWidth="1"/>
    <col min="5385" max="5385" width="12.140625" style="5" customWidth="1"/>
    <col min="5386" max="5386" width="12.42578125" style="5" customWidth="1"/>
    <col min="5387" max="5387" width="14.28515625" style="5" customWidth="1"/>
    <col min="5388" max="5388" width="10.42578125" style="5" customWidth="1"/>
    <col min="5389" max="5389" width="14.28515625" style="5" customWidth="1"/>
    <col min="5390" max="5390" width="13.42578125" style="5" customWidth="1"/>
    <col min="5391" max="5391" width="15.7109375" style="5" customWidth="1"/>
    <col min="5392" max="5394" width="13.42578125" style="5" customWidth="1"/>
    <col min="5395" max="5395" width="44" style="5" customWidth="1"/>
    <col min="5396" max="5396" width="11.5703125" style="5"/>
    <col min="5397" max="5397" width="20.7109375" style="5" bestFit="1" customWidth="1"/>
    <col min="5398" max="5615" width="11.5703125" style="5"/>
    <col min="5616" max="5616" width="0" style="5" hidden="1" customWidth="1"/>
    <col min="5617" max="5617" width="31.28515625" style="5" customWidth="1"/>
    <col min="5618" max="5618" width="10" style="5" customWidth="1"/>
    <col min="5619" max="5619" width="10.85546875" style="5" customWidth="1"/>
    <col min="5620" max="5620" width="2.85546875" style="5" customWidth="1"/>
    <col min="5621" max="5626" width="0" style="5" hidden="1" customWidth="1"/>
    <col min="5627" max="5627" width="14.42578125" style="5" customWidth="1"/>
    <col min="5628" max="5628" width="9.42578125" style="5" customWidth="1"/>
    <col min="5629" max="5629" width="0" style="5" hidden="1" customWidth="1"/>
    <col min="5630" max="5630" width="7.140625" style="5" customWidth="1"/>
    <col min="5631" max="5636" width="0" style="5" hidden="1" customWidth="1"/>
    <col min="5637" max="5637" width="15.28515625" style="5" customWidth="1"/>
    <col min="5638" max="5639" width="14.7109375" style="5" customWidth="1"/>
    <col min="5640" max="5640" width="12.5703125" style="5" customWidth="1"/>
    <col min="5641" max="5641" width="12.140625" style="5" customWidth="1"/>
    <col min="5642" max="5642" width="12.42578125" style="5" customWidth="1"/>
    <col min="5643" max="5643" width="14.28515625" style="5" customWidth="1"/>
    <col min="5644" max="5644" width="10.42578125" style="5" customWidth="1"/>
    <col min="5645" max="5645" width="14.28515625" style="5" customWidth="1"/>
    <col min="5646" max="5646" width="13.42578125" style="5" customWidth="1"/>
    <col min="5647" max="5647" width="15.7109375" style="5" customWidth="1"/>
    <col min="5648" max="5650" width="13.42578125" style="5" customWidth="1"/>
    <col min="5651" max="5651" width="44" style="5" customWidth="1"/>
    <col min="5652" max="5652" width="11.5703125" style="5"/>
    <col min="5653" max="5653" width="20.7109375" style="5" bestFit="1" customWidth="1"/>
    <col min="5654" max="5871" width="11.5703125" style="5"/>
    <col min="5872" max="5872" width="0" style="5" hidden="1" customWidth="1"/>
    <col min="5873" max="5873" width="31.28515625" style="5" customWidth="1"/>
    <col min="5874" max="5874" width="10" style="5" customWidth="1"/>
    <col min="5875" max="5875" width="10.85546875" style="5" customWidth="1"/>
    <col min="5876" max="5876" width="2.85546875" style="5" customWidth="1"/>
    <col min="5877" max="5882" width="0" style="5" hidden="1" customWidth="1"/>
    <col min="5883" max="5883" width="14.42578125" style="5" customWidth="1"/>
    <col min="5884" max="5884" width="9.42578125" style="5" customWidth="1"/>
    <col min="5885" max="5885" width="0" style="5" hidden="1" customWidth="1"/>
    <col min="5886" max="5886" width="7.140625" style="5" customWidth="1"/>
    <col min="5887" max="5892" width="0" style="5" hidden="1" customWidth="1"/>
    <col min="5893" max="5893" width="15.28515625" style="5" customWidth="1"/>
    <col min="5894" max="5895" width="14.7109375" style="5" customWidth="1"/>
    <col min="5896" max="5896" width="12.5703125" style="5" customWidth="1"/>
    <col min="5897" max="5897" width="12.140625" style="5" customWidth="1"/>
    <col min="5898" max="5898" width="12.42578125" style="5" customWidth="1"/>
    <col min="5899" max="5899" width="14.28515625" style="5" customWidth="1"/>
    <col min="5900" max="5900" width="10.42578125" style="5" customWidth="1"/>
    <col min="5901" max="5901" width="14.28515625" style="5" customWidth="1"/>
    <col min="5902" max="5902" width="13.42578125" style="5" customWidth="1"/>
    <col min="5903" max="5903" width="15.7109375" style="5" customWidth="1"/>
    <col min="5904" max="5906" width="13.42578125" style="5" customWidth="1"/>
    <col min="5907" max="5907" width="44" style="5" customWidth="1"/>
    <col min="5908" max="5908" width="11.5703125" style="5"/>
    <col min="5909" max="5909" width="20.7109375" style="5" bestFit="1" customWidth="1"/>
    <col min="5910" max="6127" width="11.5703125" style="5"/>
    <col min="6128" max="6128" width="0" style="5" hidden="1" customWidth="1"/>
    <col min="6129" max="6129" width="31.28515625" style="5" customWidth="1"/>
    <col min="6130" max="6130" width="10" style="5" customWidth="1"/>
    <col min="6131" max="6131" width="10.85546875" style="5" customWidth="1"/>
    <col min="6132" max="6132" width="2.85546875" style="5" customWidth="1"/>
    <col min="6133" max="6138" width="0" style="5" hidden="1" customWidth="1"/>
    <col min="6139" max="6139" width="14.42578125" style="5" customWidth="1"/>
    <col min="6140" max="6140" width="9.42578125" style="5" customWidth="1"/>
    <col min="6141" max="6141" width="0" style="5" hidden="1" customWidth="1"/>
    <col min="6142" max="6142" width="7.140625" style="5" customWidth="1"/>
    <col min="6143" max="6148" width="0" style="5" hidden="1" customWidth="1"/>
    <col min="6149" max="6149" width="15.28515625" style="5" customWidth="1"/>
    <col min="6150" max="6151" width="14.7109375" style="5" customWidth="1"/>
    <col min="6152" max="6152" width="12.5703125" style="5" customWidth="1"/>
    <col min="6153" max="6153" width="12.140625" style="5" customWidth="1"/>
    <col min="6154" max="6154" width="12.42578125" style="5" customWidth="1"/>
    <col min="6155" max="6155" width="14.28515625" style="5" customWidth="1"/>
    <col min="6156" max="6156" width="10.42578125" style="5" customWidth="1"/>
    <col min="6157" max="6157" width="14.28515625" style="5" customWidth="1"/>
    <col min="6158" max="6158" width="13.42578125" style="5" customWidth="1"/>
    <col min="6159" max="6159" width="15.7109375" style="5" customWidth="1"/>
    <col min="6160" max="6162" width="13.42578125" style="5" customWidth="1"/>
    <col min="6163" max="6163" width="44" style="5" customWidth="1"/>
    <col min="6164" max="6164" width="11.5703125" style="5"/>
    <col min="6165" max="6165" width="20.7109375" style="5" bestFit="1" customWidth="1"/>
    <col min="6166" max="6383" width="11.5703125" style="5"/>
    <col min="6384" max="6384" width="0" style="5" hidden="1" customWidth="1"/>
    <col min="6385" max="6385" width="31.28515625" style="5" customWidth="1"/>
    <col min="6386" max="6386" width="10" style="5" customWidth="1"/>
    <col min="6387" max="6387" width="10.85546875" style="5" customWidth="1"/>
    <col min="6388" max="6388" width="2.85546875" style="5" customWidth="1"/>
    <col min="6389" max="6394" width="0" style="5" hidden="1" customWidth="1"/>
    <col min="6395" max="6395" width="14.42578125" style="5" customWidth="1"/>
    <col min="6396" max="6396" width="9.42578125" style="5" customWidth="1"/>
    <col min="6397" max="6397" width="0" style="5" hidden="1" customWidth="1"/>
    <col min="6398" max="6398" width="7.140625" style="5" customWidth="1"/>
    <col min="6399" max="6404" width="0" style="5" hidden="1" customWidth="1"/>
    <col min="6405" max="6405" width="15.28515625" style="5" customWidth="1"/>
    <col min="6406" max="6407" width="14.7109375" style="5" customWidth="1"/>
    <col min="6408" max="6408" width="12.5703125" style="5" customWidth="1"/>
    <col min="6409" max="6409" width="12.140625" style="5" customWidth="1"/>
    <col min="6410" max="6410" width="12.42578125" style="5" customWidth="1"/>
    <col min="6411" max="6411" width="14.28515625" style="5" customWidth="1"/>
    <col min="6412" max="6412" width="10.42578125" style="5" customWidth="1"/>
    <col min="6413" max="6413" width="14.28515625" style="5" customWidth="1"/>
    <col min="6414" max="6414" width="13.42578125" style="5" customWidth="1"/>
    <col min="6415" max="6415" width="15.7109375" style="5" customWidth="1"/>
    <col min="6416" max="6418" width="13.42578125" style="5" customWidth="1"/>
    <col min="6419" max="6419" width="44" style="5" customWidth="1"/>
    <col min="6420" max="6420" width="11.5703125" style="5"/>
    <col min="6421" max="6421" width="20.7109375" style="5" bestFit="1" customWidth="1"/>
    <col min="6422" max="6639" width="11.5703125" style="5"/>
    <col min="6640" max="6640" width="0" style="5" hidden="1" customWidth="1"/>
    <col min="6641" max="6641" width="31.28515625" style="5" customWidth="1"/>
    <col min="6642" max="6642" width="10" style="5" customWidth="1"/>
    <col min="6643" max="6643" width="10.85546875" style="5" customWidth="1"/>
    <col min="6644" max="6644" width="2.85546875" style="5" customWidth="1"/>
    <col min="6645" max="6650" width="0" style="5" hidden="1" customWidth="1"/>
    <col min="6651" max="6651" width="14.42578125" style="5" customWidth="1"/>
    <col min="6652" max="6652" width="9.42578125" style="5" customWidth="1"/>
    <col min="6653" max="6653" width="0" style="5" hidden="1" customWidth="1"/>
    <col min="6654" max="6654" width="7.140625" style="5" customWidth="1"/>
    <col min="6655" max="6660" width="0" style="5" hidden="1" customWidth="1"/>
    <col min="6661" max="6661" width="15.28515625" style="5" customWidth="1"/>
    <col min="6662" max="6663" width="14.7109375" style="5" customWidth="1"/>
    <col min="6664" max="6664" width="12.5703125" style="5" customWidth="1"/>
    <col min="6665" max="6665" width="12.140625" style="5" customWidth="1"/>
    <col min="6666" max="6666" width="12.42578125" style="5" customWidth="1"/>
    <col min="6667" max="6667" width="14.28515625" style="5" customWidth="1"/>
    <col min="6668" max="6668" width="10.42578125" style="5" customWidth="1"/>
    <col min="6669" max="6669" width="14.28515625" style="5" customWidth="1"/>
    <col min="6670" max="6670" width="13.42578125" style="5" customWidth="1"/>
    <col min="6671" max="6671" width="15.7109375" style="5" customWidth="1"/>
    <col min="6672" max="6674" width="13.42578125" style="5" customWidth="1"/>
    <col min="6675" max="6675" width="44" style="5" customWidth="1"/>
    <col min="6676" max="6676" width="11.5703125" style="5"/>
    <col min="6677" max="6677" width="20.7109375" style="5" bestFit="1" customWidth="1"/>
    <col min="6678" max="6895" width="11.5703125" style="5"/>
    <col min="6896" max="6896" width="0" style="5" hidden="1" customWidth="1"/>
    <col min="6897" max="6897" width="31.28515625" style="5" customWidth="1"/>
    <col min="6898" max="6898" width="10" style="5" customWidth="1"/>
    <col min="6899" max="6899" width="10.85546875" style="5" customWidth="1"/>
    <col min="6900" max="6900" width="2.85546875" style="5" customWidth="1"/>
    <col min="6901" max="6906" width="0" style="5" hidden="1" customWidth="1"/>
    <col min="6907" max="6907" width="14.42578125" style="5" customWidth="1"/>
    <col min="6908" max="6908" width="9.42578125" style="5" customWidth="1"/>
    <col min="6909" max="6909" width="0" style="5" hidden="1" customWidth="1"/>
    <col min="6910" max="6910" width="7.140625" style="5" customWidth="1"/>
    <col min="6911" max="6916" width="0" style="5" hidden="1" customWidth="1"/>
    <col min="6917" max="6917" width="15.28515625" style="5" customWidth="1"/>
    <col min="6918" max="6919" width="14.7109375" style="5" customWidth="1"/>
    <col min="6920" max="6920" width="12.5703125" style="5" customWidth="1"/>
    <col min="6921" max="6921" width="12.140625" style="5" customWidth="1"/>
    <col min="6922" max="6922" width="12.42578125" style="5" customWidth="1"/>
    <col min="6923" max="6923" width="14.28515625" style="5" customWidth="1"/>
    <col min="6924" max="6924" width="10.42578125" style="5" customWidth="1"/>
    <col min="6925" max="6925" width="14.28515625" style="5" customWidth="1"/>
    <col min="6926" max="6926" width="13.42578125" style="5" customWidth="1"/>
    <col min="6927" max="6927" width="15.7109375" style="5" customWidth="1"/>
    <col min="6928" max="6930" width="13.42578125" style="5" customWidth="1"/>
    <col min="6931" max="6931" width="44" style="5" customWidth="1"/>
    <col min="6932" max="6932" width="11.5703125" style="5"/>
    <col min="6933" max="6933" width="20.7109375" style="5" bestFit="1" customWidth="1"/>
    <col min="6934" max="7151" width="11.5703125" style="5"/>
    <col min="7152" max="7152" width="0" style="5" hidden="1" customWidth="1"/>
    <col min="7153" max="7153" width="31.28515625" style="5" customWidth="1"/>
    <col min="7154" max="7154" width="10" style="5" customWidth="1"/>
    <col min="7155" max="7155" width="10.85546875" style="5" customWidth="1"/>
    <col min="7156" max="7156" width="2.85546875" style="5" customWidth="1"/>
    <col min="7157" max="7162" width="0" style="5" hidden="1" customWidth="1"/>
    <col min="7163" max="7163" width="14.42578125" style="5" customWidth="1"/>
    <col min="7164" max="7164" width="9.42578125" style="5" customWidth="1"/>
    <col min="7165" max="7165" width="0" style="5" hidden="1" customWidth="1"/>
    <col min="7166" max="7166" width="7.140625" style="5" customWidth="1"/>
    <col min="7167" max="7172" width="0" style="5" hidden="1" customWidth="1"/>
    <col min="7173" max="7173" width="15.28515625" style="5" customWidth="1"/>
    <col min="7174" max="7175" width="14.7109375" style="5" customWidth="1"/>
    <col min="7176" max="7176" width="12.5703125" style="5" customWidth="1"/>
    <col min="7177" max="7177" width="12.140625" style="5" customWidth="1"/>
    <col min="7178" max="7178" width="12.42578125" style="5" customWidth="1"/>
    <col min="7179" max="7179" width="14.28515625" style="5" customWidth="1"/>
    <col min="7180" max="7180" width="10.42578125" style="5" customWidth="1"/>
    <col min="7181" max="7181" width="14.28515625" style="5" customWidth="1"/>
    <col min="7182" max="7182" width="13.42578125" style="5" customWidth="1"/>
    <col min="7183" max="7183" width="15.7109375" style="5" customWidth="1"/>
    <col min="7184" max="7186" width="13.42578125" style="5" customWidth="1"/>
    <col min="7187" max="7187" width="44" style="5" customWidth="1"/>
    <col min="7188" max="7188" width="11.5703125" style="5"/>
    <col min="7189" max="7189" width="20.7109375" style="5" bestFit="1" customWidth="1"/>
    <col min="7190" max="7407" width="11.5703125" style="5"/>
    <col min="7408" max="7408" width="0" style="5" hidden="1" customWidth="1"/>
    <col min="7409" max="7409" width="31.28515625" style="5" customWidth="1"/>
    <col min="7410" max="7410" width="10" style="5" customWidth="1"/>
    <col min="7411" max="7411" width="10.85546875" style="5" customWidth="1"/>
    <col min="7412" max="7412" width="2.85546875" style="5" customWidth="1"/>
    <col min="7413" max="7418" width="0" style="5" hidden="1" customWidth="1"/>
    <col min="7419" max="7419" width="14.42578125" style="5" customWidth="1"/>
    <col min="7420" max="7420" width="9.42578125" style="5" customWidth="1"/>
    <col min="7421" max="7421" width="0" style="5" hidden="1" customWidth="1"/>
    <col min="7422" max="7422" width="7.140625" style="5" customWidth="1"/>
    <col min="7423" max="7428" width="0" style="5" hidden="1" customWidth="1"/>
    <col min="7429" max="7429" width="15.28515625" style="5" customWidth="1"/>
    <col min="7430" max="7431" width="14.7109375" style="5" customWidth="1"/>
    <col min="7432" max="7432" width="12.5703125" style="5" customWidth="1"/>
    <col min="7433" max="7433" width="12.140625" style="5" customWidth="1"/>
    <col min="7434" max="7434" width="12.42578125" style="5" customWidth="1"/>
    <col min="7435" max="7435" width="14.28515625" style="5" customWidth="1"/>
    <col min="7436" max="7436" width="10.42578125" style="5" customWidth="1"/>
    <col min="7437" max="7437" width="14.28515625" style="5" customWidth="1"/>
    <col min="7438" max="7438" width="13.42578125" style="5" customWidth="1"/>
    <col min="7439" max="7439" width="15.7109375" style="5" customWidth="1"/>
    <col min="7440" max="7442" width="13.42578125" style="5" customWidth="1"/>
    <col min="7443" max="7443" width="44" style="5" customWidth="1"/>
    <col min="7444" max="7444" width="11.5703125" style="5"/>
    <col min="7445" max="7445" width="20.7109375" style="5" bestFit="1" customWidth="1"/>
    <col min="7446" max="7663" width="11.5703125" style="5"/>
    <col min="7664" max="7664" width="0" style="5" hidden="1" customWidth="1"/>
    <col min="7665" max="7665" width="31.28515625" style="5" customWidth="1"/>
    <col min="7666" max="7666" width="10" style="5" customWidth="1"/>
    <col min="7667" max="7667" width="10.85546875" style="5" customWidth="1"/>
    <col min="7668" max="7668" width="2.85546875" style="5" customWidth="1"/>
    <col min="7669" max="7674" width="0" style="5" hidden="1" customWidth="1"/>
    <col min="7675" max="7675" width="14.42578125" style="5" customWidth="1"/>
    <col min="7676" max="7676" width="9.42578125" style="5" customWidth="1"/>
    <col min="7677" max="7677" width="0" style="5" hidden="1" customWidth="1"/>
    <col min="7678" max="7678" width="7.140625" style="5" customWidth="1"/>
    <col min="7679" max="7684" width="0" style="5" hidden="1" customWidth="1"/>
    <col min="7685" max="7685" width="15.28515625" style="5" customWidth="1"/>
    <col min="7686" max="7687" width="14.7109375" style="5" customWidth="1"/>
    <col min="7688" max="7688" width="12.5703125" style="5" customWidth="1"/>
    <col min="7689" max="7689" width="12.140625" style="5" customWidth="1"/>
    <col min="7690" max="7690" width="12.42578125" style="5" customWidth="1"/>
    <col min="7691" max="7691" width="14.28515625" style="5" customWidth="1"/>
    <col min="7692" max="7692" width="10.42578125" style="5" customWidth="1"/>
    <col min="7693" max="7693" width="14.28515625" style="5" customWidth="1"/>
    <col min="7694" max="7694" width="13.42578125" style="5" customWidth="1"/>
    <col min="7695" max="7695" width="15.7109375" style="5" customWidth="1"/>
    <col min="7696" max="7698" width="13.42578125" style="5" customWidth="1"/>
    <col min="7699" max="7699" width="44" style="5" customWidth="1"/>
    <col min="7700" max="7700" width="11.5703125" style="5"/>
    <col min="7701" max="7701" width="20.7109375" style="5" bestFit="1" customWidth="1"/>
    <col min="7702" max="7919" width="11.5703125" style="5"/>
    <col min="7920" max="7920" width="0" style="5" hidden="1" customWidth="1"/>
    <col min="7921" max="7921" width="31.28515625" style="5" customWidth="1"/>
    <col min="7922" max="7922" width="10" style="5" customWidth="1"/>
    <col min="7923" max="7923" width="10.85546875" style="5" customWidth="1"/>
    <col min="7924" max="7924" width="2.85546875" style="5" customWidth="1"/>
    <col min="7925" max="7930" width="0" style="5" hidden="1" customWidth="1"/>
    <col min="7931" max="7931" width="14.42578125" style="5" customWidth="1"/>
    <col min="7932" max="7932" width="9.42578125" style="5" customWidth="1"/>
    <col min="7933" max="7933" width="0" style="5" hidden="1" customWidth="1"/>
    <col min="7934" max="7934" width="7.140625" style="5" customWidth="1"/>
    <col min="7935" max="7940" width="0" style="5" hidden="1" customWidth="1"/>
    <col min="7941" max="7941" width="15.28515625" style="5" customWidth="1"/>
    <col min="7942" max="7943" width="14.7109375" style="5" customWidth="1"/>
    <col min="7944" max="7944" width="12.5703125" style="5" customWidth="1"/>
    <col min="7945" max="7945" width="12.140625" style="5" customWidth="1"/>
    <col min="7946" max="7946" width="12.42578125" style="5" customWidth="1"/>
    <col min="7947" max="7947" width="14.28515625" style="5" customWidth="1"/>
    <col min="7948" max="7948" width="10.42578125" style="5" customWidth="1"/>
    <col min="7949" max="7949" width="14.28515625" style="5" customWidth="1"/>
    <col min="7950" max="7950" width="13.42578125" style="5" customWidth="1"/>
    <col min="7951" max="7951" width="15.7109375" style="5" customWidth="1"/>
    <col min="7952" max="7954" width="13.42578125" style="5" customWidth="1"/>
    <col min="7955" max="7955" width="44" style="5" customWidth="1"/>
    <col min="7956" max="7956" width="11.5703125" style="5"/>
    <col min="7957" max="7957" width="20.7109375" style="5" bestFit="1" customWidth="1"/>
    <col min="7958" max="8175" width="11.5703125" style="5"/>
    <col min="8176" max="8176" width="0" style="5" hidden="1" customWidth="1"/>
    <col min="8177" max="8177" width="31.28515625" style="5" customWidth="1"/>
    <col min="8178" max="8178" width="10" style="5" customWidth="1"/>
    <col min="8179" max="8179" width="10.85546875" style="5" customWidth="1"/>
    <col min="8180" max="8180" width="2.85546875" style="5" customWidth="1"/>
    <col min="8181" max="8186" width="0" style="5" hidden="1" customWidth="1"/>
    <col min="8187" max="8187" width="14.42578125" style="5" customWidth="1"/>
    <col min="8188" max="8188" width="9.42578125" style="5" customWidth="1"/>
    <col min="8189" max="8189" width="0" style="5" hidden="1" customWidth="1"/>
    <col min="8190" max="8190" width="7.140625" style="5" customWidth="1"/>
    <col min="8191" max="8196" width="0" style="5" hidden="1" customWidth="1"/>
    <col min="8197" max="8197" width="15.28515625" style="5" customWidth="1"/>
    <col min="8198" max="8199" width="14.7109375" style="5" customWidth="1"/>
    <col min="8200" max="8200" width="12.5703125" style="5" customWidth="1"/>
    <col min="8201" max="8201" width="12.140625" style="5" customWidth="1"/>
    <col min="8202" max="8202" width="12.42578125" style="5" customWidth="1"/>
    <col min="8203" max="8203" width="14.28515625" style="5" customWidth="1"/>
    <col min="8204" max="8204" width="10.42578125" style="5" customWidth="1"/>
    <col min="8205" max="8205" width="14.28515625" style="5" customWidth="1"/>
    <col min="8206" max="8206" width="13.42578125" style="5" customWidth="1"/>
    <col min="8207" max="8207" width="15.7109375" style="5" customWidth="1"/>
    <col min="8208" max="8210" width="13.42578125" style="5" customWidth="1"/>
    <col min="8211" max="8211" width="44" style="5" customWidth="1"/>
    <col min="8212" max="8212" width="11.5703125" style="5"/>
    <col min="8213" max="8213" width="20.7109375" style="5" bestFit="1" customWidth="1"/>
    <col min="8214" max="8431" width="11.5703125" style="5"/>
    <col min="8432" max="8432" width="0" style="5" hidden="1" customWidth="1"/>
    <col min="8433" max="8433" width="31.28515625" style="5" customWidth="1"/>
    <col min="8434" max="8434" width="10" style="5" customWidth="1"/>
    <col min="8435" max="8435" width="10.85546875" style="5" customWidth="1"/>
    <col min="8436" max="8436" width="2.85546875" style="5" customWidth="1"/>
    <col min="8437" max="8442" width="0" style="5" hidden="1" customWidth="1"/>
    <col min="8443" max="8443" width="14.42578125" style="5" customWidth="1"/>
    <col min="8444" max="8444" width="9.42578125" style="5" customWidth="1"/>
    <col min="8445" max="8445" width="0" style="5" hidden="1" customWidth="1"/>
    <col min="8446" max="8446" width="7.140625" style="5" customWidth="1"/>
    <col min="8447" max="8452" width="0" style="5" hidden="1" customWidth="1"/>
    <col min="8453" max="8453" width="15.28515625" style="5" customWidth="1"/>
    <col min="8454" max="8455" width="14.7109375" style="5" customWidth="1"/>
    <col min="8456" max="8456" width="12.5703125" style="5" customWidth="1"/>
    <col min="8457" max="8457" width="12.140625" style="5" customWidth="1"/>
    <col min="8458" max="8458" width="12.42578125" style="5" customWidth="1"/>
    <col min="8459" max="8459" width="14.28515625" style="5" customWidth="1"/>
    <col min="8460" max="8460" width="10.42578125" style="5" customWidth="1"/>
    <col min="8461" max="8461" width="14.28515625" style="5" customWidth="1"/>
    <col min="8462" max="8462" width="13.42578125" style="5" customWidth="1"/>
    <col min="8463" max="8463" width="15.7109375" style="5" customWidth="1"/>
    <col min="8464" max="8466" width="13.42578125" style="5" customWidth="1"/>
    <col min="8467" max="8467" width="44" style="5" customWidth="1"/>
    <col min="8468" max="8468" width="11.5703125" style="5"/>
    <col min="8469" max="8469" width="20.7109375" style="5" bestFit="1" customWidth="1"/>
    <col min="8470" max="8687" width="11.5703125" style="5"/>
    <col min="8688" max="8688" width="0" style="5" hidden="1" customWidth="1"/>
    <col min="8689" max="8689" width="31.28515625" style="5" customWidth="1"/>
    <col min="8690" max="8690" width="10" style="5" customWidth="1"/>
    <col min="8691" max="8691" width="10.85546875" style="5" customWidth="1"/>
    <col min="8692" max="8692" width="2.85546875" style="5" customWidth="1"/>
    <col min="8693" max="8698" width="0" style="5" hidden="1" customWidth="1"/>
    <col min="8699" max="8699" width="14.42578125" style="5" customWidth="1"/>
    <col min="8700" max="8700" width="9.42578125" style="5" customWidth="1"/>
    <col min="8701" max="8701" width="0" style="5" hidden="1" customWidth="1"/>
    <col min="8702" max="8702" width="7.140625" style="5" customWidth="1"/>
    <col min="8703" max="8708" width="0" style="5" hidden="1" customWidth="1"/>
    <col min="8709" max="8709" width="15.28515625" style="5" customWidth="1"/>
    <col min="8710" max="8711" width="14.7109375" style="5" customWidth="1"/>
    <col min="8712" max="8712" width="12.5703125" style="5" customWidth="1"/>
    <col min="8713" max="8713" width="12.140625" style="5" customWidth="1"/>
    <col min="8714" max="8714" width="12.42578125" style="5" customWidth="1"/>
    <col min="8715" max="8715" width="14.28515625" style="5" customWidth="1"/>
    <col min="8716" max="8716" width="10.42578125" style="5" customWidth="1"/>
    <col min="8717" max="8717" width="14.28515625" style="5" customWidth="1"/>
    <col min="8718" max="8718" width="13.42578125" style="5" customWidth="1"/>
    <col min="8719" max="8719" width="15.7109375" style="5" customWidth="1"/>
    <col min="8720" max="8722" width="13.42578125" style="5" customWidth="1"/>
    <col min="8723" max="8723" width="44" style="5" customWidth="1"/>
    <col min="8724" max="8724" width="11.5703125" style="5"/>
    <col min="8725" max="8725" width="20.7109375" style="5" bestFit="1" customWidth="1"/>
    <col min="8726" max="8943" width="11.5703125" style="5"/>
    <col min="8944" max="8944" width="0" style="5" hidden="1" customWidth="1"/>
    <col min="8945" max="8945" width="31.28515625" style="5" customWidth="1"/>
    <col min="8946" max="8946" width="10" style="5" customWidth="1"/>
    <col min="8947" max="8947" width="10.85546875" style="5" customWidth="1"/>
    <col min="8948" max="8948" width="2.85546875" style="5" customWidth="1"/>
    <col min="8949" max="8954" width="0" style="5" hidden="1" customWidth="1"/>
    <col min="8955" max="8955" width="14.42578125" style="5" customWidth="1"/>
    <col min="8956" max="8956" width="9.42578125" style="5" customWidth="1"/>
    <col min="8957" max="8957" width="0" style="5" hidden="1" customWidth="1"/>
    <col min="8958" max="8958" width="7.140625" style="5" customWidth="1"/>
    <col min="8959" max="8964" width="0" style="5" hidden="1" customWidth="1"/>
    <col min="8965" max="8965" width="15.28515625" style="5" customWidth="1"/>
    <col min="8966" max="8967" width="14.7109375" style="5" customWidth="1"/>
    <col min="8968" max="8968" width="12.5703125" style="5" customWidth="1"/>
    <col min="8969" max="8969" width="12.140625" style="5" customWidth="1"/>
    <col min="8970" max="8970" width="12.42578125" style="5" customWidth="1"/>
    <col min="8971" max="8971" width="14.28515625" style="5" customWidth="1"/>
    <col min="8972" max="8972" width="10.42578125" style="5" customWidth="1"/>
    <col min="8973" max="8973" width="14.28515625" style="5" customWidth="1"/>
    <col min="8974" max="8974" width="13.42578125" style="5" customWidth="1"/>
    <col min="8975" max="8975" width="15.7109375" style="5" customWidth="1"/>
    <col min="8976" max="8978" width="13.42578125" style="5" customWidth="1"/>
    <col min="8979" max="8979" width="44" style="5" customWidth="1"/>
    <col min="8980" max="8980" width="11.5703125" style="5"/>
    <col min="8981" max="8981" width="20.7109375" style="5" bestFit="1" customWidth="1"/>
    <col min="8982" max="9199" width="11.5703125" style="5"/>
    <col min="9200" max="9200" width="0" style="5" hidden="1" customWidth="1"/>
    <col min="9201" max="9201" width="31.28515625" style="5" customWidth="1"/>
    <col min="9202" max="9202" width="10" style="5" customWidth="1"/>
    <col min="9203" max="9203" width="10.85546875" style="5" customWidth="1"/>
    <col min="9204" max="9204" width="2.85546875" style="5" customWidth="1"/>
    <col min="9205" max="9210" width="0" style="5" hidden="1" customWidth="1"/>
    <col min="9211" max="9211" width="14.42578125" style="5" customWidth="1"/>
    <col min="9212" max="9212" width="9.42578125" style="5" customWidth="1"/>
    <col min="9213" max="9213" width="0" style="5" hidden="1" customWidth="1"/>
    <col min="9214" max="9214" width="7.140625" style="5" customWidth="1"/>
    <col min="9215" max="9220" width="0" style="5" hidden="1" customWidth="1"/>
    <col min="9221" max="9221" width="15.28515625" style="5" customWidth="1"/>
    <col min="9222" max="9223" width="14.7109375" style="5" customWidth="1"/>
    <col min="9224" max="9224" width="12.5703125" style="5" customWidth="1"/>
    <col min="9225" max="9225" width="12.140625" style="5" customWidth="1"/>
    <col min="9226" max="9226" width="12.42578125" style="5" customWidth="1"/>
    <col min="9227" max="9227" width="14.28515625" style="5" customWidth="1"/>
    <col min="9228" max="9228" width="10.42578125" style="5" customWidth="1"/>
    <col min="9229" max="9229" width="14.28515625" style="5" customWidth="1"/>
    <col min="9230" max="9230" width="13.42578125" style="5" customWidth="1"/>
    <col min="9231" max="9231" width="15.7109375" style="5" customWidth="1"/>
    <col min="9232" max="9234" width="13.42578125" style="5" customWidth="1"/>
    <col min="9235" max="9235" width="44" style="5" customWidth="1"/>
    <col min="9236" max="9236" width="11.5703125" style="5"/>
    <col min="9237" max="9237" width="20.7109375" style="5" bestFit="1" customWidth="1"/>
    <col min="9238" max="9455" width="11.5703125" style="5"/>
    <col min="9456" max="9456" width="0" style="5" hidden="1" customWidth="1"/>
    <col min="9457" max="9457" width="31.28515625" style="5" customWidth="1"/>
    <col min="9458" max="9458" width="10" style="5" customWidth="1"/>
    <col min="9459" max="9459" width="10.85546875" style="5" customWidth="1"/>
    <col min="9460" max="9460" width="2.85546875" style="5" customWidth="1"/>
    <col min="9461" max="9466" width="0" style="5" hidden="1" customWidth="1"/>
    <col min="9467" max="9467" width="14.42578125" style="5" customWidth="1"/>
    <col min="9468" max="9468" width="9.42578125" style="5" customWidth="1"/>
    <col min="9469" max="9469" width="0" style="5" hidden="1" customWidth="1"/>
    <col min="9470" max="9470" width="7.140625" style="5" customWidth="1"/>
    <col min="9471" max="9476" width="0" style="5" hidden="1" customWidth="1"/>
    <col min="9477" max="9477" width="15.28515625" style="5" customWidth="1"/>
    <col min="9478" max="9479" width="14.7109375" style="5" customWidth="1"/>
    <col min="9480" max="9480" width="12.5703125" style="5" customWidth="1"/>
    <col min="9481" max="9481" width="12.140625" style="5" customWidth="1"/>
    <col min="9482" max="9482" width="12.42578125" style="5" customWidth="1"/>
    <col min="9483" max="9483" width="14.28515625" style="5" customWidth="1"/>
    <col min="9484" max="9484" width="10.42578125" style="5" customWidth="1"/>
    <col min="9485" max="9485" width="14.28515625" style="5" customWidth="1"/>
    <col min="9486" max="9486" width="13.42578125" style="5" customWidth="1"/>
    <col min="9487" max="9487" width="15.7109375" style="5" customWidth="1"/>
    <col min="9488" max="9490" width="13.42578125" style="5" customWidth="1"/>
    <col min="9491" max="9491" width="44" style="5" customWidth="1"/>
    <col min="9492" max="9492" width="11.5703125" style="5"/>
    <col min="9493" max="9493" width="20.7109375" style="5" bestFit="1" customWidth="1"/>
    <col min="9494" max="9711" width="11.5703125" style="5"/>
    <col min="9712" max="9712" width="0" style="5" hidden="1" customWidth="1"/>
    <col min="9713" max="9713" width="31.28515625" style="5" customWidth="1"/>
    <col min="9714" max="9714" width="10" style="5" customWidth="1"/>
    <col min="9715" max="9715" width="10.85546875" style="5" customWidth="1"/>
    <col min="9716" max="9716" width="2.85546875" style="5" customWidth="1"/>
    <col min="9717" max="9722" width="0" style="5" hidden="1" customWidth="1"/>
    <col min="9723" max="9723" width="14.42578125" style="5" customWidth="1"/>
    <col min="9724" max="9724" width="9.42578125" style="5" customWidth="1"/>
    <col min="9725" max="9725" width="0" style="5" hidden="1" customWidth="1"/>
    <col min="9726" max="9726" width="7.140625" style="5" customWidth="1"/>
    <col min="9727" max="9732" width="0" style="5" hidden="1" customWidth="1"/>
    <col min="9733" max="9733" width="15.28515625" style="5" customWidth="1"/>
    <col min="9734" max="9735" width="14.7109375" style="5" customWidth="1"/>
    <col min="9736" max="9736" width="12.5703125" style="5" customWidth="1"/>
    <col min="9737" max="9737" width="12.140625" style="5" customWidth="1"/>
    <col min="9738" max="9738" width="12.42578125" style="5" customWidth="1"/>
    <col min="9739" max="9739" width="14.28515625" style="5" customWidth="1"/>
    <col min="9740" max="9740" width="10.42578125" style="5" customWidth="1"/>
    <col min="9741" max="9741" width="14.28515625" style="5" customWidth="1"/>
    <col min="9742" max="9742" width="13.42578125" style="5" customWidth="1"/>
    <col min="9743" max="9743" width="15.7109375" style="5" customWidth="1"/>
    <col min="9744" max="9746" width="13.42578125" style="5" customWidth="1"/>
    <col min="9747" max="9747" width="44" style="5" customWidth="1"/>
    <col min="9748" max="9748" width="11.5703125" style="5"/>
    <col min="9749" max="9749" width="20.7109375" style="5" bestFit="1" customWidth="1"/>
    <col min="9750" max="9967" width="11.5703125" style="5"/>
    <col min="9968" max="9968" width="0" style="5" hidden="1" customWidth="1"/>
    <col min="9969" max="9969" width="31.28515625" style="5" customWidth="1"/>
    <col min="9970" max="9970" width="10" style="5" customWidth="1"/>
    <col min="9971" max="9971" width="10.85546875" style="5" customWidth="1"/>
    <col min="9972" max="9972" width="2.85546875" style="5" customWidth="1"/>
    <col min="9973" max="9978" width="0" style="5" hidden="1" customWidth="1"/>
    <col min="9979" max="9979" width="14.42578125" style="5" customWidth="1"/>
    <col min="9980" max="9980" width="9.42578125" style="5" customWidth="1"/>
    <col min="9981" max="9981" width="0" style="5" hidden="1" customWidth="1"/>
    <col min="9982" max="9982" width="7.140625" style="5" customWidth="1"/>
    <col min="9983" max="9988" width="0" style="5" hidden="1" customWidth="1"/>
    <col min="9989" max="9989" width="15.28515625" style="5" customWidth="1"/>
    <col min="9990" max="9991" width="14.7109375" style="5" customWidth="1"/>
    <col min="9992" max="9992" width="12.5703125" style="5" customWidth="1"/>
    <col min="9993" max="9993" width="12.140625" style="5" customWidth="1"/>
    <col min="9994" max="9994" width="12.42578125" style="5" customWidth="1"/>
    <col min="9995" max="9995" width="14.28515625" style="5" customWidth="1"/>
    <col min="9996" max="9996" width="10.42578125" style="5" customWidth="1"/>
    <col min="9997" max="9997" width="14.28515625" style="5" customWidth="1"/>
    <col min="9998" max="9998" width="13.42578125" style="5" customWidth="1"/>
    <col min="9999" max="9999" width="15.7109375" style="5" customWidth="1"/>
    <col min="10000" max="10002" width="13.42578125" style="5" customWidth="1"/>
    <col min="10003" max="10003" width="44" style="5" customWidth="1"/>
    <col min="10004" max="10004" width="11.5703125" style="5"/>
    <col min="10005" max="10005" width="20.7109375" style="5" bestFit="1" customWidth="1"/>
    <col min="10006" max="10223" width="11.5703125" style="5"/>
    <col min="10224" max="10224" width="0" style="5" hidden="1" customWidth="1"/>
    <col min="10225" max="10225" width="31.28515625" style="5" customWidth="1"/>
    <col min="10226" max="10226" width="10" style="5" customWidth="1"/>
    <col min="10227" max="10227" width="10.85546875" style="5" customWidth="1"/>
    <col min="10228" max="10228" width="2.85546875" style="5" customWidth="1"/>
    <col min="10229" max="10234" width="0" style="5" hidden="1" customWidth="1"/>
    <col min="10235" max="10235" width="14.42578125" style="5" customWidth="1"/>
    <col min="10236" max="10236" width="9.42578125" style="5" customWidth="1"/>
    <col min="10237" max="10237" width="0" style="5" hidden="1" customWidth="1"/>
    <col min="10238" max="10238" width="7.140625" style="5" customWidth="1"/>
    <col min="10239" max="10244" width="0" style="5" hidden="1" customWidth="1"/>
    <col min="10245" max="10245" width="15.28515625" style="5" customWidth="1"/>
    <col min="10246" max="10247" width="14.7109375" style="5" customWidth="1"/>
    <col min="10248" max="10248" width="12.5703125" style="5" customWidth="1"/>
    <col min="10249" max="10249" width="12.140625" style="5" customWidth="1"/>
    <col min="10250" max="10250" width="12.42578125" style="5" customWidth="1"/>
    <col min="10251" max="10251" width="14.28515625" style="5" customWidth="1"/>
    <col min="10252" max="10252" width="10.42578125" style="5" customWidth="1"/>
    <col min="10253" max="10253" width="14.28515625" style="5" customWidth="1"/>
    <col min="10254" max="10254" width="13.42578125" style="5" customWidth="1"/>
    <col min="10255" max="10255" width="15.7109375" style="5" customWidth="1"/>
    <col min="10256" max="10258" width="13.42578125" style="5" customWidth="1"/>
    <col min="10259" max="10259" width="44" style="5" customWidth="1"/>
    <col min="10260" max="10260" width="11.5703125" style="5"/>
    <col min="10261" max="10261" width="20.7109375" style="5" bestFit="1" customWidth="1"/>
    <col min="10262" max="10479" width="11.5703125" style="5"/>
    <col min="10480" max="10480" width="0" style="5" hidden="1" customWidth="1"/>
    <col min="10481" max="10481" width="31.28515625" style="5" customWidth="1"/>
    <col min="10482" max="10482" width="10" style="5" customWidth="1"/>
    <col min="10483" max="10483" width="10.85546875" style="5" customWidth="1"/>
    <col min="10484" max="10484" width="2.85546875" style="5" customWidth="1"/>
    <col min="10485" max="10490" width="0" style="5" hidden="1" customWidth="1"/>
    <col min="10491" max="10491" width="14.42578125" style="5" customWidth="1"/>
    <col min="10492" max="10492" width="9.42578125" style="5" customWidth="1"/>
    <col min="10493" max="10493" width="0" style="5" hidden="1" customWidth="1"/>
    <col min="10494" max="10494" width="7.140625" style="5" customWidth="1"/>
    <col min="10495" max="10500" width="0" style="5" hidden="1" customWidth="1"/>
    <col min="10501" max="10501" width="15.28515625" style="5" customWidth="1"/>
    <col min="10502" max="10503" width="14.7109375" style="5" customWidth="1"/>
    <col min="10504" max="10504" width="12.5703125" style="5" customWidth="1"/>
    <col min="10505" max="10505" width="12.140625" style="5" customWidth="1"/>
    <col min="10506" max="10506" width="12.42578125" style="5" customWidth="1"/>
    <col min="10507" max="10507" width="14.28515625" style="5" customWidth="1"/>
    <col min="10508" max="10508" width="10.42578125" style="5" customWidth="1"/>
    <col min="10509" max="10509" width="14.28515625" style="5" customWidth="1"/>
    <col min="10510" max="10510" width="13.42578125" style="5" customWidth="1"/>
    <col min="10511" max="10511" width="15.7109375" style="5" customWidth="1"/>
    <col min="10512" max="10514" width="13.42578125" style="5" customWidth="1"/>
    <col min="10515" max="10515" width="44" style="5" customWidth="1"/>
    <col min="10516" max="10516" width="11.5703125" style="5"/>
    <col min="10517" max="10517" width="20.7109375" style="5" bestFit="1" customWidth="1"/>
    <col min="10518" max="10735" width="11.5703125" style="5"/>
    <col min="10736" max="10736" width="0" style="5" hidden="1" customWidth="1"/>
    <col min="10737" max="10737" width="31.28515625" style="5" customWidth="1"/>
    <col min="10738" max="10738" width="10" style="5" customWidth="1"/>
    <col min="10739" max="10739" width="10.85546875" style="5" customWidth="1"/>
    <col min="10740" max="10740" width="2.85546875" style="5" customWidth="1"/>
    <col min="10741" max="10746" width="0" style="5" hidden="1" customWidth="1"/>
    <col min="10747" max="10747" width="14.42578125" style="5" customWidth="1"/>
    <col min="10748" max="10748" width="9.42578125" style="5" customWidth="1"/>
    <col min="10749" max="10749" width="0" style="5" hidden="1" customWidth="1"/>
    <col min="10750" max="10750" width="7.140625" style="5" customWidth="1"/>
    <col min="10751" max="10756" width="0" style="5" hidden="1" customWidth="1"/>
    <col min="10757" max="10757" width="15.28515625" style="5" customWidth="1"/>
    <col min="10758" max="10759" width="14.7109375" style="5" customWidth="1"/>
    <col min="10760" max="10760" width="12.5703125" style="5" customWidth="1"/>
    <col min="10761" max="10761" width="12.140625" style="5" customWidth="1"/>
    <col min="10762" max="10762" width="12.42578125" style="5" customWidth="1"/>
    <col min="10763" max="10763" width="14.28515625" style="5" customWidth="1"/>
    <col min="10764" max="10764" width="10.42578125" style="5" customWidth="1"/>
    <col min="10765" max="10765" width="14.28515625" style="5" customWidth="1"/>
    <col min="10766" max="10766" width="13.42578125" style="5" customWidth="1"/>
    <col min="10767" max="10767" width="15.7109375" style="5" customWidth="1"/>
    <col min="10768" max="10770" width="13.42578125" style="5" customWidth="1"/>
    <col min="10771" max="10771" width="44" style="5" customWidth="1"/>
    <col min="10772" max="10772" width="11.5703125" style="5"/>
    <col min="10773" max="10773" width="20.7109375" style="5" bestFit="1" customWidth="1"/>
    <col min="10774" max="10991" width="11.5703125" style="5"/>
    <col min="10992" max="10992" width="0" style="5" hidden="1" customWidth="1"/>
    <col min="10993" max="10993" width="31.28515625" style="5" customWidth="1"/>
    <col min="10994" max="10994" width="10" style="5" customWidth="1"/>
    <col min="10995" max="10995" width="10.85546875" style="5" customWidth="1"/>
    <col min="10996" max="10996" width="2.85546875" style="5" customWidth="1"/>
    <col min="10997" max="11002" width="0" style="5" hidden="1" customWidth="1"/>
    <col min="11003" max="11003" width="14.42578125" style="5" customWidth="1"/>
    <col min="11004" max="11004" width="9.42578125" style="5" customWidth="1"/>
    <col min="11005" max="11005" width="0" style="5" hidden="1" customWidth="1"/>
    <col min="11006" max="11006" width="7.140625" style="5" customWidth="1"/>
    <col min="11007" max="11012" width="0" style="5" hidden="1" customWidth="1"/>
    <col min="11013" max="11013" width="15.28515625" style="5" customWidth="1"/>
    <col min="11014" max="11015" width="14.7109375" style="5" customWidth="1"/>
    <col min="11016" max="11016" width="12.5703125" style="5" customWidth="1"/>
    <col min="11017" max="11017" width="12.140625" style="5" customWidth="1"/>
    <col min="11018" max="11018" width="12.42578125" style="5" customWidth="1"/>
    <col min="11019" max="11019" width="14.28515625" style="5" customWidth="1"/>
    <col min="11020" max="11020" width="10.42578125" style="5" customWidth="1"/>
    <col min="11021" max="11021" width="14.28515625" style="5" customWidth="1"/>
    <col min="11022" max="11022" width="13.42578125" style="5" customWidth="1"/>
    <col min="11023" max="11023" width="15.7109375" style="5" customWidth="1"/>
    <col min="11024" max="11026" width="13.42578125" style="5" customWidth="1"/>
    <col min="11027" max="11027" width="44" style="5" customWidth="1"/>
    <col min="11028" max="11028" width="11.5703125" style="5"/>
    <col min="11029" max="11029" width="20.7109375" style="5" bestFit="1" customWidth="1"/>
    <col min="11030" max="11247" width="11.5703125" style="5"/>
    <col min="11248" max="11248" width="0" style="5" hidden="1" customWidth="1"/>
    <col min="11249" max="11249" width="31.28515625" style="5" customWidth="1"/>
    <col min="11250" max="11250" width="10" style="5" customWidth="1"/>
    <col min="11251" max="11251" width="10.85546875" style="5" customWidth="1"/>
    <col min="11252" max="11252" width="2.85546875" style="5" customWidth="1"/>
    <col min="11253" max="11258" width="0" style="5" hidden="1" customWidth="1"/>
    <col min="11259" max="11259" width="14.42578125" style="5" customWidth="1"/>
    <col min="11260" max="11260" width="9.42578125" style="5" customWidth="1"/>
    <col min="11261" max="11261" width="0" style="5" hidden="1" customWidth="1"/>
    <col min="11262" max="11262" width="7.140625" style="5" customWidth="1"/>
    <col min="11263" max="11268" width="0" style="5" hidden="1" customWidth="1"/>
    <col min="11269" max="11269" width="15.28515625" style="5" customWidth="1"/>
    <col min="11270" max="11271" width="14.7109375" style="5" customWidth="1"/>
    <col min="11272" max="11272" width="12.5703125" style="5" customWidth="1"/>
    <col min="11273" max="11273" width="12.140625" style="5" customWidth="1"/>
    <col min="11274" max="11274" width="12.42578125" style="5" customWidth="1"/>
    <col min="11275" max="11275" width="14.28515625" style="5" customWidth="1"/>
    <col min="11276" max="11276" width="10.42578125" style="5" customWidth="1"/>
    <col min="11277" max="11277" width="14.28515625" style="5" customWidth="1"/>
    <col min="11278" max="11278" width="13.42578125" style="5" customWidth="1"/>
    <col min="11279" max="11279" width="15.7109375" style="5" customWidth="1"/>
    <col min="11280" max="11282" width="13.42578125" style="5" customWidth="1"/>
    <col min="11283" max="11283" width="44" style="5" customWidth="1"/>
    <col min="11284" max="11284" width="11.5703125" style="5"/>
    <col min="11285" max="11285" width="20.7109375" style="5" bestFit="1" customWidth="1"/>
    <col min="11286" max="11503" width="11.5703125" style="5"/>
    <col min="11504" max="11504" width="0" style="5" hidden="1" customWidth="1"/>
    <col min="11505" max="11505" width="31.28515625" style="5" customWidth="1"/>
    <col min="11506" max="11506" width="10" style="5" customWidth="1"/>
    <col min="11507" max="11507" width="10.85546875" style="5" customWidth="1"/>
    <col min="11508" max="11508" width="2.85546875" style="5" customWidth="1"/>
    <col min="11509" max="11514" width="0" style="5" hidden="1" customWidth="1"/>
    <col min="11515" max="11515" width="14.42578125" style="5" customWidth="1"/>
    <col min="11516" max="11516" width="9.42578125" style="5" customWidth="1"/>
    <col min="11517" max="11517" width="0" style="5" hidden="1" customWidth="1"/>
    <col min="11518" max="11518" width="7.140625" style="5" customWidth="1"/>
    <col min="11519" max="11524" width="0" style="5" hidden="1" customWidth="1"/>
    <col min="11525" max="11525" width="15.28515625" style="5" customWidth="1"/>
    <col min="11526" max="11527" width="14.7109375" style="5" customWidth="1"/>
    <col min="11528" max="11528" width="12.5703125" style="5" customWidth="1"/>
    <col min="11529" max="11529" width="12.140625" style="5" customWidth="1"/>
    <col min="11530" max="11530" width="12.42578125" style="5" customWidth="1"/>
    <col min="11531" max="11531" width="14.28515625" style="5" customWidth="1"/>
    <col min="11532" max="11532" width="10.42578125" style="5" customWidth="1"/>
    <col min="11533" max="11533" width="14.28515625" style="5" customWidth="1"/>
    <col min="11534" max="11534" width="13.42578125" style="5" customWidth="1"/>
    <col min="11535" max="11535" width="15.7109375" style="5" customWidth="1"/>
    <col min="11536" max="11538" width="13.42578125" style="5" customWidth="1"/>
    <col min="11539" max="11539" width="44" style="5" customWidth="1"/>
    <col min="11540" max="11540" width="11.5703125" style="5"/>
    <col min="11541" max="11541" width="20.7109375" style="5" bestFit="1" customWidth="1"/>
    <col min="11542" max="11759" width="11.5703125" style="5"/>
    <col min="11760" max="11760" width="0" style="5" hidden="1" customWidth="1"/>
    <col min="11761" max="11761" width="31.28515625" style="5" customWidth="1"/>
    <col min="11762" max="11762" width="10" style="5" customWidth="1"/>
    <col min="11763" max="11763" width="10.85546875" style="5" customWidth="1"/>
    <col min="11764" max="11764" width="2.85546875" style="5" customWidth="1"/>
    <col min="11765" max="11770" width="0" style="5" hidden="1" customWidth="1"/>
    <col min="11771" max="11771" width="14.42578125" style="5" customWidth="1"/>
    <col min="11772" max="11772" width="9.42578125" style="5" customWidth="1"/>
    <col min="11773" max="11773" width="0" style="5" hidden="1" customWidth="1"/>
    <col min="11774" max="11774" width="7.140625" style="5" customWidth="1"/>
    <col min="11775" max="11780" width="0" style="5" hidden="1" customWidth="1"/>
    <col min="11781" max="11781" width="15.28515625" style="5" customWidth="1"/>
    <col min="11782" max="11783" width="14.7109375" style="5" customWidth="1"/>
    <col min="11784" max="11784" width="12.5703125" style="5" customWidth="1"/>
    <col min="11785" max="11785" width="12.140625" style="5" customWidth="1"/>
    <col min="11786" max="11786" width="12.42578125" style="5" customWidth="1"/>
    <col min="11787" max="11787" width="14.28515625" style="5" customWidth="1"/>
    <col min="11788" max="11788" width="10.42578125" style="5" customWidth="1"/>
    <col min="11789" max="11789" width="14.28515625" style="5" customWidth="1"/>
    <col min="11790" max="11790" width="13.42578125" style="5" customWidth="1"/>
    <col min="11791" max="11791" width="15.7109375" style="5" customWidth="1"/>
    <col min="11792" max="11794" width="13.42578125" style="5" customWidth="1"/>
    <col min="11795" max="11795" width="44" style="5" customWidth="1"/>
    <col min="11796" max="11796" width="11.5703125" style="5"/>
    <col min="11797" max="11797" width="20.7109375" style="5" bestFit="1" customWidth="1"/>
    <col min="11798" max="12015" width="11.5703125" style="5"/>
    <col min="12016" max="12016" width="0" style="5" hidden="1" customWidth="1"/>
    <col min="12017" max="12017" width="31.28515625" style="5" customWidth="1"/>
    <col min="12018" max="12018" width="10" style="5" customWidth="1"/>
    <col min="12019" max="12019" width="10.85546875" style="5" customWidth="1"/>
    <col min="12020" max="12020" width="2.85546875" style="5" customWidth="1"/>
    <col min="12021" max="12026" width="0" style="5" hidden="1" customWidth="1"/>
    <col min="12027" max="12027" width="14.42578125" style="5" customWidth="1"/>
    <col min="12028" max="12028" width="9.42578125" style="5" customWidth="1"/>
    <col min="12029" max="12029" width="0" style="5" hidden="1" customWidth="1"/>
    <col min="12030" max="12030" width="7.140625" style="5" customWidth="1"/>
    <col min="12031" max="12036" width="0" style="5" hidden="1" customWidth="1"/>
    <col min="12037" max="12037" width="15.28515625" style="5" customWidth="1"/>
    <col min="12038" max="12039" width="14.7109375" style="5" customWidth="1"/>
    <col min="12040" max="12040" width="12.5703125" style="5" customWidth="1"/>
    <col min="12041" max="12041" width="12.140625" style="5" customWidth="1"/>
    <col min="12042" max="12042" width="12.42578125" style="5" customWidth="1"/>
    <col min="12043" max="12043" width="14.28515625" style="5" customWidth="1"/>
    <col min="12044" max="12044" width="10.42578125" style="5" customWidth="1"/>
    <col min="12045" max="12045" width="14.28515625" style="5" customWidth="1"/>
    <col min="12046" max="12046" width="13.42578125" style="5" customWidth="1"/>
    <col min="12047" max="12047" width="15.7109375" style="5" customWidth="1"/>
    <col min="12048" max="12050" width="13.42578125" style="5" customWidth="1"/>
    <col min="12051" max="12051" width="44" style="5" customWidth="1"/>
    <col min="12052" max="12052" width="11.5703125" style="5"/>
    <col min="12053" max="12053" width="20.7109375" style="5" bestFit="1" customWidth="1"/>
    <col min="12054" max="12271" width="11.5703125" style="5"/>
    <col min="12272" max="12272" width="0" style="5" hidden="1" customWidth="1"/>
    <col min="12273" max="12273" width="31.28515625" style="5" customWidth="1"/>
    <col min="12274" max="12274" width="10" style="5" customWidth="1"/>
    <col min="12275" max="12275" width="10.85546875" style="5" customWidth="1"/>
    <col min="12276" max="12276" width="2.85546875" style="5" customWidth="1"/>
    <col min="12277" max="12282" width="0" style="5" hidden="1" customWidth="1"/>
    <col min="12283" max="12283" width="14.42578125" style="5" customWidth="1"/>
    <col min="12284" max="12284" width="9.42578125" style="5" customWidth="1"/>
    <col min="12285" max="12285" width="0" style="5" hidden="1" customWidth="1"/>
    <col min="12286" max="12286" width="7.140625" style="5" customWidth="1"/>
    <col min="12287" max="12292" width="0" style="5" hidden="1" customWidth="1"/>
    <col min="12293" max="12293" width="15.28515625" style="5" customWidth="1"/>
    <col min="12294" max="12295" width="14.7109375" style="5" customWidth="1"/>
    <col min="12296" max="12296" width="12.5703125" style="5" customWidth="1"/>
    <col min="12297" max="12297" width="12.140625" style="5" customWidth="1"/>
    <col min="12298" max="12298" width="12.42578125" style="5" customWidth="1"/>
    <col min="12299" max="12299" width="14.28515625" style="5" customWidth="1"/>
    <col min="12300" max="12300" width="10.42578125" style="5" customWidth="1"/>
    <col min="12301" max="12301" width="14.28515625" style="5" customWidth="1"/>
    <col min="12302" max="12302" width="13.42578125" style="5" customWidth="1"/>
    <col min="12303" max="12303" width="15.7109375" style="5" customWidth="1"/>
    <col min="12304" max="12306" width="13.42578125" style="5" customWidth="1"/>
    <col min="12307" max="12307" width="44" style="5" customWidth="1"/>
    <col min="12308" max="12308" width="11.5703125" style="5"/>
    <col min="12309" max="12309" width="20.7109375" style="5" bestFit="1" customWidth="1"/>
    <col min="12310" max="12527" width="11.5703125" style="5"/>
    <col min="12528" max="12528" width="0" style="5" hidden="1" customWidth="1"/>
    <col min="12529" max="12529" width="31.28515625" style="5" customWidth="1"/>
    <col min="12530" max="12530" width="10" style="5" customWidth="1"/>
    <col min="12531" max="12531" width="10.85546875" style="5" customWidth="1"/>
    <col min="12532" max="12532" width="2.85546875" style="5" customWidth="1"/>
    <col min="12533" max="12538" width="0" style="5" hidden="1" customWidth="1"/>
    <col min="12539" max="12539" width="14.42578125" style="5" customWidth="1"/>
    <col min="12540" max="12540" width="9.42578125" style="5" customWidth="1"/>
    <col min="12541" max="12541" width="0" style="5" hidden="1" customWidth="1"/>
    <col min="12542" max="12542" width="7.140625" style="5" customWidth="1"/>
    <col min="12543" max="12548" width="0" style="5" hidden="1" customWidth="1"/>
    <col min="12549" max="12549" width="15.28515625" style="5" customWidth="1"/>
    <col min="12550" max="12551" width="14.7109375" style="5" customWidth="1"/>
    <col min="12552" max="12552" width="12.5703125" style="5" customWidth="1"/>
    <col min="12553" max="12553" width="12.140625" style="5" customWidth="1"/>
    <col min="12554" max="12554" width="12.42578125" style="5" customWidth="1"/>
    <col min="12555" max="12555" width="14.28515625" style="5" customWidth="1"/>
    <col min="12556" max="12556" width="10.42578125" style="5" customWidth="1"/>
    <col min="12557" max="12557" width="14.28515625" style="5" customWidth="1"/>
    <col min="12558" max="12558" width="13.42578125" style="5" customWidth="1"/>
    <col min="12559" max="12559" width="15.7109375" style="5" customWidth="1"/>
    <col min="12560" max="12562" width="13.42578125" style="5" customWidth="1"/>
    <col min="12563" max="12563" width="44" style="5" customWidth="1"/>
    <col min="12564" max="12564" width="11.5703125" style="5"/>
    <col min="12565" max="12565" width="20.7109375" style="5" bestFit="1" customWidth="1"/>
    <col min="12566" max="12783" width="11.5703125" style="5"/>
    <col min="12784" max="12784" width="0" style="5" hidden="1" customWidth="1"/>
    <col min="12785" max="12785" width="31.28515625" style="5" customWidth="1"/>
    <col min="12786" max="12786" width="10" style="5" customWidth="1"/>
    <col min="12787" max="12787" width="10.85546875" style="5" customWidth="1"/>
    <col min="12788" max="12788" width="2.85546875" style="5" customWidth="1"/>
    <col min="12789" max="12794" width="0" style="5" hidden="1" customWidth="1"/>
    <col min="12795" max="12795" width="14.42578125" style="5" customWidth="1"/>
    <col min="12796" max="12796" width="9.42578125" style="5" customWidth="1"/>
    <col min="12797" max="12797" width="0" style="5" hidden="1" customWidth="1"/>
    <col min="12798" max="12798" width="7.140625" style="5" customWidth="1"/>
    <col min="12799" max="12804" width="0" style="5" hidden="1" customWidth="1"/>
    <col min="12805" max="12805" width="15.28515625" style="5" customWidth="1"/>
    <col min="12806" max="12807" width="14.7109375" style="5" customWidth="1"/>
    <col min="12808" max="12808" width="12.5703125" style="5" customWidth="1"/>
    <col min="12809" max="12809" width="12.140625" style="5" customWidth="1"/>
    <col min="12810" max="12810" width="12.42578125" style="5" customWidth="1"/>
    <col min="12811" max="12811" width="14.28515625" style="5" customWidth="1"/>
    <col min="12812" max="12812" width="10.42578125" style="5" customWidth="1"/>
    <col min="12813" max="12813" width="14.28515625" style="5" customWidth="1"/>
    <col min="12814" max="12814" width="13.42578125" style="5" customWidth="1"/>
    <col min="12815" max="12815" width="15.7109375" style="5" customWidth="1"/>
    <col min="12816" max="12818" width="13.42578125" style="5" customWidth="1"/>
    <col min="12819" max="12819" width="44" style="5" customWidth="1"/>
    <col min="12820" max="12820" width="11.5703125" style="5"/>
    <col min="12821" max="12821" width="20.7109375" style="5" bestFit="1" customWidth="1"/>
    <col min="12822" max="13039" width="11.5703125" style="5"/>
    <col min="13040" max="13040" width="0" style="5" hidden="1" customWidth="1"/>
    <col min="13041" max="13041" width="31.28515625" style="5" customWidth="1"/>
    <col min="13042" max="13042" width="10" style="5" customWidth="1"/>
    <col min="13043" max="13043" width="10.85546875" style="5" customWidth="1"/>
    <col min="13044" max="13044" width="2.85546875" style="5" customWidth="1"/>
    <col min="13045" max="13050" width="0" style="5" hidden="1" customWidth="1"/>
    <col min="13051" max="13051" width="14.42578125" style="5" customWidth="1"/>
    <col min="13052" max="13052" width="9.42578125" style="5" customWidth="1"/>
    <col min="13053" max="13053" width="0" style="5" hidden="1" customWidth="1"/>
    <col min="13054" max="13054" width="7.140625" style="5" customWidth="1"/>
    <col min="13055" max="13060" width="0" style="5" hidden="1" customWidth="1"/>
    <col min="13061" max="13061" width="15.28515625" style="5" customWidth="1"/>
    <col min="13062" max="13063" width="14.7109375" style="5" customWidth="1"/>
    <col min="13064" max="13064" width="12.5703125" style="5" customWidth="1"/>
    <col min="13065" max="13065" width="12.140625" style="5" customWidth="1"/>
    <col min="13066" max="13066" width="12.42578125" style="5" customWidth="1"/>
    <col min="13067" max="13067" width="14.28515625" style="5" customWidth="1"/>
    <col min="13068" max="13068" width="10.42578125" style="5" customWidth="1"/>
    <col min="13069" max="13069" width="14.28515625" style="5" customWidth="1"/>
    <col min="13070" max="13070" width="13.42578125" style="5" customWidth="1"/>
    <col min="13071" max="13071" width="15.7109375" style="5" customWidth="1"/>
    <col min="13072" max="13074" width="13.42578125" style="5" customWidth="1"/>
    <col min="13075" max="13075" width="44" style="5" customWidth="1"/>
    <col min="13076" max="13076" width="11.5703125" style="5"/>
    <col min="13077" max="13077" width="20.7109375" style="5" bestFit="1" customWidth="1"/>
    <col min="13078" max="13295" width="11.5703125" style="5"/>
    <col min="13296" max="13296" width="0" style="5" hidden="1" customWidth="1"/>
    <col min="13297" max="13297" width="31.28515625" style="5" customWidth="1"/>
    <col min="13298" max="13298" width="10" style="5" customWidth="1"/>
    <col min="13299" max="13299" width="10.85546875" style="5" customWidth="1"/>
    <col min="13300" max="13300" width="2.85546875" style="5" customWidth="1"/>
    <col min="13301" max="13306" width="0" style="5" hidden="1" customWidth="1"/>
    <col min="13307" max="13307" width="14.42578125" style="5" customWidth="1"/>
    <col min="13308" max="13308" width="9.42578125" style="5" customWidth="1"/>
    <col min="13309" max="13309" width="0" style="5" hidden="1" customWidth="1"/>
    <col min="13310" max="13310" width="7.140625" style="5" customWidth="1"/>
    <col min="13311" max="13316" width="0" style="5" hidden="1" customWidth="1"/>
    <col min="13317" max="13317" width="15.28515625" style="5" customWidth="1"/>
    <col min="13318" max="13319" width="14.7109375" style="5" customWidth="1"/>
    <col min="13320" max="13320" width="12.5703125" style="5" customWidth="1"/>
    <col min="13321" max="13321" width="12.140625" style="5" customWidth="1"/>
    <col min="13322" max="13322" width="12.42578125" style="5" customWidth="1"/>
    <col min="13323" max="13323" width="14.28515625" style="5" customWidth="1"/>
    <col min="13324" max="13324" width="10.42578125" style="5" customWidth="1"/>
    <col min="13325" max="13325" width="14.28515625" style="5" customWidth="1"/>
    <col min="13326" max="13326" width="13.42578125" style="5" customWidth="1"/>
    <col min="13327" max="13327" width="15.7109375" style="5" customWidth="1"/>
    <col min="13328" max="13330" width="13.42578125" style="5" customWidth="1"/>
    <col min="13331" max="13331" width="44" style="5" customWidth="1"/>
    <col min="13332" max="13332" width="11.5703125" style="5"/>
    <col min="13333" max="13333" width="20.7109375" style="5" bestFit="1" customWidth="1"/>
    <col min="13334" max="13551" width="11.5703125" style="5"/>
    <col min="13552" max="13552" width="0" style="5" hidden="1" customWidth="1"/>
    <col min="13553" max="13553" width="31.28515625" style="5" customWidth="1"/>
    <col min="13554" max="13554" width="10" style="5" customWidth="1"/>
    <col min="13555" max="13555" width="10.85546875" style="5" customWidth="1"/>
    <col min="13556" max="13556" width="2.85546875" style="5" customWidth="1"/>
    <col min="13557" max="13562" width="0" style="5" hidden="1" customWidth="1"/>
    <col min="13563" max="13563" width="14.42578125" style="5" customWidth="1"/>
    <col min="13564" max="13564" width="9.42578125" style="5" customWidth="1"/>
    <col min="13565" max="13565" width="0" style="5" hidden="1" customWidth="1"/>
    <col min="13566" max="13566" width="7.140625" style="5" customWidth="1"/>
    <col min="13567" max="13572" width="0" style="5" hidden="1" customWidth="1"/>
    <col min="13573" max="13573" width="15.28515625" style="5" customWidth="1"/>
    <col min="13574" max="13575" width="14.7109375" style="5" customWidth="1"/>
    <col min="13576" max="13576" width="12.5703125" style="5" customWidth="1"/>
    <col min="13577" max="13577" width="12.140625" style="5" customWidth="1"/>
    <col min="13578" max="13578" width="12.42578125" style="5" customWidth="1"/>
    <col min="13579" max="13579" width="14.28515625" style="5" customWidth="1"/>
    <col min="13580" max="13580" width="10.42578125" style="5" customWidth="1"/>
    <col min="13581" max="13581" width="14.28515625" style="5" customWidth="1"/>
    <col min="13582" max="13582" width="13.42578125" style="5" customWidth="1"/>
    <col min="13583" max="13583" width="15.7109375" style="5" customWidth="1"/>
    <col min="13584" max="13586" width="13.42578125" style="5" customWidth="1"/>
    <col min="13587" max="13587" width="44" style="5" customWidth="1"/>
    <col min="13588" max="13588" width="11.5703125" style="5"/>
    <col min="13589" max="13589" width="20.7109375" style="5" bestFit="1" customWidth="1"/>
    <col min="13590" max="13807" width="11.5703125" style="5"/>
    <col min="13808" max="13808" width="0" style="5" hidden="1" customWidth="1"/>
    <col min="13809" max="13809" width="31.28515625" style="5" customWidth="1"/>
    <col min="13810" max="13810" width="10" style="5" customWidth="1"/>
    <col min="13811" max="13811" width="10.85546875" style="5" customWidth="1"/>
    <col min="13812" max="13812" width="2.85546875" style="5" customWidth="1"/>
    <col min="13813" max="13818" width="0" style="5" hidden="1" customWidth="1"/>
    <col min="13819" max="13819" width="14.42578125" style="5" customWidth="1"/>
    <col min="13820" max="13820" width="9.42578125" style="5" customWidth="1"/>
    <col min="13821" max="13821" width="0" style="5" hidden="1" customWidth="1"/>
    <col min="13822" max="13822" width="7.140625" style="5" customWidth="1"/>
    <col min="13823" max="13828" width="0" style="5" hidden="1" customWidth="1"/>
    <col min="13829" max="13829" width="15.28515625" style="5" customWidth="1"/>
    <col min="13830" max="13831" width="14.7109375" style="5" customWidth="1"/>
    <col min="13832" max="13832" width="12.5703125" style="5" customWidth="1"/>
    <col min="13833" max="13833" width="12.140625" style="5" customWidth="1"/>
    <col min="13834" max="13834" width="12.42578125" style="5" customWidth="1"/>
    <col min="13835" max="13835" width="14.28515625" style="5" customWidth="1"/>
    <col min="13836" max="13836" width="10.42578125" style="5" customWidth="1"/>
    <col min="13837" max="13837" width="14.28515625" style="5" customWidth="1"/>
    <col min="13838" max="13838" width="13.42578125" style="5" customWidth="1"/>
    <col min="13839" max="13839" width="15.7109375" style="5" customWidth="1"/>
    <col min="13840" max="13842" width="13.42578125" style="5" customWidth="1"/>
    <col min="13843" max="13843" width="44" style="5" customWidth="1"/>
    <col min="13844" max="13844" width="11.5703125" style="5"/>
    <col min="13845" max="13845" width="20.7109375" style="5" bestFit="1" customWidth="1"/>
    <col min="13846" max="14063" width="11.5703125" style="5"/>
    <col min="14064" max="14064" width="0" style="5" hidden="1" customWidth="1"/>
    <col min="14065" max="14065" width="31.28515625" style="5" customWidth="1"/>
    <col min="14066" max="14066" width="10" style="5" customWidth="1"/>
    <col min="14067" max="14067" width="10.85546875" style="5" customWidth="1"/>
    <col min="14068" max="14068" width="2.85546875" style="5" customWidth="1"/>
    <col min="14069" max="14074" width="0" style="5" hidden="1" customWidth="1"/>
    <col min="14075" max="14075" width="14.42578125" style="5" customWidth="1"/>
    <col min="14076" max="14076" width="9.42578125" style="5" customWidth="1"/>
    <col min="14077" max="14077" width="0" style="5" hidden="1" customWidth="1"/>
    <col min="14078" max="14078" width="7.140625" style="5" customWidth="1"/>
    <col min="14079" max="14084" width="0" style="5" hidden="1" customWidth="1"/>
    <col min="14085" max="14085" width="15.28515625" style="5" customWidth="1"/>
    <col min="14086" max="14087" width="14.7109375" style="5" customWidth="1"/>
    <col min="14088" max="14088" width="12.5703125" style="5" customWidth="1"/>
    <col min="14089" max="14089" width="12.140625" style="5" customWidth="1"/>
    <col min="14090" max="14090" width="12.42578125" style="5" customWidth="1"/>
    <col min="14091" max="14091" width="14.28515625" style="5" customWidth="1"/>
    <col min="14092" max="14092" width="10.42578125" style="5" customWidth="1"/>
    <col min="14093" max="14093" width="14.28515625" style="5" customWidth="1"/>
    <col min="14094" max="14094" width="13.42578125" style="5" customWidth="1"/>
    <col min="14095" max="14095" width="15.7109375" style="5" customWidth="1"/>
    <col min="14096" max="14098" width="13.42578125" style="5" customWidth="1"/>
    <col min="14099" max="14099" width="44" style="5" customWidth="1"/>
    <col min="14100" max="14100" width="11.5703125" style="5"/>
    <col min="14101" max="14101" width="20.7109375" style="5" bestFit="1" customWidth="1"/>
    <col min="14102" max="14319" width="11.5703125" style="5"/>
    <col min="14320" max="14320" width="0" style="5" hidden="1" customWidth="1"/>
    <col min="14321" max="14321" width="31.28515625" style="5" customWidth="1"/>
    <col min="14322" max="14322" width="10" style="5" customWidth="1"/>
    <col min="14323" max="14323" width="10.85546875" style="5" customWidth="1"/>
    <col min="14324" max="14324" width="2.85546875" style="5" customWidth="1"/>
    <col min="14325" max="14330" width="0" style="5" hidden="1" customWidth="1"/>
    <col min="14331" max="14331" width="14.42578125" style="5" customWidth="1"/>
    <col min="14332" max="14332" width="9.42578125" style="5" customWidth="1"/>
    <col min="14333" max="14333" width="0" style="5" hidden="1" customWidth="1"/>
    <col min="14334" max="14334" width="7.140625" style="5" customWidth="1"/>
    <col min="14335" max="14340" width="0" style="5" hidden="1" customWidth="1"/>
    <col min="14341" max="14341" width="15.28515625" style="5" customWidth="1"/>
    <col min="14342" max="14343" width="14.7109375" style="5" customWidth="1"/>
    <col min="14344" max="14344" width="12.5703125" style="5" customWidth="1"/>
    <col min="14345" max="14345" width="12.140625" style="5" customWidth="1"/>
    <col min="14346" max="14346" width="12.42578125" style="5" customWidth="1"/>
    <col min="14347" max="14347" width="14.28515625" style="5" customWidth="1"/>
    <col min="14348" max="14348" width="10.42578125" style="5" customWidth="1"/>
    <col min="14349" max="14349" width="14.28515625" style="5" customWidth="1"/>
    <col min="14350" max="14350" width="13.42578125" style="5" customWidth="1"/>
    <col min="14351" max="14351" width="15.7109375" style="5" customWidth="1"/>
    <col min="14352" max="14354" width="13.42578125" style="5" customWidth="1"/>
    <col min="14355" max="14355" width="44" style="5" customWidth="1"/>
    <col min="14356" max="14356" width="11.5703125" style="5"/>
    <col min="14357" max="14357" width="20.7109375" style="5" bestFit="1" customWidth="1"/>
    <col min="14358" max="14575" width="11.5703125" style="5"/>
    <col min="14576" max="14576" width="0" style="5" hidden="1" customWidth="1"/>
    <col min="14577" max="14577" width="31.28515625" style="5" customWidth="1"/>
    <col min="14578" max="14578" width="10" style="5" customWidth="1"/>
    <col min="14579" max="14579" width="10.85546875" style="5" customWidth="1"/>
    <col min="14580" max="14580" width="2.85546875" style="5" customWidth="1"/>
    <col min="14581" max="14586" width="0" style="5" hidden="1" customWidth="1"/>
    <col min="14587" max="14587" width="14.42578125" style="5" customWidth="1"/>
    <col min="14588" max="14588" width="9.42578125" style="5" customWidth="1"/>
    <col min="14589" max="14589" width="0" style="5" hidden="1" customWidth="1"/>
    <col min="14590" max="14590" width="7.140625" style="5" customWidth="1"/>
    <col min="14591" max="14596" width="0" style="5" hidden="1" customWidth="1"/>
    <col min="14597" max="14597" width="15.28515625" style="5" customWidth="1"/>
    <col min="14598" max="14599" width="14.7109375" style="5" customWidth="1"/>
    <col min="14600" max="14600" width="12.5703125" style="5" customWidth="1"/>
    <col min="14601" max="14601" width="12.140625" style="5" customWidth="1"/>
    <col min="14602" max="14602" width="12.42578125" style="5" customWidth="1"/>
    <col min="14603" max="14603" width="14.28515625" style="5" customWidth="1"/>
    <col min="14604" max="14604" width="10.42578125" style="5" customWidth="1"/>
    <col min="14605" max="14605" width="14.28515625" style="5" customWidth="1"/>
    <col min="14606" max="14606" width="13.42578125" style="5" customWidth="1"/>
    <col min="14607" max="14607" width="15.7109375" style="5" customWidth="1"/>
    <col min="14608" max="14610" width="13.42578125" style="5" customWidth="1"/>
    <col min="14611" max="14611" width="44" style="5" customWidth="1"/>
    <col min="14612" max="14612" width="11.5703125" style="5"/>
    <col min="14613" max="14613" width="20.7109375" style="5" bestFit="1" customWidth="1"/>
    <col min="14614" max="14831" width="11.5703125" style="5"/>
    <col min="14832" max="14832" width="0" style="5" hidden="1" customWidth="1"/>
    <col min="14833" max="14833" width="31.28515625" style="5" customWidth="1"/>
    <col min="14834" max="14834" width="10" style="5" customWidth="1"/>
    <col min="14835" max="14835" width="10.85546875" style="5" customWidth="1"/>
    <col min="14836" max="14836" width="2.85546875" style="5" customWidth="1"/>
    <col min="14837" max="14842" width="0" style="5" hidden="1" customWidth="1"/>
    <col min="14843" max="14843" width="14.42578125" style="5" customWidth="1"/>
    <col min="14844" max="14844" width="9.42578125" style="5" customWidth="1"/>
    <col min="14845" max="14845" width="0" style="5" hidden="1" customWidth="1"/>
    <col min="14846" max="14846" width="7.140625" style="5" customWidth="1"/>
    <col min="14847" max="14852" width="0" style="5" hidden="1" customWidth="1"/>
    <col min="14853" max="14853" width="15.28515625" style="5" customWidth="1"/>
    <col min="14854" max="14855" width="14.7109375" style="5" customWidth="1"/>
    <col min="14856" max="14856" width="12.5703125" style="5" customWidth="1"/>
    <col min="14857" max="14857" width="12.140625" style="5" customWidth="1"/>
    <col min="14858" max="14858" width="12.42578125" style="5" customWidth="1"/>
    <col min="14859" max="14859" width="14.28515625" style="5" customWidth="1"/>
    <col min="14860" max="14860" width="10.42578125" style="5" customWidth="1"/>
    <col min="14861" max="14861" width="14.28515625" style="5" customWidth="1"/>
    <col min="14862" max="14862" width="13.42578125" style="5" customWidth="1"/>
    <col min="14863" max="14863" width="15.7109375" style="5" customWidth="1"/>
    <col min="14864" max="14866" width="13.42578125" style="5" customWidth="1"/>
    <col min="14867" max="14867" width="44" style="5" customWidth="1"/>
    <col min="14868" max="14868" width="11.5703125" style="5"/>
    <col min="14869" max="14869" width="20.7109375" style="5" bestFit="1" customWidth="1"/>
    <col min="14870" max="15087" width="11.5703125" style="5"/>
    <col min="15088" max="15088" width="0" style="5" hidden="1" customWidth="1"/>
    <col min="15089" max="15089" width="31.28515625" style="5" customWidth="1"/>
    <col min="15090" max="15090" width="10" style="5" customWidth="1"/>
    <col min="15091" max="15091" width="10.85546875" style="5" customWidth="1"/>
    <col min="15092" max="15092" width="2.85546875" style="5" customWidth="1"/>
    <col min="15093" max="15098" width="0" style="5" hidden="1" customWidth="1"/>
    <col min="15099" max="15099" width="14.42578125" style="5" customWidth="1"/>
    <col min="15100" max="15100" width="9.42578125" style="5" customWidth="1"/>
    <col min="15101" max="15101" width="0" style="5" hidden="1" customWidth="1"/>
    <col min="15102" max="15102" width="7.140625" style="5" customWidth="1"/>
    <col min="15103" max="15108" width="0" style="5" hidden="1" customWidth="1"/>
    <col min="15109" max="15109" width="15.28515625" style="5" customWidth="1"/>
    <col min="15110" max="15111" width="14.7109375" style="5" customWidth="1"/>
    <col min="15112" max="15112" width="12.5703125" style="5" customWidth="1"/>
    <col min="15113" max="15113" width="12.140625" style="5" customWidth="1"/>
    <col min="15114" max="15114" width="12.42578125" style="5" customWidth="1"/>
    <col min="15115" max="15115" width="14.28515625" style="5" customWidth="1"/>
    <col min="15116" max="15116" width="10.42578125" style="5" customWidth="1"/>
    <col min="15117" max="15117" width="14.28515625" style="5" customWidth="1"/>
    <col min="15118" max="15118" width="13.42578125" style="5" customWidth="1"/>
    <col min="15119" max="15119" width="15.7109375" style="5" customWidth="1"/>
    <col min="15120" max="15122" width="13.42578125" style="5" customWidth="1"/>
    <col min="15123" max="15123" width="44" style="5" customWidth="1"/>
    <col min="15124" max="15124" width="11.5703125" style="5"/>
    <col min="15125" max="15125" width="20.7109375" style="5" bestFit="1" customWidth="1"/>
    <col min="15126" max="15343" width="11.5703125" style="5"/>
    <col min="15344" max="15344" width="0" style="5" hidden="1" customWidth="1"/>
    <col min="15345" max="15345" width="31.28515625" style="5" customWidth="1"/>
    <col min="15346" max="15346" width="10" style="5" customWidth="1"/>
    <col min="15347" max="15347" width="10.85546875" style="5" customWidth="1"/>
    <col min="15348" max="15348" width="2.85546875" style="5" customWidth="1"/>
    <col min="15349" max="15354" width="0" style="5" hidden="1" customWidth="1"/>
    <col min="15355" max="15355" width="14.42578125" style="5" customWidth="1"/>
    <col min="15356" max="15356" width="9.42578125" style="5" customWidth="1"/>
    <col min="15357" max="15357" width="0" style="5" hidden="1" customWidth="1"/>
    <col min="15358" max="15358" width="7.140625" style="5" customWidth="1"/>
    <col min="15359" max="15364" width="0" style="5" hidden="1" customWidth="1"/>
    <col min="15365" max="15365" width="15.28515625" style="5" customWidth="1"/>
    <col min="15366" max="15367" width="14.7109375" style="5" customWidth="1"/>
    <col min="15368" max="15368" width="12.5703125" style="5" customWidth="1"/>
    <col min="15369" max="15369" width="12.140625" style="5" customWidth="1"/>
    <col min="15370" max="15370" width="12.42578125" style="5" customWidth="1"/>
    <col min="15371" max="15371" width="14.28515625" style="5" customWidth="1"/>
    <col min="15372" max="15372" width="10.42578125" style="5" customWidth="1"/>
    <col min="15373" max="15373" width="14.28515625" style="5" customWidth="1"/>
    <col min="15374" max="15374" width="13.42578125" style="5" customWidth="1"/>
    <col min="15375" max="15375" width="15.7109375" style="5" customWidth="1"/>
    <col min="15376" max="15378" width="13.42578125" style="5" customWidth="1"/>
    <col min="15379" max="15379" width="44" style="5" customWidth="1"/>
    <col min="15380" max="15380" width="11.5703125" style="5"/>
    <col min="15381" max="15381" width="20.7109375" style="5" bestFit="1" customWidth="1"/>
    <col min="15382" max="15599" width="11.5703125" style="5"/>
    <col min="15600" max="15600" width="0" style="5" hidden="1" customWidth="1"/>
    <col min="15601" max="15601" width="31.28515625" style="5" customWidth="1"/>
    <col min="15602" max="15602" width="10" style="5" customWidth="1"/>
    <col min="15603" max="15603" width="10.85546875" style="5" customWidth="1"/>
    <col min="15604" max="15604" width="2.85546875" style="5" customWidth="1"/>
    <col min="15605" max="15610" width="0" style="5" hidden="1" customWidth="1"/>
    <col min="15611" max="15611" width="14.42578125" style="5" customWidth="1"/>
    <col min="15612" max="15612" width="9.42578125" style="5" customWidth="1"/>
    <col min="15613" max="15613" width="0" style="5" hidden="1" customWidth="1"/>
    <col min="15614" max="15614" width="7.140625" style="5" customWidth="1"/>
    <col min="15615" max="15620" width="0" style="5" hidden="1" customWidth="1"/>
    <col min="15621" max="15621" width="15.28515625" style="5" customWidth="1"/>
    <col min="15622" max="15623" width="14.7109375" style="5" customWidth="1"/>
    <col min="15624" max="15624" width="12.5703125" style="5" customWidth="1"/>
    <col min="15625" max="15625" width="12.140625" style="5" customWidth="1"/>
    <col min="15626" max="15626" width="12.42578125" style="5" customWidth="1"/>
    <col min="15627" max="15627" width="14.28515625" style="5" customWidth="1"/>
    <col min="15628" max="15628" width="10.42578125" style="5" customWidth="1"/>
    <col min="15629" max="15629" width="14.28515625" style="5" customWidth="1"/>
    <col min="15630" max="15630" width="13.42578125" style="5" customWidth="1"/>
    <col min="15631" max="15631" width="15.7109375" style="5" customWidth="1"/>
    <col min="15632" max="15634" width="13.42578125" style="5" customWidth="1"/>
    <col min="15635" max="15635" width="44" style="5" customWidth="1"/>
    <col min="15636" max="15636" width="11.5703125" style="5"/>
    <col min="15637" max="15637" width="20.7109375" style="5" bestFit="1" customWidth="1"/>
    <col min="15638" max="15855" width="11.5703125" style="5"/>
    <col min="15856" max="15856" width="0" style="5" hidden="1" customWidth="1"/>
    <col min="15857" max="15857" width="31.28515625" style="5" customWidth="1"/>
    <col min="15858" max="15858" width="10" style="5" customWidth="1"/>
    <col min="15859" max="15859" width="10.85546875" style="5" customWidth="1"/>
    <col min="15860" max="15860" width="2.85546875" style="5" customWidth="1"/>
    <col min="15861" max="15866" width="0" style="5" hidden="1" customWidth="1"/>
    <col min="15867" max="15867" width="14.42578125" style="5" customWidth="1"/>
    <col min="15868" max="15868" width="9.42578125" style="5" customWidth="1"/>
    <col min="15869" max="15869" width="0" style="5" hidden="1" customWidth="1"/>
    <col min="15870" max="15870" width="7.140625" style="5" customWidth="1"/>
    <col min="15871" max="15876" width="0" style="5" hidden="1" customWidth="1"/>
    <col min="15877" max="15877" width="15.28515625" style="5" customWidth="1"/>
    <col min="15878" max="15879" width="14.7109375" style="5" customWidth="1"/>
    <col min="15880" max="15880" width="12.5703125" style="5" customWidth="1"/>
    <col min="15881" max="15881" width="12.140625" style="5" customWidth="1"/>
    <col min="15882" max="15882" width="12.42578125" style="5" customWidth="1"/>
    <col min="15883" max="15883" width="14.28515625" style="5" customWidth="1"/>
    <col min="15884" max="15884" width="10.42578125" style="5" customWidth="1"/>
    <col min="15885" max="15885" width="14.28515625" style="5" customWidth="1"/>
    <col min="15886" max="15886" width="13.42578125" style="5" customWidth="1"/>
    <col min="15887" max="15887" width="15.7109375" style="5" customWidth="1"/>
    <col min="15888" max="15890" width="13.42578125" style="5" customWidth="1"/>
    <col min="15891" max="15891" width="44" style="5" customWidth="1"/>
    <col min="15892" max="15892" width="11.5703125" style="5"/>
    <col min="15893" max="15893" width="20.7109375" style="5" bestFit="1" customWidth="1"/>
    <col min="15894" max="16111" width="11.5703125" style="5"/>
    <col min="16112" max="16112" width="0" style="5" hidden="1" customWidth="1"/>
    <col min="16113" max="16113" width="31.28515625" style="5" customWidth="1"/>
    <col min="16114" max="16114" width="10" style="5" customWidth="1"/>
    <col min="16115" max="16115" width="10.85546875" style="5" customWidth="1"/>
    <col min="16116" max="16116" width="2.85546875" style="5" customWidth="1"/>
    <col min="16117" max="16122" width="0" style="5" hidden="1" customWidth="1"/>
    <col min="16123" max="16123" width="14.42578125" style="5" customWidth="1"/>
    <col min="16124" max="16124" width="9.42578125" style="5" customWidth="1"/>
    <col min="16125" max="16125" width="0" style="5" hidden="1" customWidth="1"/>
    <col min="16126" max="16126" width="7.140625" style="5" customWidth="1"/>
    <col min="16127" max="16132" width="0" style="5" hidden="1" customWidth="1"/>
    <col min="16133" max="16133" width="15.28515625" style="5" customWidth="1"/>
    <col min="16134" max="16135" width="14.7109375" style="5" customWidth="1"/>
    <col min="16136" max="16136" width="12.5703125" style="5" customWidth="1"/>
    <col min="16137" max="16137" width="12.140625" style="5" customWidth="1"/>
    <col min="16138" max="16138" width="12.42578125" style="5" customWidth="1"/>
    <col min="16139" max="16139" width="14.28515625" style="5" customWidth="1"/>
    <col min="16140" max="16140" width="10.42578125" style="5" customWidth="1"/>
    <col min="16141" max="16141" width="14.28515625" style="5" customWidth="1"/>
    <col min="16142" max="16142" width="13.42578125" style="5" customWidth="1"/>
    <col min="16143" max="16143" width="15.7109375" style="5" customWidth="1"/>
    <col min="16144" max="16146" width="13.42578125" style="5" customWidth="1"/>
    <col min="16147" max="16147" width="44" style="5" customWidth="1"/>
    <col min="16148" max="16148" width="11.5703125" style="5"/>
    <col min="16149" max="16149" width="20.7109375" style="5" bestFit="1" customWidth="1"/>
    <col min="16150" max="16382" width="11.5703125" style="5"/>
    <col min="16383" max="16384" width="11.42578125" style="5" customWidth="1"/>
  </cols>
  <sheetData>
    <row r="1" spans="1:34" ht="14.25" thickBot="1" x14ac:dyDescent="0.3">
      <c r="G1" s="6"/>
      <c r="H1" s="6"/>
      <c r="I1" s="6"/>
      <c r="J1" s="6"/>
      <c r="K1" s="6"/>
    </row>
    <row r="2" spans="1:34" ht="15.75" customHeight="1" thickBot="1" x14ac:dyDescent="0.3">
      <c r="A2" s="10"/>
      <c r="B2" s="10"/>
      <c r="C2" s="10"/>
      <c r="D2" s="5">
        <v>1.0349999999999999</v>
      </c>
      <c r="E2" s="11"/>
      <c r="F2" s="250" t="s">
        <v>142</v>
      </c>
      <c r="G2" s="251"/>
      <c r="H2" s="251"/>
      <c r="I2" s="251"/>
      <c r="J2" s="251"/>
      <c r="K2" s="251"/>
      <c r="L2" s="252"/>
      <c r="N2" s="250" t="s">
        <v>5</v>
      </c>
      <c r="O2" s="251"/>
      <c r="P2" s="251"/>
      <c r="Q2" s="251"/>
      <c r="R2" s="252"/>
      <c r="T2" s="250" t="s">
        <v>6</v>
      </c>
      <c r="U2" s="251"/>
      <c r="V2" s="251"/>
      <c r="W2" s="251"/>
      <c r="X2" s="251"/>
      <c r="Y2" s="251"/>
      <c r="Z2" s="251"/>
      <c r="AA2" s="252"/>
      <c r="AB2" s="12"/>
      <c r="AD2" s="12"/>
      <c r="AE2" s="12"/>
      <c r="AH2" s="6"/>
    </row>
    <row r="3" spans="1:34" s="15" customFormat="1" ht="16.899999999999999" customHeight="1" thickBot="1" x14ac:dyDescent="0.25">
      <c r="A3" s="246" t="s">
        <v>7</v>
      </c>
      <c r="B3" s="246"/>
      <c r="C3" s="246"/>
      <c r="D3" s="13"/>
      <c r="E3" s="13"/>
      <c r="F3" s="14" t="s">
        <v>1</v>
      </c>
      <c r="G3" s="14"/>
      <c r="H3" s="14"/>
      <c r="I3" s="14"/>
      <c r="J3" s="14" t="s">
        <v>8</v>
      </c>
      <c r="K3" s="14" t="s">
        <v>9</v>
      </c>
      <c r="N3" s="16" t="s">
        <v>0</v>
      </c>
      <c r="O3" s="14" t="s">
        <v>10</v>
      </c>
      <c r="P3" s="14" t="s">
        <v>11</v>
      </c>
      <c r="Q3" s="16" t="s">
        <v>2</v>
      </c>
      <c r="R3" s="14" t="s">
        <v>10</v>
      </c>
      <c r="T3" s="16" t="s">
        <v>1</v>
      </c>
      <c r="U3" s="16" t="s">
        <v>12</v>
      </c>
      <c r="V3" s="16" t="s">
        <v>13</v>
      </c>
      <c r="W3" s="14" t="s">
        <v>14</v>
      </c>
      <c r="X3" s="14" t="s">
        <v>15</v>
      </c>
      <c r="Y3" s="14" t="s">
        <v>16</v>
      </c>
      <c r="Z3" s="14" t="s">
        <v>15</v>
      </c>
      <c r="AA3" s="14" t="s">
        <v>15</v>
      </c>
    </row>
    <row r="4" spans="1:34" s="19" customFormat="1" ht="47.25" customHeight="1" thickBot="1" x14ac:dyDescent="0.3">
      <c r="A4" s="1" t="s">
        <v>17</v>
      </c>
      <c r="B4" s="2" t="s">
        <v>18</v>
      </c>
      <c r="C4" s="2" t="s">
        <v>19</v>
      </c>
      <c r="D4" s="2" t="s">
        <v>20</v>
      </c>
      <c r="E4" s="2" t="s">
        <v>21</v>
      </c>
      <c r="F4" s="17" t="s">
        <v>22</v>
      </c>
      <c r="G4" s="3" t="s">
        <v>23</v>
      </c>
      <c r="H4" s="3" t="s">
        <v>24</v>
      </c>
      <c r="I4" s="3" t="s">
        <v>25</v>
      </c>
      <c r="J4" s="3" t="s">
        <v>26</v>
      </c>
      <c r="K4" s="3" t="s">
        <v>27</v>
      </c>
      <c r="L4" s="18" t="s">
        <v>141</v>
      </c>
      <c r="N4" s="20" t="s">
        <v>3</v>
      </c>
      <c r="O4" s="21" t="s">
        <v>28</v>
      </c>
      <c r="P4" s="21" t="s">
        <v>29</v>
      </c>
      <c r="Q4" s="22" t="s">
        <v>30</v>
      </c>
      <c r="R4" s="23" t="s">
        <v>31</v>
      </c>
      <c r="T4" s="24" t="s">
        <v>32</v>
      </c>
      <c r="U4" s="25" t="s">
        <v>33</v>
      </c>
      <c r="V4" s="26" t="s">
        <v>24</v>
      </c>
      <c r="W4" s="26" t="s">
        <v>34</v>
      </c>
      <c r="X4" s="27" t="s">
        <v>35</v>
      </c>
      <c r="Y4" s="27" t="s">
        <v>36</v>
      </c>
      <c r="Z4" s="27" t="s">
        <v>37</v>
      </c>
      <c r="AA4" s="28" t="s">
        <v>38</v>
      </c>
      <c r="AC4" s="239" t="s">
        <v>39</v>
      </c>
      <c r="AD4" s="240"/>
    </row>
    <row r="5" spans="1:34" ht="17.25" thickTop="1" thickBot="1" x14ac:dyDescent="0.3">
      <c r="A5" s="29" t="s">
        <v>40</v>
      </c>
      <c r="B5" s="30" t="s">
        <v>41</v>
      </c>
      <c r="C5" s="31" t="s">
        <v>42</v>
      </c>
      <c r="D5" s="32">
        <v>1</v>
      </c>
      <c r="E5" s="33">
        <v>1</v>
      </c>
      <c r="F5" s="34">
        <f>VLOOKUP(B5,'[1]SAC (3,5%) gen''22 '!$B$4:$AB$26,5,FALSE)*$D$2</f>
        <v>2038.6697219999996</v>
      </c>
      <c r="G5" s="35">
        <v>0</v>
      </c>
      <c r="H5" s="36">
        <v>0</v>
      </c>
      <c r="I5" s="37">
        <v>0</v>
      </c>
      <c r="J5" s="34">
        <f t="shared" ref="J5:J26" si="0">F5</f>
        <v>2038.6697219999996</v>
      </c>
      <c r="K5" s="34">
        <f>F5</f>
        <v>2038.6697219999996</v>
      </c>
      <c r="L5" s="38">
        <f t="shared" ref="L5:L26" si="1">F5*15</f>
        <v>30580.045829999995</v>
      </c>
      <c r="M5" s="39"/>
      <c r="N5" s="40" t="s">
        <v>4</v>
      </c>
      <c r="O5" s="35">
        <v>0</v>
      </c>
      <c r="P5" s="36">
        <v>0</v>
      </c>
      <c r="Q5" s="41">
        <f>VLOOKUP(B5,'[1]SAC (3,5%) gen''22 '!$B$4:$AB$26,17,FALSE)*$D$2</f>
        <v>2647.2359959467472</v>
      </c>
      <c r="R5" s="42" t="s">
        <v>43</v>
      </c>
      <c r="T5" s="40">
        <v>0</v>
      </c>
      <c r="U5" s="43"/>
      <c r="V5" s="44">
        <v>0</v>
      </c>
      <c r="W5" s="44">
        <v>0</v>
      </c>
      <c r="X5" s="44">
        <v>0</v>
      </c>
      <c r="Y5" s="44">
        <v>0</v>
      </c>
      <c r="Z5" s="44">
        <v>0</v>
      </c>
      <c r="AA5" s="45">
        <v>0</v>
      </c>
      <c r="AC5" s="257" t="s">
        <v>44</v>
      </c>
      <c r="AD5" s="258"/>
    </row>
    <row r="6" spans="1:34" ht="25.5" customHeight="1" thickBot="1" x14ac:dyDescent="0.3">
      <c r="A6" s="253" t="s">
        <v>45</v>
      </c>
      <c r="B6" s="30" t="s">
        <v>46</v>
      </c>
      <c r="C6" s="31" t="s">
        <v>42</v>
      </c>
      <c r="D6" s="32">
        <v>1</v>
      </c>
      <c r="E6" s="33">
        <v>1</v>
      </c>
      <c r="F6" s="46">
        <f>VLOOKUP(B6,'[1]SAC (3,5%) gen''22 '!$B$4:$AB$26,5,FALSE)*$D$2</f>
        <v>2038.6697219999996</v>
      </c>
      <c r="G6" s="47">
        <v>0</v>
      </c>
      <c r="H6" s="48">
        <v>0</v>
      </c>
      <c r="I6" s="48">
        <v>0</v>
      </c>
      <c r="J6" s="46">
        <f t="shared" si="0"/>
        <v>2038.6697219999996</v>
      </c>
      <c r="K6" s="46">
        <f t="shared" ref="K6:K26" si="2">F6</f>
        <v>2038.6697219999996</v>
      </c>
      <c r="L6" s="49">
        <f t="shared" si="1"/>
        <v>30580.045829999995</v>
      </c>
      <c r="M6" s="39"/>
      <c r="N6" s="50" t="s">
        <v>4</v>
      </c>
      <c r="O6" s="51">
        <v>0</v>
      </c>
      <c r="P6" s="52">
        <v>0</v>
      </c>
      <c r="Q6" s="53" t="s">
        <v>47</v>
      </c>
      <c r="R6" s="54" t="s">
        <v>48</v>
      </c>
      <c r="T6" s="50">
        <v>0</v>
      </c>
      <c r="U6" s="55"/>
      <c r="V6" s="56">
        <v>0</v>
      </c>
      <c r="W6" s="56">
        <v>0</v>
      </c>
      <c r="X6" s="56">
        <v>0</v>
      </c>
      <c r="Y6" s="56">
        <v>0</v>
      </c>
      <c r="Z6" s="56">
        <v>0</v>
      </c>
      <c r="AA6" s="57">
        <v>0</v>
      </c>
      <c r="AC6" s="58" t="s">
        <v>49</v>
      </c>
      <c r="AD6" s="59" t="s">
        <v>50</v>
      </c>
    </row>
    <row r="7" spans="1:34" ht="14.25" thickTop="1" x14ac:dyDescent="0.25">
      <c r="A7" s="254"/>
      <c r="B7" s="60" t="s">
        <v>51</v>
      </c>
      <c r="C7" s="61" t="s">
        <v>52</v>
      </c>
      <c r="D7" s="62">
        <v>1</v>
      </c>
      <c r="E7" s="63">
        <v>1</v>
      </c>
      <c r="F7" s="64">
        <f>VLOOKUP(B7,'[1]SAC (3,5%) gen''22 '!$B$4:$AB$26,5,FALSE)*$D$2</f>
        <v>2038.6705499999998</v>
      </c>
      <c r="G7" s="65">
        <v>0</v>
      </c>
      <c r="H7" s="66">
        <v>0</v>
      </c>
      <c r="I7" s="66">
        <v>0</v>
      </c>
      <c r="J7" s="64">
        <f t="shared" si="0"/>
        <v>2038.6705499999998</v>
      </c>
      <c r="K7" s="64">
        <f t="shared" si="2"/>
        <v>2038.6705499999998</v>
      </c>
      <c r="L7" s="49">
        <f t="shared" si="1"/>
        <v>30580.058249999998</v>
      </c>
      <c r="M7" s="39"/>
      <c r="N7" s="67" t="s">
        <v>4</v>
      </c>
      <c r="O7" s="65">
        <v>0</v>
      </c>
      <c r="P7" s="66">
        <v>0</v>
      </c>
      <c r="Q7" s="68">
        <f>VLOOKUP(B7,'[1]SAC (3,5%) gen''22 '!$B$4:$AB$26,17,FALSE)*$D$2</f>
        <v>225.91979999999998</v>
      </c>
      <c r="R7" s="69">
        <v>0</v>
      </c>
      <c r="T7" s="70" t="s">
        <v>53</v>
      </c>
      <c r="U7" s="71"/>
      <c r="V7" s="56">
        <v>0</v>
      </c>
      <c r="W7" s="56">
        <v>0</v>
      </c>
      <c r="X7" s="56">
        <v>0</v>
      </c>
      <c r="Y7" s="56">
        <v>0</v>
      </c>
      <c r="Z7" s="56">
        <v>0</v>
      </c>
      <c r="AA7" s="57">
        <v>0</v>
      </c>
      <c r="AC7" s="72" t="s">
        <v>54</v>
      </c>
      <c r="AD7" s="73">
        <v>0</v>
      </c>
    </row>
    <row r="8" spans="1:34" x14ac:dyDescent="0.25">
      <c r="A8" s="254"/>
      <c r="B8" s="60" t="s">
        <v>55</v>
      </c>
      <c r="C8" s="61" t="s">
        <v>52</v>
      </c>
      <c r="D8" s="62">
        <v>1</v>
      </c>
      <c r="E8" s="63">
        <v>1</v>
      </c>
      <c r="F8" s="64">
        <f>VLOOKUP(B8,'[1]SAC (3,5%) gen''22 '!$B$4:$AB$26,5,FALSE)*$D$2</f>
        <v>2038.6697219999996</v>
      </c>
      <c r="G8" s="65">
        <v>0</v>
      </c>
      <c r="H8" s="66">
        <v>0</v>
      </c>
      <c r="I8" s="66">
        <v>0</v>
      </c>
      <c r="J8" s="64">
        <f t="shared" si="0"/>
        <v>2038.6697219999996</v>
      </c>
      <c r="K8" s="64">
        <f t="shared" si="2"/>
        <v>2038.6697219999996</v>
      </c>
      <c r="L8" s="49">
        <f t="shared" si="1"/>
        <v>30580.045829999995</v>
      </c>
      <c r="M8" s="39"/>
      <c r="N8" s="67" t="s">
        <v>4</v>
      </c>
      <c r="O8" s="65">
        <v>0</v>
      </c>
      <c r="P8" s="66">
        <v>0</v>
      </c>
      <c r="Q8" s="68">
        <f>VLOOKUP(B8,'[1]SAC (3,5%) gen''22 '!$B$4:$AB$26,17,FALSE)*$D$2</f>
        <v>225.96119999999996</v>
      </c>
      <c r="R8" s="69">
        <v>0</v>
      </c>
      <c r="T8" s="70" t="s">
        <v>53</v>
      </c>
      <c r="U8" s="71"/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7">
        <v>0</v>
      </c>
      <c r="AC8" s="72" t="s">
        <v>56</v>
      </c>
      <c r="AD8" s="73">
        <v>0.03</v>
      </c>
    </row>
    <row r="9" spans="1:34" x14ac:dyDescent="0.25">
      <c r="A9" s="254"/>
      <c r="B9" s="60" t="s">
        <v>57</v>
      </c>
      <c r="C9" s="61" t="s">
        <v>58</v>
      </c>
      <c r="D9" s="62">
        <v>2</v>
      </c>
      <c r="E9" s="63">
        <v>1</v>
      </c>
      <c r="F9" s="64">
        <f>VLOOKUP(B9,'[1]SAC (3,5%) gen''22 '!$B$4:$AB$26,5,FALSE)*$D$2</f>
        <v>1876.0363424999998</v>
      </c>
      <c r="G9" s="65">
        <v>0</v>
      </c>
      <c r="H9" s="66">
        <v>0</v>
      </c>
      <c r="I9" s="66">
        <v>0</v>
      </c>
      <c r="J9" s="64">
        <f t="shared" si="0"/>
        <v>1876.0363424999998</v>
      </c>
      <c r="K9" s="64">
        <f t="shared" si="2"/>
        <v>1876.0363424999998</v>
      </c>
      <c r="L9" s="49">
        <f t="shared" si="1"/>
        <v>28140.545137499998</v>
      </c>
      <c r="M9" s="39"/>
      <c r="N9" s="67" t="s">
        <v>4</v>
      </c>
      <c r="O9" s="65">
        <v>0</v>
      </c>
      <c r="P9" s="66">
        <v>0</v>
      </c>
      <c r="Q9" s="68">
        <f>VLOOKUP(B9,'[1]SAC (3,5%) gen''22 '!$B$4:$AB$26,17,FALSE)*$D$2</f>
        <v>765.53774999999996</v>
      </c>
      <c r="R9" s="69">
        <v>0</v>
      </c>
      <c r="T9" s="70">
        <v>0</v>
      </c>
      <c r="U9" s="71"/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7">
        <v>0</v>
      </c>
      <c r="AC9" s="72" t="s">
        <v>59</v>
      </c>
      <c r="AD9" s="73">
        <v>0.05</v>
      </c>
    </row>
    <row r="10" spans="1:34" x14ac:dyDescent="0.25">
      <c r="A10" s="254"/>
      <c r="B10" s="74" t="s">
        <v>60</v>
      </c>
      <c r="C10" s="61" t="s">
        <v>60</v>
      </c>
      <c r="D10" s="75">
        <v>5</v>
      </c>
      <c r="E10" s="63">
        <v>1</v>
      </c>
      <c r="F10" s="64">
        <f>VLOOKUP(B10,'[1]SAC (3,5%) gen''22 '!$B$4:$AB$26,5,FALSE)*$D$2</f>
        <v>1541.4606382499999</v>
      </c>
      <c r="G10" s="51">
        <v>0</v>
      </c>
      <c r="H10" s="52">
        <v>0</v>
      </c>
      <c r="I10" s="52">
        <v>0</v>
      </c>
      <c r="J10" s="64">
        <f t="shared" si="0"/>
        <v>1541.4606382499999</v>
      </c>
      <c r="K10" s="64">
        <f t="shared" si="2"/>
        <v>1541.4606382499999</v>
      </c>
      <c r="L10" s="49">
        <f t="shared" si="1"/>
        <v>23121.909573749999</v>
      </c>
      <c r="M10" s="39"/>
      <c r="N10" s="76" t="s">
        <v>4</v>
      </c>
      <c r="O10" s="51">
        <v>0</v>
      </c>
      <c r="P10" s="52">
        <v>0</v>
      </c>
      <c r="Q10" s="77">
        <f>VLOOKUP(B10,'[1]SAC (3,5%) gen''22 '!$B$4:$AB$26,17,FALSE)*$D$2</f>
        <v>1630.6321499999999</v>
      </c>
      <c r="R10" s="78">
        <v>0</v>
      </c>
      <c r="T10" s="70">
        <v>0</v>
      </c>
      <c r="U10" s="71"/>
      <c r="V10" s="56">
        <v>0</v>
      </c>
      <c r="W10" s="56">
        <v>0</v>
      </c>
      <c r="X10" s="56">
        <v>0</v>
      </c>
      <c r="Y10" s="56">
        <v>0</v>
      </c>
      <c r="Z10" s="56">
        <v>0</v>
      </c>
      <c r="AA10" s="57">
        <v>0</v>
      </c>
      <c r="AC10" s="72" t="s">
        <v>61</v>
      </c>
      <c r="AD10" s="73">
        <v>0.1</v>
      </c>
    </row>
    <row r="11" spans="1:34" x14ac:dyDescent="0.25">
      <c r="A11" s="254"/>
      <c r="B11" s="60" t="s">
        <v>62</v>
      </c>
      <c r="C11" s="61" t="s">
        <v>63</v>
      </c>
      <c r="D11" s="62">
        <v>5</v>
      </c>
      <c r="E11" s="63">
        <v>1</v>
      </c>
      <c r="F11" s="64">
        <f>VLOOKUP(B11,'[1]SAC (3,5%) gen''22 '!$B$4:$AB$26,5,FALSE)*$D$2</f>
        <v>1508.0277059999996</v>
      </c>
      <c r="G11" s="65">
        <v>0</v>
      </c>
      <c r="H11" s="66">
        <v>0</v>
      </c>
      <c r="I11" s="66">
        <v>0</v>
      </c>
      <c r="J11" s="64">
        <f t="shared" si="0"/>
        <v>1508.0277059999996</v>
      </c>
      <c r="K11" s="64">
        <f t="shared" si="2"/>
        <v>1508.0277059999996</v>
      </c>
      <c r="L11" s="49">
        <f t="shared" si="1"/>
        <v>22620.415589999993</v>
      </c>
      <c r="M11" s="39"/>
      <c r="N11" s="67" t="s">
        <v>4</v>
      </c>
      <c r="O11" s="65">
        <v>0</v>
      </c>
      <c r="P11" s="66">
        <v>0</v>
      </c>
      <c r="Q11" s="68">
        <f>VLOOKUP(B11,'[1]SAC (3,5%) gen''22 '!$B$4:$AB$26,17,FALSE)*$D$2</f>
        <v>1205.7542999999998</v>
      </c>
      <c r="R11" s="69">
        <v>0</v>
      </c>
      <c r="T11" s="70">
        <v>0</v>
      </c>
      <c r="U11" s="71"/>
      <c r="V11" s="56">
        <v>0</v>
      </c>
      <c r="W11" s="56">
        <v>0</v>
      </c>
      <c r="X11" s="56">
        <v>0</v>
      </c>
      <c r="Y11" s="56">
        <v>0</v>
      </c>
      <c r="Z11" s="56">
        <v>0</v>
      </c>
      <c r="AA11" s="57">
        <v>0</v>
      </c>
      <c r="AC11" s="72" t="s">
        <v>64</v>
      </c>
      <c r="AD11" s="73">
        <v>0.15</v>
      </c>
    </row>
    <row r="12" spans="1:34" ht="13.5" customHeight="1" x14ac:dyDescent="0.25">
      <c r="A12" s="255"/>
      <c r="B12" s="79" t="s">
        <v>65</v>
      </c>
      <c r="C12" s="80" t="s">
        <v>66</v>
      </c>
      <c r="D12" s="81">
        <v>10</v>
      </c>
      <c r="E12" s="82">
        <v>1</v>
      </c>
      <c r="F12" s="83">
        <f>VLOOKUP(B12,'[1]SAC (3,5%) gen''22 '!$B$4:$AB$26,5,FALSE)*$D$2</f>
        <v>1407.5253764999998</v>
      </c>
      <c r="G12" s="84">
        <v>0</v>
      </c>
      <c r="H12" s="84">
        <v>0</v>
      </c>
      <c r="I12" s="84">
        <v>0</v>
      </c>
      <c r="J12" s="83">
        <f t="shared" si="0"/>
        <v>1407.5253764999998</v>
      </c>
      <c r="K12" s="83">
        <f t="shared" si="2"/>
        <v>1407.5253764999998</v>
      </c>
      <c r="L12" s="38">
        <f t="shared" si="1"/>
        <v>21112.880647499995</v>
      </c>
      <c r="M12" s="39"/>
      <c r="N12" s="85" t="s">
        <v>4</v>
      </c>
      <c r="O12" s="84">
        <v>0</v>
      </c>
      <c r="P12" s="84">
        <v>0</v>
      </c>
      <c r="Q12" s="86">
        <f>VLOOKUP(B12,'[1]SAC (3,5%) gen''22 '!$B$4:$AB$26,17,FALSE)*$D$2</f>
        <v>126.27</v>
      </c>
      <c r="R12" s="87">
        <v>0</v>
      </c>
      <c r="T12" s="88">
        <v>0</v>
      </c>
      <c r="U12" s="89"/>
      <c r="V12" s="90">
        <v>0</v>
      </c>
      <c r="W12" s="90">
        <v>0</v>
      </c>
      <c r="X12" s="90">
        <v>0</v>
      </c>
      <c r="Y12" s="90">
        <v>0</v>
      </c>
      <c r="Z12" s="90">
        <v>0</v>
      </c>
      <c r="AA12" s="91">
        <v>0</v>
      </c>
      <c r="AC12" s="72" t="s">
        <v>67</v>
      </c>
      <c r="AD12" s="73">
        <v>0.2</v>
      </c>
    </row>
    <row r="13" spans="1:34" ht="13.5" customHeight="1" thickBot="1" x14ac:dyDescent="0.3">
      <c r="A13" s="253" t="s">
        <v>68</v>
      </c>
      <c r="B13" s="30" t="s">
        <v>69</v>
      </c>
      <c r="C13" s="31" t="s">
        <v>52</v>
      </c>
      <c r="D13" s="32">
        <v>1</v>
      </c>
      <c r="E13" s="33">
        <v>1</v>
      </c>
      <c r="F13" s="64">
        <f>VLOOKUP(B13,'[1]SAC (3,5%) gen''22 '!$B$4:$AB$26,5,FALSE)*$D$2</f>
        <v>2038.6697219999996</v>
      </c>
      <c r="G13" s="92">
        <v>0</v>
      </c>
      <c r="H13" s="93">
        <v>0</v>
      </c>
      <c r="I13" s="93">
        <v>0</v>
      </c>
      <c r="J13" s="64">
        <f t="shared" si="0"/>
        <v>2038.6697219999996</v>
      </c>
      <c r="K13" s="64">
        <f t="shared" si="2"/>
        <v>2038.6697219999996</v>
      </c>
      <c r="L13" s="49">
        <f t="shared" si="1"/>
        <v>30580.045829999995</v>
      </c>
      <c r="M13" s="39"/>
      <c r="N13" s="94" t="s">
        <v>4</v>
      </c>
      <c r="O13" s="92">
        <v>0</v>
      </c>
      <c r="P13" s="93">
        <v>0</v>
      </c>
      <c r="Q13" s="53">
        <f>VLOOKUP(B13,'[1]SAC (3,5%) gen''22 '!$B$4:$AB$26,17,FALSE)*$D$2</f>
        <v>225.91979999999998</v>
      </c>
      <c r="R13" s="95">
        <v>0</v>
      </c>
      <c r="T13" s="70">
        <v>0</v>
      </c>
      <c r="U13" s="71"/>
      <c r="V13" s="56"/>
      <c r="W13" s="56"/>
      <c r="X13" s="56"/>
      <c r="Y13" s="56"/>
      <c r="Z13" s="56"/>
      <c r="AA13" s="96"/>
      <c r="AC13" s="97" t="s">
        <v>70</v>
      </c>
      <c r="AD13" s="98">
        <v>0.25</v>
      </c>
    </row>
    <row r="14" spans="1:34" ht="13.5" customHeight="1" x14ac:dyDescent="0.25">
      <c r="A14" s="254"/>
      <c r="B14" s="74" t="s">
        <v>71</v>
      </c>
      <c r="C14" s="61" t="s">
        <v>58</v>
      </c>
      <c r="D14" s="75">
        <v>2</v>
      </c>
      <c r="E14" s="63">
        <v>1</v>
      </c>
      <c r="F14" s="64">
        <f>VLOOKUP(B14,'[1]SAC (3,5%) gen''22 '!$B$4:$AB$26,5,FALSE)*$D$2</f>
        <v>1876.0363424999998</v>
      </c>
      <c r="G14" s="92">
        <v>0</v>
      </c>
      <c r="H14" s="93">
        <v>0</v>
      </c>
      <c r="I14" s="93">
        <v>0</v>
      </c>
      <c r="J14" s="64">
        <f t="shared" si="0"/>
        <v>1876.0363424999998</v>
      </c>
      <c r="K14" s="64">
        <f t="shared" si="2"/>
        <v>1876.0363424999998</v>
      </c>
      <c r="L14" s="49">
        <f t="shared" si="1"/>
        <v>28140.545137499998</v>
      </c>
      <c r="M14" s="39"/>
      <c r="N14" s="76" t="s">
        <v>4</v>
      </c>
      <c r="O14" s="92">
        <v>0</v>
      </c>
      <c r="P14" s="93">
        <v>0</v>
      </c>
      <c r="Q14" s="77">
        <f>VLOOKUP(B14,'[1]SAC (3,5%) gen''22 '!$B$4:$AB$26,17,FALSE)*$D$2</f>
        <v>776.82959999999991</v>
      </c>
      <c r="R14" s="78">
        <v>0</v>
      </c>
      <c r="T14" s="70">
        <v>0</v>
      </c>
      <c r="U14" s="71"/>
      <c r="V14" s="56">
        <v>0</v>
      </c>
      <c r="W14" s="56">
        <v>0</v>
      </c>
      <c r="X14" s="56">
        <v>0</v>
      </c>
      <c r="Y14" s="56">
        <v>0</v>
      </c>
      <c r="Z14" s="56">
        <v>0</v>
      </c>
      <c r="AA14" s="57">
        <v>0</v>
      </c>
    </row>
    <row r="15" spans="1:34" x14ac:dyDescent="0.25">
      <c r="A15" s="254"/>
      <c r="B15" s="74" t="s">
        <v>72</v>
      </c>
      <c r="C15" s="61" t="s">
        <v>63</v>
      </c>
      <c r="D15" s="75">
        <v>5</v>
      </c>
      <c r="E15" s="63">
        <v>1</v>
      </c>
      <c r="F15" s="64">
        <f>VLOOKUP(B15,'[1]SAC (3,5%) gen''22 '!$B$4:$AB$26,5,FALSE)*$D$2</f>
        <v>1508.0277059999996</v>
      </c>
      <c r="G15" s="92">
        <v>0</v>
      </c>
      <c r="H15" s="93">
        <v>0</v>
      </c>
      <c r="I15" s="93">
        <v>0</v>
      </c>
      <c r="J15" s="64">
        <f t="shared" si="0"/>
        <v>1508.0277059999996</v>
      </c>
      <c r="K15" s="64">
        <f t="shared" si="2"/>
        <v>1508.0277059999996</v>
      </c>
      <c r="L15" s="49">
        <f t="shared" si="1"/>
        <v>22620.415589999993</v>
      </c>
      <c r="M15" s="39"/>
      <c r="N15" s="76" t="s">
        <v>4</v>
      </c>
      <c r="O15" s="92">
        <v>0</v>
      </c>
      <c r="P15" s="93">
        <v>0</v>
      </c>
      <c r="Q15" s="77">
        <f>VLOOKUP(B15,'[1]SAC (3,5%) gen''22 '!$B$4:$AB$26,17,FALSE)*$D$2</f>
        <v>314.21564999999993</v>
      </c>
      <c r="R15" s="78">
        <v>0</v>
      </c>
      <c r="T15" s="70">
        <f>VLOOKUP(B15,'[2]SAC (0,9%) gen''21 '!$B:$AB,19,FALSE)*$D$2</f>
        <v>86.246549999999985</v>
      </c>
      <c r="U15" s="71"/>
      <c r="V15" s="56">
        <v>0</v>
      </c>
      <c r="W15" s="56">
        <v>0</v>
      </c>
      <c r="X15" s="56">
        <v>0</v>
      </c>
      <c r="Y15" s="56">
        <v>0</v>
      </c>
      <c r="Z15" s="56">
        <v>0</v>
      </c>
      <c r="AA15" s="57">
        <v>0</v>
      </c>
    </row>
    <row r="16" spans="1:34" x14ac:dyDescent="0.25">
      <c r="A16" s="254"/>
      <c r="B16" s="99" t="s">
        <v>62</v>
      </c>
      <c r="C16" s="61" t="s">
        <v>63</v>
      </c>
      <c r="D16" s="100">
        <v>5</v>
      </c>
      <c r="E16" s="63">
        <v>1</v>
      </c>
      <c r="F16" s="64">
        <f>VLOOKUP(B16,'[1]SAC (3,5%) gen''22 '!$B$4:$AB$26,5,FALSE)*$D$2</f>
        <v>1508.0277059999996</v>
      </c>
      <c r="G16" s="65">
        <v>0</v>
      </c>
      <c r="H16" s="66">
        <v>0</v>
      </c>
      <c r="I16" s="66">
        <v>0</v>
      </c>
      <c r="J16" s="64">
        <f t="shared" si="0"/>
        <v>1508.0277059999996</v>
      </c>
      <c r="K16" s="64">
        <f t="shared" si="2"/>
        <v>1508.0277059999996</v>
      </c>
      <c r="L16" s="49">
        <f t="shared" si="1"/>
        <v>22620.415589999993</v>
      </c>
      <c r="M16" s="39"/>
      <c r="N16" s="50" t="s">
        <v>4</v>
      </c>
      <c r="O16" s="65">
        <v>0</v>
      </c>
      <c r="P16" s="66">
        <v>0</v>
      </c>
      <c r="Q16" s="77">
        <f>VLOOKUP(B16,'[1]SAC (3,5%) gen''22 '!$B$4:$AB$26,17,FALSE)*$D$2</f>
        <v>1205.7542999999998</v>
      </c>
      <c r="R16" s="101">
        <v>0</v>
      </c>
      <c r="T16" s="70">
        <v>0</v>
      </c>
      <c r="U16" s="71"/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7">
        <v>0</v>
      </c>
    </row>
    <row r="17" spans="1:34" ht="13.5" customHeight="1" x14ac:dyDescent="0.25">
      <c r="A17" s="254"/>
      <c r="B17" s="74" t="s">
        <v>73</v>
      </c>
      <c r="C17" s="61" t="s">
        <v>63</v>
      </c>
      <c r="D17" s="75">
        <v>5</v>
      </c>
      <c r="E17" s="102">
        <v>1</v>
      </c>
      <c r="F17" s="64">
        <f>VLOOKUP(B17,'[1]SAC (3,5%) gen''22 '!$B$4:$AB$26,5,FALSE)*$D$2</f>
        <v>1508.0277059999996</v>
      </c>
      <c r="G17" s="65">
        <v>0</v>
      </c>
      <c r="H17" s="66">
        <v>0</v>
      </c>
      <c r="I17" s="66">
        <v>0</v>
      </c>
      <c r="J17" s="64">
        <f t="shared" si="0"/>
        <v>1508.0277059999996</v>
      </c>
      <c r="K17" s="64">
        <f t="shared" si="2"/>
        <v>1508.0277059999996</v>
      </c>
      <c r="L17" s="49">
        <f t="shared" si="1"/>
        <v>22620.415589999993</v>
      </c>
      <c r="M17" s="39"/>
      <c r="N17" s="76" t="s">
        <v>4</v>
      </c>
      <c r="O17" s="65">
        <v>0</v>
      </c>
      <c r="P17" s="66">
        <v>0</v>
      </c>
      <c r="Q17" s="77">
        <f>VLOOKUP(B17,'[1]SAC (3,5%) gen''22 '!$B$4:$AB$26,17,FALSE)*$D$2</f>
        <v>311.30729999999994</v>
      </c>
      <c r="R17" s="78">
        <v>0</v>
      </c>
      <c r="T17" s="70" t="s">
        <v>74</v>
      </c>
      <c r="U17" s="71"/>
      <c r="V17" s="56">
        <v>0</v>
      </c>
      <c r="W17" s="56">
        <v>0</v>
      </c>
      <c r="X17" s="56">
        <v>0</v>
      </c>
      <c r="Y17" s="56">
        <v>0</v>
      </c>
      <c r="Z17" s="56">
        <v>0</v>
      </c>
      <c r="AA17" s="57">
        <v>0</v>
      </c>
    </row>
    <row r="18" spans="1:34" x14ac:dyDescent="0.25">
      <c r="A18" s="254"/>
      <c r="B18" s="74" t="s">
        <v>75</v>
      </c>
      <c r="C18" s="61" t="s">
        <v>76</v>
      </c>
      <c r="D18" s="75">
        <v>7</v>
      </c>
      <c r="E18" s="63">
        <v>1</v>
      </c>
      <c r="F18" s="64">
        <f>VLOOKUP(B18,'[1]SAC (3,5%) gen''22 '!$B$4:$AB$26,5,FALSE)*$D$2</f>
        <v>1407.5253764999998</v>
      </c>
      <c r="G18" s="92">
        <v>0</v>
      </c>
      <c r="H18" s="93">
        <v>0</v>
      </c>
      <c r="I18" s="93">
        <v>0</v>
      </c>
      <c r="J18" s="64">
        <f t="shared" si="0"/>
        <v>1407.5253764999998</v>
      </c>
      <c r="K18" s="64">
        <f t="shared" si="2"/>
        <v>1407.5253764999998</v>
      </c>
      <c r="L18" s="49">
        <f t="shared" si="1"/>
        <v>21112.880647499995</v>
      </c>
      <c r="M18" s="39"/>
      <c r="N18" s="76" t="s">
        <v>4</v>
      </c>
      <c r="O18" s="92">
        <v>0</v>
      </c>
      <c r="P18" s="93">
        <v>0</v>
      </c>
      <c r="Q18" s="77">
        <f>VLOOKUP(B18,'[1]SAC (3,5%) gen''22 '!$B$4:$AB$26,17,FALSE)*$D$2</f>
        <v>73.691999999999993</v>
      </c>
      <c r="R18" s="78">
        <v>0</v>
      </c>
      <c r="T18" s="70">
        <v>0</v>
      </c>
      <c r="U18" s="71"/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7">
        <v>0</v>
      </c>
    </row>
    <row r="19" spans="1:34" x14ac:dyDescent="0.25">
      <c r="A19" s="255"/>
      <c r="B19" s="79" t="s">
        <v>77</v>
      </c>
      <c r="C19" s="80" t="s">
        <v>77</v>
      </c>
      <c r="D19" s="81">
        <v>7</v>
      </c>
      <c r="E19" s="82">
        <v>1</v>
      </c>
      <c r="F19" s="83">
        <f>VLOOKUP(B19,'[1]SAC (3,5%) gen''22 '!$B$4:$AB$26,5,FALSE)*$D$2</f>
        <v>1541.4565499999999</v>
      </c>
      <c r="G19" s="103">
        <v>0</v>
      </c>
      <c r="H19" s="104">
        <v>0</v>
      </c>
      <c r="I19" s="104">
        <v>0</v>
      </c>
      <c r="J19" s="83">
        <f t="shared" si="0"/>
        <v>1541.4565499999999</v>
      </c>
      <c r="K19" s="83">
        <f t="shared" si="2"/>
        <v>1541.4565499999999</v>
      </c>
      <c r="L19" s="38">
        <f t="shared" si="1"/>
        <v>23121.848249999999</v>
      </c>
      <c r="M19" s="39"/>
      <c r="N19" s="85" t="s">
        <v>4</v>
      </c>
      <c r="O19" s="103">
        <v>0</v>
      </c>
      <c r="P19" s="104">
        <v>0</v>
      </c>
      <c r="Q19" s="86">
        <f>VLOOKUP(B19,'[1]SAC (3,5%) gen''22 '!$B$4:$AB$26,17,FALSE)*$D$2</f>
        <v>8.6629499999999986</v>
      </c>
      <c r="R19" s="87">
        <v>0</v>
      </c>
      <c r="T19" s="88">
        <v>0</v>
      </c>
      <c r="U19" s="89"/>
      <c r="V19" s="90">
        <v>0</v>
      </c>
      <c r="W19" s="90">
        <v>0</v>
      </c>
      <c r="X19" s="90">
        <v>0</v>
      </c>
      <c r="Y19" s="90">
        <v>0</v>
      </c>
      <c r="Z19" s="90">
        <v>0</v>
      </c>
      <c r="AA19" s="91">
        <v>0</v>
      </c>
    </row>
    <row r="20" spans="1:34" x14ac:dyDescent="0.25">
      <c r="A20" s="253" t="s">
        <v>78</v>
      </c>
      <c r="B20" s="30" t="s">
        <v>57</v>
      </c>
      <c r="C20" s="31" t="s">
        <v>52</v>
      </c>
      <c r="D20" s="32">
        <v>1</v>
      </c>
      <c r="E20" s="105">
        <v>1</v>
      </c>
      <c r="F20" s="46">
        <f>VLOOKUP(B20,'[1]SAC (3,5%) gen''22 '!$B$4:$AB$26,5,FALSE)*$D$2</f>
        <v>1876.0363424999998</v>
      </c>
      <c r="G20" s="106">
        <v>0</v>
      </c>
      <c r="H20" s="107">
        <v>0</v>
      </c>
      <c r="I20" s="107">
        <v>0</v>
      </c>
      <c r="J20" s="46">
        <f t="shared" si="0"/>
        <v>1876.0363424999998</v>
      </c>
      <c r="K20" s="46">
        <f t="shared" si="2"/>
        <v>1876.0363424999998</v>
      </c>
      <c r="L20" s="108">
        <f t="shared" si="1"/>
        <v>28140.545137499998</v>
      </c>
      <c r="M20" s="39"/>
      <c r="N20" s="94" t="s">
        <v>4</v>
      </c>
      <c r="O20" s="92">
        <v>0</v>
      </c>
      <c r="P20" s="93">
        <v>0</v>
      </c>
      <c r="Q20" s="53">
        <f>VLOOKUP(B20,'[1]SAC (3,5%) gen''22 '!$B$4:$AB$26,17,FALSE)*$D$2</f>
        <v>765.53774999999996</v>
      </c>
      <c r="R20" s="109" t="s">
        <v>43</v>
      </c>
      <c r="T20" s="70">
        <v>0</v>
      </c>
      <c r="U20" s="110" t="s">
        <v>79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7">
        <v>0</v>
      </c>
    </row>
    <row r="21" spans="1:34" ht="14.45" customHeight="1" x14ac:dyDescent="0.25">
      <c r="A21" s="254"/>
      <c r="B21" s="99" t="s">
        <v>80</v>
      </c>
      <c r="C21" s="61" t="s">
        <v>80</v>
      </c>
      <c r="D21" s="100">
        <v>5</v>
      </c>
      <c r="E21" s="102">
        <v>1</v>
      </c>
      <c r="F21" s="64">
        <f>VLOOKUP(B21,'[1]SAC (3,5%) gen''22 '!$B$4:$AB$26,5,FALSE)*$D$2</f>
        <v>1753.1775472499996</v>
      </c>
      <c r="G21" s="92">
        <v>0</v>
      </c>
      <c r="H21" s="93">
        <v>0</v>
      </c>
      <c r="I21" s="93">
        <v>0</v>
      </c>
      <c r="J21" s="64">
        <f t="shared" si="0"/>
        <v>1753.1775472499996</v>
      </c>
      <c r="K21" s="64">
        <f t="shared" si="2"/>
        <v>1753.1775472499996</v>
      </c>
      <c r="L21" s="49">
        <f t="shared" si="1"/>
        <v>26297.663208749993</v>
      </c>
      <c r="M21" s="39"/>
      <c r="N21" s="50" t="s">
        <v>4</v>
      </c>
      <c r="O21" s="92">
        <v>0</v>
      </c>
      <c r="P21" s="93">
        <v>0</v>
      </c>
      <c r="Q21" s="111">
        <f>VLOOKUP(B21,'[1]SAC (3,5%) gen''22 '!$B$4:$AB$26,17,FALSE)*$D$2</f>
        <v>187.63514999999998</v>
      </c>
      <c r="R21" s="101">
        <v>0</v>
      </c>
      <c r="T21" s="70">
        <v>0</v>
      </c>
      <c r="U21" s="110"/>
      <c r="V21" s="56">
        <v>0</v>
      </c>
      <c r="W21" s="56">
        <v>0</v>
      </c>
      <c r="X21" s="56">
        <v>0</v>
      </c>
      <c r="Y21" s="56">
        <v>0</v>
      </c>
      <c r="Z21" s="56">
        <v>0</v>
      </c>
      <c r="AA21" s="57">
        <v>0</v>
      </c>
      <c r="AD21" s="112"/>
    </row>
    <row r="22" spans="1:34" ht="15" customHeight="1" x14ac:dyDescent="0.25">
      <c r="A22" s="254"/>
      <c r="B22" s="74" t="s">
        <v>81</v>
      </c>
      <c r="C22" s="61" t="s">
        <v>82</v>
      </c>
      <c r="D22" s="75">
        <v>5</v>
      </c>
      <c r="E22" s="63">
        <v>1</v>
      </c>
      <c r="F22" s="64">
        <f>VLOOKUP(B22,'[1]SAC (3,5%) gen''22 '!$B$4:$AB$26,5,FALSE)*$D$2</f>
        <v>1541.4606382499999</v>
      </c>
      <c r="G22" s="65">
        <v>0</v>
      </c>
      <c r="H22" s="66">
        <v>0</v>
      </c>
      <c r="I22" s="66">
        <v>0</v>
      </c>
      <c r="J22" s="64">
        <f t="shared" si="0"/>
        <v>1541.4606382499999</v>
      </c>
      <c r="K22" s="64">
        <f t="shared" si="2"/>
        <v>1541.4606382499999</v>
      </c>
      <c r="L22" s="49">
        <f t="shared" si="1"/>
        <v>23121.909573749999</v>
      </c>
      <c r="M22" s="39"/>
      <c r="N22" s="76" t="s">
        <v>4</v>
      </c>
      <c r="O22" s="65">
        <v>0</v>
      </c>
      <c r="P22" s="66">
        <v>0</v>
      </c>
      <c r="Q22" s="77" t="s">
        <v>83</v>
      </c>
      <c r="R22" s="78">
        <v>0</v>
      </c>
      <c r="T22" s="70" t="s">
        <v>84</v>
      </c>
      <c r="U22" s="110"/>
      <c r="V22" s="56">
        <v>0</v>
      </c>
      <c r="W22" s="56">
        <v>0</v>
      </c>
      <c r="X22" s="56">
        <v>0</v>
      </c>
      <c r="Y22" s="56">
        <v>0</v>
      </c>
      <c r="Z22" s="56">
        <v>0</v>
      </c>
      <c r="AA22" s="57">
        <v>0</v>
      </c>
    </row>
    <row r="23" spans="1:34" ht="14.45" customHeight="1" x14ac:dyDescent="0.25">
      <c r="A23" s="254"/>
      <c r="B23" s="74" t="s">
        <v>85</v>
      </c>
      <c r="C23" s="61" t="s">
        <v>82</v>
      </c>
      <c r="D23" s="75">
        <v>5</v>
      </c>
      <c r="E23" s="63">
        <v>1</v>
      </c>
      <c r="F23" s="64">
        <f>VLOOKUP(B23,'[1]SAC (3,5%) gen''22 '!$B$4:$AB$26,5,FALSE)*$D$2</f>
        <v>1541.4606382499999</v>
      </c>
      <c r="G23" s="92">
        <v>0</v>
      </c>
      <c r="H23" s="93">
        <v>0</v>
      </c>
      <c r="I23" s="93">
        <v>0</v>
      </c>
      <c r="J23" s="64">
        <f t="shared" si="0"/>
        <v>1541.4606382499999</v>
      </c>
      <c r="K23" s="64">
        <f t="shared" si="2"/>
        <v>1541.4606382499999</v>
      </c>
      <c r="L23" s="49">
        <f t="shared" si="1"/>
        <v>23121.909573749999</v>
      </c>
      <c r="M23" s="39"/>
      <c r="N23" s="76" t="s">
        <v>4</v>
      </c>
      <c r="O23" s="92">
        <v>0</v>
      </c>
      <c r="P23" s="93">
        <v>0</v>
      </c>
      <c r="Q23" s="77">
        <f>VLOOKUP(B23,'[1]SAC (3,5%) gen''22 '!$B$4:$AB$26,17,FALSE)*$D$2</f>
        <v>8.6629499999999986</v>
      </c>
      <c r="R23" s="78">
        <v>0</v>
      </c>
      <c r="T23" s="70">
        <v>0</v>
      </c>
      <c r="U23" s="110" t="s">
        <v>79</v>
      </c>
      <c r="V23" s="56">
        <v>0</v>
      </c>
      <c r="W23" s="56">
        <v>0</v>
      </c>
      <c r="X23" s="56">
        <v>0</v>
      </c>
      <c r="Y23" s="56">
        <v>0</v>
      </c>
      <c r="Z23" s="56">
        <v>0</v>
      </c>
      <c r="AA23" s="57">
        <v>0</v>
      </c>
      <c r="AD23" s="113"/>
    </row>
    <row r="24" spans="1:34" ht="14.45" customHeight="1" x14ac:dyDescent="0.25">
      <c r="A24" s="254"/>
      <c r="B24" s="74" t="s">
        <v>73</v>
      </c>
      <c r="C24" s="61" t="s">
        <v>63</v>
      </c>
      <c r="D24" s="75">
        <v>5</v>
      </c>
      <c r="E24" s="63">
        <v>1</v>
      </c>
      <c r="F24" s="64">
        <f>VLOOKUP(B24,'[1]SAC (3,5%) gen''22 '!$B$4:$AB$26,5,FALSE)*$D$2</f>
        <v>1508.0277059999996</v>
      </c>
      <c r="G24" s="92">
        <v>0</v>
      </c>
      <c r="H24" s="93">
        <v>0</v>
      </c>
      <c r="I24" s="93">
        <v>0</v>
      </c>
      <c r="J24" s="64">
        <f t="shared" si="0"/>
        <v>1508.0277059999996</v>
      </c>
      <c r="K24" s="64">
        <f t="shared" si="2"/>
        <v>1508.0277059999996</v>
      </c>
      <c r="L24" s="49">
        <f t="shared" si="1"/>
        <v>22620.415589999993</v>
      </c>
      <c r="M24" s="39"/>
      <c r="N24" s="76" t="s">
        <v>4</v>
      </c>
      <c r="O24" s="92">
        <v>0</v>
      </c>
      <c r="P24" s="93">
        <v>0</v>
      </c>
      <c r="Q24" s="77">
        <f>VLOOKUP(B24,'[1]SAC (3,5%) gen''22 '!$B$4:$AB$26,17,FALSE)*$D$2</f>
        <v>311.30729999999994</v>
      </c>
      <c r="R24" s="78">
        <v>0</v>
      </c>
      <c r="T24" s="70">
        <v>0</v>
      </c>
      <c r="U24" s="110" t="s">
        <v>79</v>
      </c>
      <c r="V24" s="56">
        <v>0</v>
      </c>
      <c r="W24" s="56">
        <v>0</v>
      </c>
      <c r="X24" s="56">
        <v>0</v>
      </c>
      <c r="Y24" s="56">
        <v>0</v>
      </c>
      <c r="Z24" s="56">
        <v>0</v>
      </c>
      <c r="AA24" s="57">
        <v>0</v>
      </c>
    </row>
    <row r="25" spans="1:34" ht="15" customHeight="1" x14ac:dyDescent="0.25">
      <c r="A25" s="254"/>
      <c r="B25" s="74" t="s">
        <v>75</v>
      </c>
      <c r="C25" s="61" t="s">
        <v>76</v>
      </c>
      <c r="D25" s="75">
        <v>7</v>
      </c>
      <c r="E25" s="63">
        <v>1</v>
      </c>
      <c r="F25" s="64">
        <f>VLOOKUP(B25,'[1]SAC (3,5%) gen''22 '!$B$4:$AB$26,5,FALSE)*$D$2</f>
        <v>1407.5253764999998</v>
      </c>
      <c r="G25" s="92">
        <v>0</v>
      </c>
      <c r="H25" s="93">
        <v>0</v>
      </c>
      <c r="I25" s="93">
        <v>0</v>
      </c>
      <c r="J25" s="64">
        <f t="shared" si="0"/>
        <v>1407.5253764999998</v>
      </c>
      <c r="K25" s="64">
        <f t="shared" si="2"/>
        <v>1407.5253764999998</v>
      </c>
      <c r="L25" s="49">
        <f t="shared" si="1"/>
        <v>21112.880647499995</v>
      </c>
      <c r="M25" s="39"/>
      <c r="N25" s="76" t="s">
        <v>4</v>
      </c>
      <c r="O25" s="92">
        <v>0</v>
      </c>
      <c r="P25" s="93">
        <v>0</v>
      </c>
      <c r="Q25" s="77">
        <f>VLOOKUP(B25,'[1]SAC (3,5%) gen''22 '!$B$4:$AB$26,17,FALSE)*$D$2</f>
        <v>73.691999999999993</v>
      </c>
      <c r="R25" s="78">
        <v>0</v>
      </c>
      <c r="T25" s="70">
        <v>0</v>
      </c>
      <c r="U25" s="110"/>
      <c r="V25" s="56">
        <v>0</v>
      </c>
      <c r="W25" s="56">
        <v>0</v>
      </c>
      <c r="X25" s="56">
        <v>0</v>
      </c>
      <c r="Y25" s="56">
        <v>0</v>
      </c>
      <c r="Z25" s="56">
        <v>0</v>
      </c>
      <c r="AA25" s="57">
        <v>0</v>
      </c>
    </row>
    <row r="26" spans="1:34" ht="15" customHeight="1" thickBot="1" x14ac:dyDescent="0.3">
      <c r="A26" s="256"/>
      <c r="B26" s="114" t="s">
        <v>86</v>
      </c>
      <c r="C26" s="115" t="s">
        <v>86</v>
      </c>
      <c r="D26" s="116">
        <v>8</v>
      </c>
      <c r="E26" s="117">
        <v>1</v>
      </c>
      <c r="F26" s="118">
        <f>VLOOKUP(B26,'[1]SAC (3,5%) gen''22 '!$B$4:$AB$26,5,FALSE)*$D$2</f>
        <v>1541.4565499999999</v>
      </c>
      <c r="G26" s="119">
        <v>0</v>
      </c>
      <c r="H26" s="120">
        <v>0</v>
      </c>
      <c r="I26" s="120">
        <v>0</v>
      </c>
      <c r="J26" s="118">
        <f t="shared" si="0"/>
        <v>1541.4565499999999</v>
      </c>
      <c r="K26" s="118">
        <f t="shared" si="2"/>
        <v>1541.4565499999999</v>
      </c>
      <c r="L26" s="121">
        <f t="shared" si="1"/>
        <v>23121.848249999999</v>
      </c>
      <c r="M26" s="39"/>
      <c r="N26" s="122" t="s">
        <v>4</v>
      </c>
      <c r="O26" s="119">
        <v>0</v>
      </c>
      <c r="P26" s="120">
        <v>0</v>
      </c>
      <c r="Q26" s="123">
        <f>VLOOKUP(B26,'[1]SAC (3,5%) gen''22 '!$B$4:$AB$26,17,FALSE)*$D$2</f>
        <v>0</v>
      </c>
      <c r="R26" s="124">
        <v>0</v>
      </c>
      <c r="T26" s="125">
        <v>0</v>
      </c>
      <c r="U26" s="126"/>
      <c r="V26" s="127">
        <v>0</v>
      </c>
      <c r="W26" s="128">
        <v>35.700000000000003</v>
      </c>
      <c r="X26" s="127">
        <v>0</v>
      </c>
      <c r="Y26" s="127">
        <v>0</v>
      </c>
      <c r="Z26" s="127">
        <v>0</v>
      </c>
      <c r="AA26" s="129">
        <v>0</v>
      </c>
    </row>
    <row r="27" spans="1:34" ht="15" customHeight="1" x14ac:dyDescent="0.25">
      <c r="A27" s="130"/>
      <c r="B27" s="61"/>
      <c r="C27" s="61"/>
      <c r="D27" s="131"/>
      <c r="E27" s="132"/>
      <c r="F27" s="133"/>
      <c r="G27" s="134"/>
      <c r="H27" s="134"/>
      <c r="I27" s="134"/>
      <c r="J27" s="135"/>
      <c r="K27" s="135"/>
      <c r="L27" s="136"/>
      <c r="M27" s="39"/>
      <c r="N27" s="137"/>
      <c r="O27" s="134"/>
      <c r="P27" s="134"/>
      <c r="Q27" s="138"/>
      <c r="R27" s="138"/>
      <c r="T27" s="137"/>
      <c r="U27" s="137"/>
      <c r="V27" s="137"/>
      <c r="W27" s="137"/>
      <c r="X27" s="137"/>
      <c r="Y27" s="137"/>
      <c r="Z27" s="137"/>
      <c r="AA27" s="137"/>
    </row>
    <row r="28" spans="1:34" ht="15" customHeight="1" thickBot="1" x14ac:dyDescent="0.3">
      <c r="A28" s="130"/>
      <c r="B28" s="61"/>
      <c r="C28" s="61"/>
      <c r="D28" s="131"/>
      <c r="E28" s="132"/>
      <c r="F28" s="135"/>
      <c r="G28" s="134"/>
      <c r="H28" s="134"/>
      <c r="I28" s="134"/>
      <c r="J28" s="135"/>
      <c r="K28" s="135"/>
      <c r="L28" s="136"/>
      <c r="M28" s="39"/>
      <c r="N28" s="137"/>
      <c r="O28" s="134"/>
      <c r="P28" s="134"/>
      <c r="Q28" s="139"/>
      <c r="R28" s="137"/>
      <c r="T28" s="137"/>
      <c r="U28" s="137"/>
      <c r="V28" s="137"/>
      <c r="W28" s="137"/>
      <c r="X28" s="137"/>
      <c r="Y28" s="137"/>
      <c r="Z28" s="137"/>
      <c r="AA28" s="137"/>
    </row>
    <row r="29" spans="1:34" ht="15.75" customHeight="1" thickBot="1" x14ac:dyDescent="0.3">
      <c r="A29" s="12"/>
      <c r="B29" s="140"/>
      <c r="D29" s="5">
        <v>1.0349999999999999</v>
      </c>
      <c r="E29" s="11"/>
      <c r="F29" s="250" t="s">
        <v>142</v>
      </c>
      <c r="G29" s="251"/>
      <c r="H29" s="251"/>
      <c r="I29" s="251"/>
      <c r="J29" s="251"/>
      <c r="K29" s="251"/>
      <c r="L29" s="252"/>
      <c r="N29" s="250" t="s">
        <v>5</v>
      </c>
      <c r="O29" s="251"/>
      <c r="P29" s="251"/>
      <c r="Q29" s="251"/>
      <c r="R29" s="252"/>
      <c r="T29" s="250" t="s">
        <v>6</v>
      </c>
      <c r="U29" s="251"/>
      <c r="V29" s="251"/>
      <c r="W29" s="251"/>
      <c r="X29" s="251"/>
      <c r="Y29" s="251"/>
      <c r="Z29" s="251"/>
      <c r="AA29" s="252"/>
      <c r="AB29" s="12"/>
      <c r="AD29" s="12"/>
      <c r="AE29" s="12"/>
      <c r="AH29" s="6"/>
    </row>
    <row r="30" spans="1:34" s="15" customFormat="1" ht="16.899999999999999" customHeight="1" thickBot="1" x14ac:dyDescent="0.25">
      <c r="A30" s="246" t="s">
        <v>87</v>
      </c>
      <c r="B30" s="246"/>
      <c r="C30" s="246"/>
      <c r="D30" s="13"/>
      <c r="E30" s="13"/>
      <c r="F30" s="14" t="s">
        <v>88</v>
      </c>
      <c r="G30" s="14" t="s">
        <v>88</v>
      </c>
      <c r="H30" s="14" t="s">
        <v>88</v>
      </c>
      <c r="I30" s="14" t="s">
        <v>88</v>
      </c>
      <c r="J30" s="14" t="s">
        <v>8</v>
      </c>
      <c r="K30" s="14" t="s">
        <v>9</v>
      </c>
      <c r="N30" s="16" t="s">
        <v>0</v>
      </c>
      <c r="O30" s="14" t="s">
        <v>10</v>
      </c>
      <c r="P30" s="14" t="s">
        <v>11</v>
      </c>
      <c r="Q30" s="16" t="s">
        <v>2</v>
      </c>
      <c r="R30" s="14" t="s">
        <v>10</v>
      </c>
      <c r="T30" s="16" t="s">
        <v>1</v>
      </c>
      <c r="U30" s="16" t="s">
        <v>12</v>
      </c>
      <c r="V30" s="16" t="s">
        <v>13</v>
      </c>
      <c r="W30" s="14" t="s">
        <v>14</v>
      </c>
      <c r="X30" s="14" t="s">
        <v>15</v>
      </c>
      <c r="Y30" s="14" t="s">
        <v>16</v>
      </c>
      <c r="Z30" s="14" t="s">
        <v>15</v>
      </c>
      <c r="AA30" s="14" t="s">
        <v>15</v>
      </c>
    </row>
    <row r="31" spans="1:34" s="19" customFormat="1" ht="63.75" customHeight="1" thickBot="1" x14ac:dyDescent="0.25">
      <c r="A31" s="1" t="s">
        <v>17</v>
      </c>
      <c r="B31" s="2" t="s">
        <v>18</v>
      </c>
      <c r="C31" s="2" t="s">
        <v>19</v>
      </c>
      <c r="D31" s="2" t="s">
        <v>20</v>
      </c>
      <c r="E31" s="2" t="s">
        <v>21</v>
      </c>
      <c r="F31" s="17" t="s">
        <v>22</v>
      </c>
      <c r="G31" s="3" t="s">
        <v>23</v>
      </c>
      <c r="H31" s="141" t="s">
        <v>89</v>
      </c>
      <c r="I31" s="3" t="s">
        <v>25</v>
      </c>
      <c r="J31" s="3" t="s">
        <v>26</v>
      </c>
      <c r="K31" s="3" t="s">
        <v>90</v>
      </c>
      <c r="L31" s="18" t="s">
        <v>141</v>
      </c>
      <c r="N31" s="20" t="s">
        <v>3</v>
      </c>
      <c r="O31" s="21" t="s">
        <v>28</v>
      </c>
      <c r="P31" s="21" t="s">
        <v>29</v>
      </c>
      <c r="Q31" s="22" t="s">
        <v>30</v>
      </c>
      <c r="R31" s="23" t="s">
        <v>31</v>
      </c>
      <c r="T31" s="24" t="s">
        <v>32</v>
      </c>
      <c r="U31" s="25" t="s">
        <v>33</v>
      </c>
      <c r="V31" s="26" t="s">
        <v>24</v>
      </c>
      <c r="W31" s="26" t="s">
        <v>91</v>
      </c>
      <c r="X31" s="27" t="s">
        <v>35</v>
      </c>
      <c r="Y31" s="27" t="s">
        <v>36</v>
      </c>
      <c r="Z31" s="27" t="s">
        <v>37</v>
      </c>
      <c r="AA31" s="28" t="s">
        <v>38</v>
      </c>
      <c r="AC31" s="15"/>
      <c r="AD31" s="15"/>
    </row>
    <row r="32" spans="1:34" ht="15" customHeight="1" thickTop="1" x14ac:dyDescent="0.25">
      <c r="A32" s="247" t="s">
        <v>92</v>
      </c>
      <c r="B32" s="142" t="s">
        <v>93</v>
      </c>
      <c r="C32" s="143" t="s">
        <v>94</v>
      </c>
      <c r="D32" s="144">
        <v>10</v>
      </c>
      <c r="E32" s="145">
        <v>1</v>
      </c>
      <c r="F32" s="34">
        <f>VLOOKUP(B32,'[1]SAC (3,5%) gen''22 '!$B$31:$AB$34,5,FALSE)*$D$2</f>
        <v>964.88352040909081</v>
      </c>
      <c r="G32" s="146">
        <f>VLOOKUP(B32,'[1]SAC (3,5%) gen''22 '!$B$31:$AB$34,6,FALSE)*$D$2</f>
        <v>633.25368490909079</v>
      </c>
      <c r="H32" s="147"/>
      <c r="I32" s="148">
        <f>VLOOKUP(B32,'[1]SAC (3,5%) gen''22 '!$B$31:$AB$34,8,FALSE)*$D$2</f>
        <v>156.46312349999999</v>
      </c>
      <c r="J32" s="34">
        <f>VLOOKUP(B32,'[1]SAC (3,5%) gen''22 '!$B$31:$AB$34,9,FALSE)*$D$2</f>
        <v>2019.4412332499999</v>
      </c>
      <c r="K32" s="34">
        <f>VLOOKUP(B32,'[1]SAC (3,5%) gen''22 '!$B$31:$AB$34,10,FALSE)*$D$2</f>
        <v>2019.4412332499999</v>
      </c>
      <c r="L32" s="149">
        <f>((F32+G32+H32+I32)*11)+(J32*3)</f>
        <v>25358.927316749996</v>
      </c>
      <c r="M32" s="39"/>
      <c r="N32" s="150">
        <v>0</v>
      </c>
      <c r="O32" s="92">
        <v>0</v>
      </c>
      <c r="P32" s="93">
        <v>0</v>
      </c>
      <c r="Q32" s="151"/>
      <c r="R32" s="152"/>
      <c r="T32" s="153"/>
      <c r="U32" s="154"/>
      <c r="V32" s="148" t="s">
        <v>95</v>
      </c>
      <c r="W32" s="56">
        <v>0</v>
      </c>
      <c r="X32" s="56">
        <v>0</v>
      </c>
      <c r="Y32" s="56">
        <v>0</v>
      </c>
      <c r="Z32" s="56">
        <v>0</v>
      </c>
      <c r="AA32" s="96">
        <v>0</v>
      </c>
      <c r="AC32" s="15"/>
      <c r="AD32" s="15"/>
    </row>
    <row r="33" spans="1:237" ht="15" customHeight="1" x14ac:dyDescent="0.25">
      <c r="A33" s="248"/>
      <c r="B33" s="155" t="s">
        <v>96</v>
      </c>
      <c r="C33" s="61" t="s">
        <v>97</v>
      </c>
      <c r="D33" s="156">
        <v>9</v>
      </c>
      <c r="E33" s="132">
        <v>1</v>
      </c>
      <c r="F33" s="64">
        <f>VLOOKUP(B33,'[1]SAC (3,5%) gen''22 '!$B$31:$AB$34,5,FALSE)*$D$2</f>
        <v>976.22779315909077</v>
      </c>
      <c r="G33" s="157">
        <f>VLOOKUP(B33,'[1]SAC (3,5%) gen''22 '!$B$31:$AB$34,6,FALSE)*$D$2</f>
        <v>644.12564481818174</v>
      </c>
      <c r="H33" s="158"/>
      <c r="I33" s="159">
        <f>VLOOKUP(B33,'[1]SAC (3,5%) gen''22 '!$B$31:$AB$34,8,FALSE)*$D$2</f>
        <v>164.23242627272725</v>
      </c>
      <c r="J33" s="64">
        <f>VLOOKUP(B33,'[1]SAC (3,5%) gen''22 '!$B$31:$AB$34,9,FALSE)*$D$2</f>
        <v>2058.2195782499998</v>
      </c>
      <c r="K33" s="64">
        <f>VLOOKUP(B33,'[1]SAC (3,5%) gen''22 '!$B$31:$AB$34,10,FALSE)*$D$2</f>
        <v>2058.2195782499998</v>
      </c>
      <c r="L33" s="49">
        <f t="shared" ref="L33:L34" si="3">((F33+G33+H33+I33)*11)+(J33*3)</f>
        <v>25805.103241499997</v>
      </c>
      <c r="M33" s="39"/>
      <c r="N33" s="150">
        <v>0</v>
      </c>
      <c r="O33" s="92">
        <v>0</v>
      </c>
      <c r="P33" s="93">
        <v>0</v>
      </c>
      <c r="Q33" s="151"/>
      <c r="R33" s="152"/>
      <c r="T33" s="153"/>
      <c r="U33" s="154"/>
      <c r="V33" s="159" t="s">
        <v>98</v>
      </c>
      <c r="W33" s="56"/>
      <c r="X33" s="56"/>
      <c r="Y33" s="56"/>
      <c r="Z33" s="56"/>
      <c r="AA33" s="96"/>
    </row>
    <row r="34" spans="1:237" ht="15" customHeight="1" thickBot="1" x14ac:dyDescent="0.3">
      <c r="A34" s="249"/>
      <c r="B34" s="114" t="s">
        <v>99</v>
      </c>
      <c r="C34" s="115" t="s">
        <v>100</v>
      </c>
      <c r="D34" s="116">
        <v>8</v>
      </c>
      <c r="E34" s="117">
        <v>1</v>
      </c>
      <c r="F34" s="118">
        <f>VLOOKUP(B34,'[1]SAC (3,5%) gen''22 '!$B$31:$AB$34,5,FALSE)*$D$2</f>
        <v>1069.2617367272724</v>
      </c>
      <c r="G34" s="160">
        <f>VLOOKUP(B34,'[1]SAC (3,5%) gen''22 '!$B$31:$AB$34,6,FALSE)*$D$2</f>
        <v>693.93858115909075</v>
      </c>
      <c r="H34" s="161"/>
      <c r="I34" s="162">
        <f>VLOOKUP(B34,'[1]SAC (3,5%) gen''22 '!$B$31:$AB$34,8,FALSE)*$D$2</f>
        <v>164.23242627272725</v>
      </c>
      <c r="J34" s="118">
        <f>VLOOKUP(B34,'[1]SAC (3,5%) gen''22 '!$B$31:$AB$34,9,FALSE)*$D$2</f>
        <v>2216.7394537499995</v>
      </c>
      <c r="K34" s="118">
        <f>VLOOKUP(B34,'[1]SAC (3,5%) gen''22 '!$B$31:$AB$34,10,FALSE)*$D$2</f>
        <v>2216.7394537499995</v>
      </c>
      <c r="L34" s="121">
        <f t="shared" si="3"/>
        <v>27851.978546999992</v>
      </c>
      <c r="M34" s="39"/>
      <c r="N34" s="163">
        <v>0</v>
      </c>
      <c r="O34" s="119">
        <v>0</v>
      </c>
      <c r="P34" s="120">
        <v>0</v>
      </c>
      <c r="Q34" s="123"/>
      <c r="R34" s="124"/>
      <c r="T34" s="122"/>
      <c r="U34" s="164"/>
      <c r="V34" s="162" t="s">
        <v>101</v>
      </c>
      <c r="W34" s="127"/>
      <c r="X34" s="127"/>
      <c r="Y34" s="127"/>
      <c r="Z34" s="127"/>
      <c r="AA34" s="129"/>
    </row>
    <row r="35" spans="1:237" ht="15" customHeight="1" x14ac:dyDescent="0.25">
      <c r="A35" s="165"/>
      <c r="B35" s="61"/>
      <c r="C35" s="61"/>
      <c r="D35" s="131"/>
      <c r="E35" s="132"/>
      <c r="F35" s="135"/>
      <c r="G35" s="134"/>
      <c r="H35" s="134"/>
      <c r="I35" s="134"/>
      <c r="J35" s="135"/>
      <c r="K35" s="135"/>
      <c r="L35" s="136"/>
      <c r="M35" s="39"/>
      <c r="N35" s="137"/>
      <c r="O35" s="134"/>
      <c r="P35" s="134"/>
      <c r="Q35" s="139"/>
      <c r="R35" s="137"/>
      <c r="T35" s="137"/>
      <c r="U35" s="137"/>
      <c r="V35" s="137"/>
      <c r="W35" s="137"/>
      <c r="X35" s="137"/>
      <c r="Y35" s="137"/>
      <c r="Z35" s="137"/>
      <c r="AA35" s="137"/>
    </row>
    <row r="36" spans="1:237" ht="15" customHeight="1" x14ac:dyDescent="0.25">
      <c r="A36" s="165"/>
      <c r="B36" s="61"/>
      <c r="C36" s="61"/>
      <c r="D36" s="131"/>
      <c r="E36" s="132"/>
      <c r="F36" s="135"/>
      <c r="G36" s="134"/>
      <c r="H36" s="134"/>
      <c r="I36" s="134"/>
      <c r="J36" s="135"/>
      <c r="K36" s="135"/>
      <c r="L36" s="136"/>
      <c r="M36" s="39"/>
      <c r="N36" s="137"/>
      <c r="O36" s="134"/>
      <c r="P36" s="134"/>
      <c r="Q36" s="139"/>
      <c r="R36" s="137"/>
      <c r="T36" s="137"/>
      <c r="U36" s="137"/>
      <c r="V36" s="137"/>
      <c r="W36" s="137"/>
      <c r="X36" s="137"/>
      <c r="Y36" s="137"/>
      <c r="Z36" s="137"/>
      <c r="AA36" s="137"/>
    </row>
    <row r="37" spans="1:237" ht="15" customHeight="1" thickBot="1" x14ac:dyDescent="0.3">
      <c r="A37" s="130"/>
      <c r="B37" s="61"/>
      <c r="C37" s="61"/>
      <c r="D37" s="131"/>
      <c r="E37" s="132"/>
      <c r="F37" s="135"/>
      <c r="G37" s="134"/>
      <c r="H37" s="134"/>
      <c r="I37" s="134"/>
      <c r="J37" s="135"/>
      <c r="K37" s="135"/>
      <c r="L37" s="136"/>
      <c r="M37" s="39"/>
      <c r="N37" s="137"/>
      <c r="O37" s="134"/>
      <c r="P37" s="134"/>
      <c r="Q37" s="139"/>
      <c r="R37" s="137"/>
      <c r="T37" s="137"/>
      <c r="U37" s="137"/>
      <c r="V37" s="137"/>
      <c r="W37" s="137"/>
      <c r="X37" s="137"/>
      <c r="Y37" s="137"/>
      <c r="Z37" s="137"/>
      <c r="AA37" s="137"/>
    </row>
    <row r="38" spans="1:237" ht="15.75" customHeight="1" thickBot="1" x14ac:dyDescent="0.3">
      <c r="A38" s="12"/>
      <c r="B38" s="140"/>
      <c r="D38" s="5">
        <v>1.0349999999999999</v>
      </c>
      <c r="E38" s="11"/>
      <c r="F38" s="250" t="s">
        <v>142</v>
      </c>
      <c r="G38" s="251"/>
      <c r="H38" s="251"/>
      <c r="I38" s="251"/>
      <c r="J38" s="251"/>
      <c r="K38" s="251"/>
      <c r="L38" s="252"/>
      <c r="N38" s="250" t="s">
        <v>5</v>
      </c>
      <c r="O38" s="251"/>
      <c r="P38" s="251"/>
      <c r="Q38" s="251"/>
      <c r="R38" s="252"/>
      <c r="T38" s="250" t="s">
        <v>6</v>
      </c>
      <c r="U38" s="251"/>
      <c r="V38" s="251"/>
      <c r="W38" s="251"/>
      <c r="X38" s="251"/>
      <c r="Y38" s="251"/>
      <c r="Z38" s="251"/>
      <c r="AA38" s="252"/>
      <c r="AB38" s="12"/>
      <c r="AD38" s="12"/>
      <c r="AE38" s="12"/>
      <c r="AH38" s="6"/>
    </row>
    <row r="39" spans="1:237" s="15" customFormat="1" ht="17.45" customHeight="1" thickBot="1" x14ac:dyDescent="0.25">
      <c r="A39" s="246" t="s">
        <v>102</v>
      </c>
      <c r="B39" s="246"/>
      <c r="C39" s="246"/>
      <c r="D39" s="13"/>
      <c r="E39" s="13"/>
      <c r="F39" s="14" t="s">
        <v>1</v>
      </c>
      <c r="G39" s="14" t="s">
        <v>1</v>
      </c>
      <c r="H39" s="14" t="s">
        <v>1</v>
      </c>
      <c r="I39" s="14"/>
      <c r="J39" s="14" t="s">
        <v>8</v>
      </c>
      <c r="K39" s="14" t="s">
        <v>9</v>
      </c>
      <c r="N39" s="16" t="s">
        <v>0</v>
      </c>
      <c r="O39" s="14" t="s">
        <v>10</v>
      </c>
      <c r="P39" s="14" t="s">
        <v>11</v>
      </c>
      <c r="Q39" s="16" t="s">
        <v>2</v>
      </c>
      <c r="R39" s="14" t="s">
        <v>10</v>
      </c>
      <c r="T39" s="16" t="s">
        <v>1</v>
      </c>
      <c r="U39" s="16" t="s">
        <v>12</v>
      </c>
      <c r="V39" s="16" t="s">
        <v>13</v>
      </c>
      <c r="W39" s="14" t="s">
        <v>14</v>
      </c>
      <c r="X39" s="14" t="s">
        <v>15</v>
      </c>
      <c r="Y39" s="14" t="s">
        <v>16</v>
      </c>
      <c r="Z39" s="14" t="s">
        <v>15</v>
      </c>
      <c r="AA39" s="14" t="s">
        <v>15</v>
      </c>
    </row>
    <row r="40" spans="1:237" s="19" customFormat="1" ht="47.25" customHeight="1" thickBot="1" x14ac:dyDescent="0.3">
      <c r="A40" s="1" t="s">
        <v>17</v>
      </c>
      <c r="B40" s="2" t="s">
        <v>18</v>
      </c>
      <c r="C40" s="2" t="s">
        <v>19</v>
      </c>
      <c r="D40" s="2" t="s">
        <v>20</v>
      </c>
      <c r="E40" s="2" t="s">
        <v>21</v>
      </c>
      <c r="F40" s="17" t="s">
        <v>103</v>
      </c>
      <c r="G40" s="3" t="s">
        <v>23</v>
      </c>
      <c r="H40" s="3" t="s">
        <v>24</v>
      </c>
      <c r="I40" s="3" t="s">
        <v>25</v>
      </c>
      <c r="J40" s="3" t="s">
        <v>26</v>
      </c>
      <c r="K40" s="3" t="s">
        <v>27</v>
      </c>
      <c r="L40" s="18" t="s">
        <v>141</v>
      </c>
      <c r="N40" s="20" t="s">
        <v>3</v>
      </c>
      <c r="O40" s="21" t="s">
        <v>28</v>
      </c>
      <c r="P40" s="21" t="s">
        <v>29</v>
      </c>
      <c r="Q40" s="22" t="s">
        <v>30</v>
      </c>
      <c r="R40" s="23" t="s">
        <v>31</v>
      </c>
      <c r="T40" s="24" t="s">
        <v>32</v>
      </c>
      <c r="U40" s="25" t="s">
        <v>33</v>
      </c>
      <c r="V40" s="26" t="s">
        <v>24</v>
      </c>
      <c r="W40" s="26" t="s">
        <v>91</v>
      </c>
      <c r="X40" s="27" t="s">
        <v>35</v>
      </c>
      <c r="Y40" s="27" t="s">
        <v>36</v>
      </c>
      <c r="Z40" s="27" t="s">
        <v>37</v>
      </c>
      <c r="AA40" s="28" t="s">
        <v>38</v>
      </c>
      <c r="AC40" s="239" t="s">
        <v>39</v>
      </c>
      <c r="AD40" s="240"/>
    </row>
    <row r="41" spans="1:237" ht="13.5" customHeight="1" thickTop="1" thickBot="1" x14ac:dyDescent="0.3">
      <c r="A41" s="241" t="s">
        <v>104</v>
      </c>
      <c r="B41" s="99" t="s">
        <v>105</v>
      </c>
      <c r="C41" s="166" t="s">
        <v>106</v>
      </c>
      <c r="D41" s="167">
        <v>4</v>
      </c>
      <c r="E41" s="168">
        <v>1</v>
      </c>
      <c r="F41" s="169">
        <f>'[1]SAC (3,5%) gen''22 '!F41*$D$38</f>
        <v>1109.2819927972496</v>
      </c>
      <c r="G41" s="169">
        <f>'[1]SAC (3,5%) gen''22 '!G41*$D$38</f>
        <v>933.76015899749973</v>
      </c>
      <c r="H41" s="169">
        <f>'[1]SAC (3,5%) gen''22 '!H41*$D$38</f>
        <v>221.88017761199993</v>
      </c>
      <c r="I41" s="169">
        <f>'[1]SAC (3,5%) gen''22 '!I41*$D$38</f>
        <v>0</v>
      </c>
      <c r="J41" s="169">
        <f>'[1]SAC (3,5%) gen''22 '!J41*$D$38</f>
        <v>2264.9115207464993</v>
      </c>
      <c r="K41" s="169">
        <f>'[1]SAC (3,5%) gen''22 '!K41*$D$38</f>
        <v>1109.2819927972496</v>
      </c>
      <c r="L41" s="170">
        <f>(F41*12)+(G41*12)+(H41*12)+(J41*2)+K41</f>
        <v>32818.172987171245</v>
      </c>
      <c r="M41" s="39"/>
      <c r="N41" s="171" t="s">
        <v>4</v>
      </c>
      <c r="O41" s="169">
        <f>'[1]SAC (3,5%) gen''22 '!P41*$D$38</f>
        <v>520.02626194799984</v>
      </c>
      <c r="P41" s="169">
        <f>'[1]SAC (3,5%) gen''22 '!Q41*$D$38</f>
        <v>110.24833454999997</v>
      </c>
      <c r="Q41" s="172" t="s">
        <v>107</v>
      </c>
      <c r="R41" s="173">
        <v>0</v>
      </c>
      <c r="T41" s="174">
        <v>0</v>
      </c>
      <c r="U41" s="175">
        <v>32.119999999999997</v>
      </c>
      <c r="V41" s="176" t="s">
        <v>108</v>
      </c>
      <c r="W41" s="159">
        <f>'[3]SAC (0,9%) gen''21 '!V26*$D$2</f>
        <v>0</v>
      </c>
      <c r="X41" s="159">
        <f>'[3]SAC (0,9%) gen''21 '!W26*$D$2</f>
        <v>0</v>
      </c>
      <c r="Y41" s="159">
        <f>'[3]SAC (0,9%) gen''21 '!X26*$D$2</f>
        <v>0</v>
      </c>
      <c r="Z41" s="159">
        <v>100</v>
      </c>
      <c r="AA41" s="177">
        <v>125</v>
      </c>
      <c r="AC41" s="244" t="s">
        <v>109</v>
      </c>
      <c r="AD41" s="245"/>
    </row>
    <row r="42" spans="1:237" ht="27.75" customHeight="1" thickBot="1" x14ac:dyDescent="0.3">
      <c r="A42" s="242"/>
      <c r="B42" s="178" t="s">
        <v>110</v>
      </c>
      <c r="C42" s="178" t="s">
        <v>111</v>
      </c>
      <c r="D42" s="179">
        <v>8</v>
      </c>
      <c r="E42" s="180">
        <v>1</v>
      </c>
      <c r="F42" s="181">
        <f>'[1]SAC (3,5%) gen''22 '!F42*$D$38</f>
        <v>1095.9657233692499</v>
      </c>
      <c r="G42" s="181">
        <f>'[1]SAC (3,5%) gen''22 '!G42*$D$38</f>
        <v>668.12652469349973</v>
      </c>
      <c r="H42" s="181">
        <f>'[1]SAC (3,5%) gen''22 '!H42*$D$38</f>
        <v>219.19962986999994</v>
      </c>
      <c r="I42" s="182">
        <f>'[1]SAC (3,5%) gen''22 '!I42*$D$38</f>
        <v>0</v>
      </c>
      <c r="J42" s="181">
        <f>'[1]SAC (3,5%) gen''22 '!J42*$D$38</f>
        <v>1983.2702606122496</v>
      </c>
      <c r="K42" s="181">
        <f>'[1]SAC (3,5%) gen''22 '!K42*$D$38</f>
        <v>1095.9657233692499</v>
      </c>
      <c r="L42" s="183">
        <f>(F42*12)+(G42*12)+(H42*12)+(J42*2)+K42</f>
        <v>28862.008779786742</v>
      </c>
      <c r="M42" s="39"/>
      <c r="N42" s="184" t="s">
        <v>4</v>
      </c>
      <c r="O42" s="185">
        <f>$O$41</f>
        <v>520.02626194799984</v>
      </c>
      <c r="P42" s="185">
        <f>$P$41</f>
        <v>110.24833454999997</v>
      </c>
      <c r="Q42" s="186" t="s">
        <v>112</v>
      </c>
      <c r="R42" s="187">
        <v>0</v>
      </c>
      <c r="T42" s="188" t="s">
        <v>113</v>
      </c>
      <c r="U42" s="189">
        <v>0</v>
      </c>
      <c r="V42" s="90" t="s">
        <v>108</v>
      </c>
      <c r="W42" s="190">
        <v>0</v>
      </c>
      <c r="X42" s="190">
        <v>0</v>
      </c>
      <c r="Y42" s="190">
        <v>0</v>
      </c>
      <c r="Z42" s="190">
        <v>100</v>
      </c>
      <c r="AA42" s="191">
        <v>125</v>
      </c>
      <c r="AC42" s="58" t="s">
        <v>49</v>
      </c>
      <c r="AD42" s="59" t="s">
        <v>50</v>
      </c>
    </row>
    <row r="43" spans="1:237" ht="15" customHeight="1" thickTop="1" x14ac:dyDescent="0.25">
      <c r="A43" s="242"/>
      <c r="B43" s="99" t="s">
        <v>114</v>
      </c>
      <c r="C43" s="166" t="s">
        <v>115</v>
      </c>
      <c r="D43" s="167">
        <v>8</v>
      </c>
      <c r="E43" s="168">
        <v>1</v>
      </c>
      <c r="F43" s="169">
        <f>'[1]SAC (3,5%) gen''22 '!F43*$D$38</f>
        <v>1109.2819927972496</v>
      </c>
      <c r="G43" s="169">
        <f>'[1]SAC (3,5%) gen''22 '!G43*$D$38</f>
        <v>777.67229632724968</v>
      </c>
      <c r="H43" s="169">
        <f>'[1]SAC (3,5%) gen''22 '!H43*$D$38</f>
        <v>221.88017761199993</v>
      </c>
      <c r="I43" s="192">
        <f>'[1]SAC (3,5%) gen''22 '!I43*$D$38</f>
        <v>0</v>
      </c>
      <c r="J43" s="169">
        <f>'[1]SAC (3,5%) gen''22 '!J43*$D$38</f>
        <v>2108.8344667364995</v>
      </c>
      <c r="K43" s="169">
        <f>'[1]SAC (3,5%) gen''22 '!K43*$D$38</f>
        <v>1109.2819927972496</v>
      </c>
      <c r="L43" s="170">
        <f t="shared" ref="L43:L52" si="4">(F43*12)+(G43*12)+(H43*12)+(J43*2)+K43</f>
        <v>30632.964527108241</v>
      </c>
      <c r="M43" s="39"/>
      <c r="N43" s="171" t="s">
        <v>116</v>
      </c>
      <c r="O43" s="193">
        <f t="shared" ref="O43:O52" si="5">$O$41</f>
        <v>520.02626194799984</v>
      </c>
      <c r="P43" s="193">
        <f t="shared" ref="P43:P52" si="6">$P$41</f>
        <v>110.24833454999997</v>
      </c>
      <c r="Q43" s="172">
        <v>0</v>
      </c>
      <c r="R43" s="173">
        <v>0</v>
      </c>
      <c r="T43" s="174">
        <v>0</v>
      </c>
      <c r="U43" s="175">
        <f>'[3]SAC (0,9%) gen''21 '!U28*$D$2</f>
        <v>0</v>
      </c>
      <c r="V43" s="56" t="s">
        <v>108</v>
      </c>
      <c r="W43" s="159">
        <v>0</v>
      </c>
      <c r="X43" s="194">
        <f>'[1]SAC (3,5%) gen''22 '!Y43*$D$38</f>
        <v>9.778547933999997</v>
      </c>
      <c r="Y43" s="159">
        <f>'[3]SAC (0,9%) gen''21 '!X28*$D$2</f>
        <v>0</v>
      </c>
      <c r="Z43" s="159">
        <v>97</v>
      </c>
      <c r="AA43" s="177">
        <v>125</v>
      </c>
      <c r="AB43" s="4"/>
      <c r="AC43" s="195" t="s">
        <v>117</v>
      </c>
      <c r="AD43" s="196">
        <v>0</v>
      </c>
    </row>
    <row r="44" spans="1:237" ht="15" customHeight="1" x14ac:dyDescent="0.25">
      <c r="A44" s="242"/>
      <c r="B44" s="74" t="s">
        <v>118</v>
      </c>
      <c r="C44" s="197" t="s">
        <v>119</v>
      </c>
      <c r="D44" s="198">
        <v>8</v>
      </c>
      <c r="E44" s="199">
        <v>1</v>
      </c>
      <c r="F44" s="194">
        <f>'[1]SAC (3,5%) gen''22 '!F44*$D$38</f>
        <v>1042.5925590547499</v>
      </c>
      <c r="G44" s="194">
        <f>'[1]SAC (3,5%) gen''22 '!G44*$D$38</f>
        <v>589.40705209274984</v>
      </c>
      <c r="H44" s="194">
        <f>'[1]SAC (3,5%) gen''22 '!H44*$D$38</f>
        <v>208.50986488274998</v>
      </c>
      <c r="I44" s="200">
        <f>'[1]SAC (3,5%) gen''22 '!I44*$D$38</f>
        <v>0</v>
      </c>
      <c r="J44" s="194">
        <f>'[1]SAC (3,5%) gen''22 '!J44*$D$38</f>
        <v>1840.5202846904992</v>
      </c>
      <c r="K44" s="194">
        <f>'[1]SAC (3,5%) gen''22 '!K44*$D$38</f>
        <v>1042.5925590547499</v>
      </c>
      <c r="L44" s="201">
        <f t="shared" si="4"/>
        <v>26809.746840798747</v>
      </c>
      <c r="M44" s="39"/>
      <c r="N44" s="171" t="s">
        <v>116</v>
      </c>
      <c r="O44" s="193">
        <f t="shared" si="5"/>
        <v>520.02626194799984</v>
      </c>
      <c r="P44" s="193">
        <f t="shared" si="6"/>
        <v>110.24833454999997</v>
      </c>
      <c r="Q44" s="172">
        <v>0</v>
      </c>
      <c r="R44" s="173">
        <v>0</v>
      </c>
      <c r="T44" s="174">
        <v>0</v>
      </c>
      <c r="U44" s="175">
        <f>'[3]SAC (0,9%) gen''21 '!U29*$D$2</f>
        <v>0</v>
      </c>
      <c r="V44" s="56" t="s">
        <v>108</v>
      </c>
      <c r="W44" s="194">
        <f>'[1]SAC (3,5%) gen''22 '!X44*$D$38</f>
        <v>2.1730106519999994</v>
      </c>
      <c r="X44" s="159">
        <f>'[3]SAC (0,9%) gen''21 '!W29*$D$2</f>
        <v>0</v>
      </c>
      <c r="Y44" s="159">
        <f>'[3]SAC (0,9%) gen''21 '!X29*$D$2</f>
        <v>0</v>
      </c>
      <c r="Z44" s="159">
        <v>88</v>
      </c>
      <c r="AA44" s="177">
        <v>125</v>
      </c>
      <c r="AB44" s="134"/>
      <c r="AC44" s="29" t="s">
        <v>120</v>
      </c>
      <c r="AD44" s="202">
        <v>0.05</v>
      </c>
    </row>
    <row r="45" spans="1:237" s="140" customFormat="1" ht="15" customHeight="1" x14ac:dyDescent="0.25">
      <c r="A45" s="242"/>
      <c r="B45" s="74" t="s">
        <v>121</v>
      </c>
      <c r="C45" s="197" t="s">
        <v>122</v>
      </c>
      <c r="D45" s="198">
        <v>8</v>
      </c>
      <c r="E45" s="199">
        <v>1</v>
      </c>
      <c r="F45" s="203">
        <f>'[1]SAC (3,5%) gen''22 '!F45*$D$38</f>
        <v>1095.9657233692499</v>
      </c>
      <c r="G45" s="203">
        <f>'[1]SAC (3,5%) gen''22 '!G45*$D$38</f>
        <v>579.60359724599982</v>
      </c>
      <c r="H45" s="203">
        <f>'[1]SAC (3,5%) gen''22 '!H45*$D$38</f>
        <v>219.19962986999994</v>
      </c>
      <c r="I45" s="204">
        <f>'[1]SAC (3,5%) gen''22 '!I45*$D$38</f>
        <v>0</v>
      </c>
      <c r="J45" s="203">
        <f>'[1]SAC (3,5%) gen''22 '!J45*$D$38</f>
        <v>1894.7689504852497</v>
      </c>
      <c r="K45" s="203">
        <f>'[1]SAC (3,5%) gen''22 '!K45*$D$38</f>
        <v>1095.9657233692499</v>
      </c>
      <c r="L45" s="201">
        <f t="shared" si="4"/>
        <v>27622.731030162744</v>
      </c>
      <c r="M45" s="39"/>
      <c r="N45" s="171" t="s">
        <v>4</v>
      </c>
      <c r="O45" s="193">
        <f t="shared" si="5"/>
        <v>520.02626194799984</v>
      </c>
      <c r="P45" s="193">
        <f t="shared" si="6"/>
        <v>110.24833454999997</v>
      </c>
      <c r="Q45" s="172">
        <v>0</v>
      </c>
      <c r="R45" s="173">
        <v>0</v>
      </c>
      <c r="S45" s="5"/>
      <c r="T45" s="174">
        <v>0</v>
      </c>
      <c r="U45" s="175">
        <f>'[3]SAC (0,9%) gen''21 '!U30*$D$2</f>
        <v>0</v>
      </c>
      <c r="V45" s="56" t="s">
        <v>108</v>
      </c>
      <c r="W45" s="159">
        <v>0</v>
      </c>
      <c r="X45" s="159">
        <v>0</v>
      </c>
      <c r="Y45" s="159">
        <f>'[3]SAC (0,9%) gen''21 '!X30*$D$2</f>
        <v>0</v>
      </c>
      <c r="Z45" s="159">
        <v>92</v>
      </c>
      <c r="AA45" s="177">
        <v>125</v>
      </c>
      <c r="AB45" s="134"/>
      <c r="AC45" s="29" t="s">
        <v>123</v>
      </c>
      <c r="AD45" s="202">
        <v>0.1</v>
      </c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</row>
    <row r="46" spans="1:237" s="140" customFormat="1" ht="15" customHeight="1" x14ac:dyDescent="0.25">
      <c r="A46" s="242"/>
      <c r="B46" s="79" t="s">
        <v>124</v>
      </c>
      <c r="C46" s="178" t="s">
        <v>125</v>
      </c>
      <c r="D46" s="179">
        <v>10</v>
      </c>
      <c r="E46" s="180">
        <v>1</v>
      </c>
      <c r="F46" s="181">
        <f>'[1]SAC (3,5%) gen''22 '!F46*$D$38</f>
        <v>1042.5925590547499</v>
      </c>
      <c r="G46" s="181">
        <f>'[1]SAC (3,5%) gen''22 '!G46*$D$38</f>
        <v>501.93256468949983</v>
      </c>
      <c r="H46" s="181">
        <f>'[1]SAC (3,5%) gen''22 '!H46*$D$38</f>
        <v>208.50986488274998</v>
      </c>
      <c r="I46" s="182">
        <f>'[1]SAC (3,5%) gen''22 '!I46*$D$38</f>
        <v>0</v>
      </c>
      <c r="J46" s="181">
        <f>'[1]SAC (3,5%) gen''22 '!J46*$D$38</f>
        <v>1753.0349886269996</v>
      </c>
      <c r="K46" s="181">
        <f>'[1]SAC (3,5%) gen''22 '!K46*$D$38</f>
        <v>1042.5925590547499</v>
      </c>
      <c r="L46" s="183">
        <f t="shared" si="4"/>
        <v>25585.082399832747</v>
      </c>
      <c r="M46" s="39"/>
      <c r="N46" s="184" t="s">
        <v>4</v>
      </c>
      <c r="O46" s="185">
        <f t="shared" si="5"/>
        <v>520.02626194799984</v>
      </c>
      <c r="P46" s="185">
        <f t="shared" si="6"/>
        <v>110.24833454999997</v>
      </c>
      <c r="Q46" s="186">
        <v>0</v>
      </c>
      <c r="R46" s="187">
        <v>0</v>
      </c>
      <c r="S46" s="5"/>
      <c r="T46" s="188">
        <v>0</v>
      </c>
      <c r="U46" s="189">
        <f>'[3]SAC (0,9%) gen''21 '!U31*$D$2</f>
        <v>0</v>
      </c>
      <c r="V46" s="90" t="s">
        <v>108</v>
      </c>
      <c r="W46" s="190">
        <f>'[3]SAC (0,9%) gen''21 '!V31*$D$2</f>
        <v>0</v>
      </c>
      <c r="X46" s="190">
        <f>'[3]SAC (0,9%) gen''21 '!W31*$D$2</f>
        <v>0</v>
      </c>
      <c r="Y46" s="190">
        <f>'[3]SAC (0,9%) gen''21 '!X31*$D$2</f>
        <v>0</v>
      </c>
      <c r="Z46" s="190">
        <v>82</v>
      </c>
      <c r="AA46" s="191">
        <v>125</v>
      </c>
      <c r="AB46" s="134"/>
      <c r="AC46" s="29" t="s">
        <v>126</v>
      </c>
      <c r="AD46" s="202">
        <v>0.15</v>
      </c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</row>
    <row r="47" spans="1:237" s="140" customFormat="1" ht="15" customHeight="1" x14ac:dyDescent="0.25">
      <c r="A47" s="242"/>
      <c r="B47" s="60" t="s">
        <v>127</v>
      </c>
      <c r="C47" s="205" t="s">
        <v>106</v>
      </c>
      <c r="D47" s="206">
        <v>4</v>
      </c>
      <c r="E47" s="207">
        <v>1</v>
      </c>
      <c r="F47" s="208">
        <v>1103.92</v>
      </c>
      <c r="G47" s="208">
        <v>929.25</v>
      </c>
      <c r="H47" s="209">
        <f>'[1]SAC (3,5%) gen''22 '!H47*$D$38</f>
        <v>0</v>
      </c>
      <c r="I47" s="209">
        <f>'[1]SAC (3,5%) gen''22 '!I47*$D$38</f>
        <v>0</v>
      </c>
      <c r="J47" s="208">
        <v>2253.9699999999998</v>
      </c>
      <c r="K47" s="208">
        <v>1103.92</v>
      </c>
      <c r="L47" s="210">
        <f t="shared" si="4"/>
        <v>30009.9</v>
      </c>
      <c r="M47" s="39"/>
      <c r="N47" s="171" t="s">
        <v>4</v>
      </c>
      <c r="O47" s="193">
        <f t="shared" si="5"/>
        <v>520.02626194799984</v>
      </c>
      <c r="P47" s="193">
        <f t="shared" si="6"/>
        <v>110.24833454999997</v>
      </c>
      <c r="Q47" s="172">
        <v>596.99</v>
      </c>
      <c r="R47" s="211" t="s">
        <v>43</v>
      </c>
      <c r="S47" s="5"/>
      <c r="T47" s="174">
        <v>0</v>
      </c>
      <c r="U47" s="175">
        <v>32.119999999999997</v>
      </c>
      <c r="V47" s="56">
        <v>0</v>
      </c>
      <c r="W47" s="159">
        <v>0</v>
      </c>
      <c r="X47" s="159">
        <v>0</v>
      </c>
      <c r="Y47" s="159">
        <v>0</v>
      </c>
      <c r="Z47" s="159">
        <v>0</v>
      </c>
      <c r="AA47" s="177">
        <v>0</v>
      </c>
      <c r="AB47" s="134"/>
      <c r="AC47" s="29" t="s">
        <v>128</v>
      </c>
      <c r="AD47" s="202">
        <v>0.25</v>
      </c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</row>
    <row r="48" spans="1:237" ht="15" customHeight="1" x14ac:dyDescent="0.25">
      <c r="A48" s="242"/>
      <c r="B48" s="74" t="s">
        <v>129</v>
      </c>
      <c r="C48" s="205" t="s">
        <v>130</v>
      </c>
      <c r="D48" s="198">
        <v>1</v>
      </c>
      <c r="E48" s="199">
        <v>1</v>
      </c>
      <c r="F48" s="212">
        <f>'[1]SAC (3,5%) gen''22 '!F48*$D$38</f>
        <v>1095.9657233692499</v>
      </c>
      <c r="G48" s="212">
        <f>'[1]SAC (3,5%) gen''22 '!G48*$D$38</f>
        <v>553.77089924849997</v>
      </c>
      <c r="H48" s="204">
        <f>'[1]SAC (3,5%) gen''22 '!H48*$D$38</f>
        <v>0</v>
      </c>
      <c r="I48" s="204">
        <f>'[1]SAC (3,5%) gen''22 '!I48*$D$38</f>
        <v>0</v>
      </c>
      <c r="J48" s="212">
        <f>'[1]SAC (3,5%) gen''22 '!J48*$D$38</f>
        <v>1649.7258139574997</v>
      </c>
      <c r="K48" s="212">
        <f>'[1]SAC (3,5%) gen''22 '!K48*$D$38</f>
        <v>1095.9657233692499</v>
      </c>
      <c r="L48" s="201">
        <f t="shared" si="4"/>
        <v>24192.256822697243</v>
      </c>
      <c r="M48" s="39"/>
      <c r="N48" s="171" t="s">
        <v>4</v>
      </c>
      <c r="O48" s="193">
        <f t="shared" si="5"/>
        <v>520.02626194799984</v>
      </c>
      <c r="P48" s="193">
        <f t="shared" si="6"/>
        <v>110.24833454999997</v>
      </c>
      <c r="Q48" s="213" t="s">
        <v>131</v>
      </c>
      <c r="R48" s="173">
        <v>0</v>
      </c>
      <c r="T48" s="174" t="s">
        <v>132</v>
      </c>
      <c r="U48" s="175">
        <f>'[3]SAC (0,9%) gen''21 '!U32*$D$2</f>
        <v>0</v>
      </c>
      <c r="V48" s="56">
        <v>0</v>
      </c>
      <c r="W48" s="159">
        <f>'[3]SAC (0,9%) gen''21 '!V32*$D$2</f>
        <v>0</v>
      </c>
      <c r="X48" s="159">
        <f>'[3]SAC (0,9%) gen''21 '!W32*$D$2</f>
        <v>0</v>
      </c>
      <c r="Y48" s="159">
        <f>'[3]SAC (0,9%) gen''21 '!X32*$D$2</f>
        <v>0</v>
      </c>
      <c r="Z48" s="159">
        <v>0</v>
      </c>
      <c r="AA48" s="177">
        <v>0</v>
      </c>
      <c r="AB48" s="134"/>
      <c r="AC48" s="29" t="s">
        <v>133</v>
      </c>
      <c r="AD48" s="202">
        <v>0.45</v>
      </c>
    </row>
    <row r="49" spans="1:30" ht="15" customHeight="1" thickBot="1" x14ac:dyDescent="0.3">
      <c r="A49" s="242"/>
      <c r="B49" s="74" t="s">
        <v>134</v>
      </c>
      <c r="C49" s="205" t="s">
        <v>130</v>
      </c>
      <c r="D49" s="198">
        <v>2</v>
      </c>
      <c r="E49" s="199">
        <v>1</v>
      </c>
      <c r="F49" s="212">
        <f>'[1]SAC (3,5%) gen''22 '!F49*$D$38</f>
        <v>1095.9657233692499</v>
      </c>
      <c r="G49" s="212">
        <f>'[1]SAC (3,5%) gen''22 '!G49*$D$38</f>
        <v>553.77089924849997</v>
      </c>
      <c r="H49" s="204">
        <f>'[1]SAC (3,5%) gen''22 '!H49*$D$38</f>
        <v>0</v>
      </c>
      <c r="I49" s="204">
        <f>'[1]SAC (3,5%) gen''22 '!I49*$D$38</f>
        <v>0</v>
      </c>
      <c r="J49" s="212">
        <f>'[1]SAC (3,5%) gen''22 '!J49*$D$38</f>
        <v>1649.7258139574997</v>
      </c>
      <c r="K49" s="212">
        <f>'[1]SAC (3,5%) gen''22 '!K49*$D$38</f>
        <v>1095.9657233692499</v>
      </c>
      <c r="L49" s="201">
        <f t="shared" si="4"/>
        <v>24192.256822697243</v>
      </c>
      <c r="M49" s="39"/>
      <c r="N49" s="171" t="s">
        <v>4</v>
      </c>
      <c r="O49" s="193">
        <f t="shared" si="5"/>
        <v>520.02626194799984</v>
      </c>
      <c r="P49" s="193">
        <f t="shared" si="6"/>
        <v>110.24833454999997</v>
      </c>
      <c r="Q49" s="214">
        <v>631</v>
      </c>
      <c r="R49" s="173">
        <v>0</v>
      </c>
      <c r="T49" s="174" t="s">
        <v>132</v>
      </c>
      <c r="U49" s="175">
        <f>'[3]SAC (0,9%) gen''21 '!U33*$D$2</f>
        <v>0</v>
      </c>
      <c r="V49" s="56">
        <v>0</v>
      </c>
      <c r="W49" s="159">
        <f>'[3]SAC (0,9%) gen''21 '!V33*$D$2</f>
        <v>0</v>
      </c>
      <c r="X49" s="159">
        <f>'[3]SAC (0,9%) gen''21 '!W33*$D$2</f>
        <v>0</v>
      </c>
      <c r="Y49" s="159">
        <f>'[3]SAC (0,9%) gen''21 '!X33*$D$2</f>
        <v>0</v>
      </c>
      <c r="Z49" s="159">
        <v>0</v>
      </c>
      <c r="AA49" s="177">
        <v>0</v>
      </c>
      <c r="AB49" s="134"/>
      <c r="AC49" s="215" t="s">
        <v>135</v>
      </c>
      <c r="AD49" s="216">
        <v>0.55000000000000004</v>
      </c>
    </row>
    <row r="50" spans="1:30" ht="15" customHeight="1" x14ac:dyDescent="0.25">
      <c r="A50" s="242"/>
      <c r="B50" s="155" t="s">
        <v>57</v>
      </c>
      <c r="C50" s="205" t="s">
        <v>130</v>
      </c>
      <c r="D50" s="198">
        <v>4</v>
      </c>
      <c r="E50" s="199">
        <v>1</v>
      </c>
      <c r="F50" s="212">
        <f>'[1]SAC (3,5%) gen''22 '!F50*$D$38</f>
        <v>1095.9657233692499</v>
      </c>
      <c r="G50" s="212">
        <f>'[1]SAC (3,5%) gen''22 '!G50*$D$38</f>
        <v>553.77089924849997</v>
      </c>
      <c r="H50" s="204">
        <f>'[1]SAC (3,5%) gen''22 '!H50*$D$38</f>
        <v>0</v>
      </c>
      <c r="I50" s="204">
        <f>'[1]SAC (3,5%) gen''22 '!I50*$D$38</f>
        <v>0</v>
      </c>
      <c r="J50" s="212">
        <f>'[1]SAC (3,5%) gen''22 '!J50*$D$38</f>
        <v>1649.7258139574997</v>
      </c>
      <c r="K50" s="212">
        <f>'[1]SAC (3,5%) gen''22 '!K50*$D$38</f>
        <v>1095.9657233692499</v>
      </c>
      <c r="L50" s="201">
        <f t="shared" si="4"/>
        <v>24192.256822697243</v>
      </c>
      <c r="M50" s="39"/>
      <c r="N50" s="171" t="s">
        <v>4</v>
      </c>
      <c r="O50" s="193">
        <f t="shared" si="5"/>
        <v>520.02626194799984</v>
      </c>
      <c r="P50" s="193">
        <f t="shared" si="6"/>
        <v>110.24833454999997</v>
      </c>
      <c r="Q50" s="214">
        <v>643</v>
      </c>
      <c r="R50" s="173">
        <v>0</v>
      </c>
      <c r="T50" s="174">
        <v>0</v>
      </c>
      <c r="U50" s="175">
        <v>32.119999999999997</v>
      </c>
      <c r="V50" s="56">
        <v>0</v>
      </c>
      <c r="W50" s="159">
        <f>'[3]SAC (0,9%) gen''21 '!V34*$D$2</f>
        <v>0</v>
      </c>
      <c r="X50" s="159">
        <f>'[3]SAC (0,9%) gen''21 '!W34*$D$2</f>
        <v>0</v>
      </c>
      <c r="Y50" s="159">
        <f>'[3]SAC (0,9%) gen''21 '!X34*$D$2</f>
        <v>0</v>
      </c>
      <c r="Z50" s="159">
        <v>0</v>
      </c>
      <c r="AA50" s="177">
        <v>0</v>
      </c>
      <c r="AB50" s="134"/>
      <c r="AC50" s="217" t="s">
        <v>136</v>
      </c>
    </row>
    <row r="51" spans="1:30" ht="15" customHeight="1" x14ac:dyDescent="0.25">
      <c r="A51" s="242"/>
      <c r="B51" s="99" t="s">
        <v>137</v>
      </c>
      <c r="C51" s="166" t="s">
        <v>130</v>
      </c>
      <c r="D51" s="167">
        <v>5</v>
      </c>
      <c r="E51" s="168">
        <v>1</v>
      </c>
      <c r="F51" s="218">
        <f>'[1]SAC (3,5%) gen''22 '!F51*$D$38</f>
        <v>1095.9657233692499</v>
      </c>
      <c r="G51" s="218">
        <f>'[1]SAC (3,5%) gen''22 '!G51*$D$38</f>
        <v>553.77089924849997</v>
      </c>
      <c r="H51" s="219">
        <f>'[1]SAC (3,5%) gen''22 '!H51*$D$38</f>
        <v>0</v>
      </c>
      <c r="I51" s="219">
        <f>'[1]SAC (3,5%) gen''22 '!I51*$D$38</f>
        <v>0</v>
      </c>
      <c r="J51" s="218">
        <f>'[1]SAC (3,5%) gen''22 '!J51*$D$38</f>
        <v>1649.7258139574997</v>
      </c>
      <c r="K51" s="218">
        <f>'[1]SAC (3,5%) gen''22 '!K51*$D$38</f>
        <v>1095.9657233692499</v>
      </c>
      <c r="L51" s="170">
        <f t="shared" si="4"/>
        <v>24192.256822697243</v>
      </c>
      <c r="M51" s="39"/>
      <c r="N51" s="171" t="s">
        <v>4</v>
      </c>
      <c r="O51" s="193">
        <f t="shared" si="5"/>
        <v>520.02626194799984</v>
      </c>
      <c r="P51" s="193">
        <f t="shared" si="6"/>
        <v>110.24833454999997</v>
      </c>
      <c r="Q51" s="220">
        <v>18</v>
      </c>
      <c r="R51" s="173">
        <v>0</v>
      </c>
      <c r="T51" s="174">
        <v>0</v>
      </c>
      <c r="U51" s="175">
        <f>'[3]SAC (0,9%) gen''21 '!U35*$D$2</f>
        <v>0</v>
      </c>
      <c r="V51" s="56">
        <v>0</v>
      </c>
      <c r="W51" s="159">
        <f>'[3]SAC (0,9%) gen''21 '!V35*$D$2</f>
        <v>0</v>
      </c>
      <c r="X51" s="159">
        <f>'[3]SAC (0,9%) gen''21 '!W35*$D$2</f>
        <v>0</v>
      </c>
      <c r="Y51" s="159">
        <f>'[3]SAC (0,9%) gen''21 '!X35*$D$2</f>
        <v>0</v>
      </c>
      <c r="Z51" s="159">
        <v>0</v>
      </c>
      <c r="AA51" s="177">
        <v>0</v>
      </c>
      <c r="AB51" s="134"/>
    </row>
    <row r="52" spans="1:30" ht="15.75" customHeight="1" thickBot="1" x14ac:dyDescent="0.3">
      <c r="A52" s="243"/>
      <c r="B52" s="221" t="s">
        <v>75</v>
      </c>
      <c r="C52" s="222" t="s">
        <v>138</v>
      </c>
      <c r="D52" s="223">
        <v>7</v>
      </c>
      <c r="E52" s="224">
        <v>1</v>
      </c>
      <c r="F52" s="225">
        <f>'[1]SAC (3,5%) gen''22 '!F52*$D$38</f>
        <v>1095.9657233692499</v>
      </c>
      <c r="G52" s="225">
        <f>'[1]SAC (3,5%) gen''22 '!G52*$D$38</f>
        <v>442.27956876974991</v>
      </c>
      <c r="H52" s="226">
        <f>'[1]SAC (3,5%) gen''22 '!H52*$D$38</f>
        <v>0</v>
      </c>
      <c r="I52" s="226">
        <f>'[1]SAC (3,5%) gen''22 '!I52*$D$38</f>
        <v>0</v>
      </c>
      <c r="J52" s="225">
        <f>'[1]SAC (3,5%) gen''22 '!J52*$D$38</f>
        <v>1538.2561007992497</v>
      </c>
      <c r="K52" s="225">
        <f>'[1]SAC (3,5%) gen''22 '!K52*$D$38</f>
        <v>1095.9657233692499</v>
      </c>
      <c r="L52" s="227">
        <f t="shared" si="4"/>
        <v>22631.421430635746</v>
      </c>
      <c r="M52" s="39"/>
      <c r="N52" s="228" t="s">
        <v>4</v>
      </c>
      <c r="O52" s="229">
        <f t="shared" si="5"/>
        <v>520.02626194799984</v>
      </c>
      <c r="P52" s="229">
        <f t="shared" si="6"/>
        <v>110.24833454999997</v>
      </c>
      <c r="Q52" s="230" t="s">
        <v>139</v>
      </c>
      <c r="R52" s="231">
        <v>0</v>
      </c>
      <c r="T52" s="232" t="s">
        <v>140</v>
      </c>
      <c r="U52" s="233">
        <f>'[3]SAC (0,9%) gen''21 '!U36*$D$2</f>
        <v>0</v>
      </c>
      <c r="V52" s="127">
        <v>0</v>
      </c>
      <c r="W52" s="162">
        <f>'[3]SAC (0,9%) gen''21 '!V36*$D$2</f>
        <v>0</v>
      </c>
      <c r="X52" s="162">
        <f>'[3]SAC (0,9%) gen''21 '!W36*$D$2</f>
        <v>0</v>
      </c>
      <c r="Y52" s="162">
        <f>'[3]SAC (0,9%) gen''21 '!X36*$D$2</f>
        <v>0</v>
      </c>
      <c r="Z52" s="162">
        <v>0</v>
      </c>
      <c r="AA52" s="234">
        <v>0</v>
      </c>
      <c r="AB52" s="134"/>
    </row>
    <row r="53" spans="1:30" x14ac:dyDescent="0.25">
      <c r="T53" s="134"/>
      <c r="U53" s="134"/>
      <c r="V53" s="134"/>
      <c r="W53" s="134"/>
      <c r="X53" s="134"/>
      <c r="Y53" s="134"/>
      <c r="Z53" s="134"/>
      <c r="AA53" s="134"/>
      <c r="AB53" s="134"/>
    </row>
    <row r="54" spans="1:30" x14ac:dyDescent="0.25">
      <c r="F54" s="133"/>
      <c r="Q54" s="236"/>
      <c r="R54" s="237"/>
      <c r="T54" s="134"/>
      <c r="U54" s="134"/>
      <c r="V54" s="134"/>
      <c r="W54" s="134"/>
      <c r="X54" s="134"/>
      <c r="Y54" s="134"/>
      <c r="Z54" s="134"/>
      <c r="AA54" s="134"/>
    </row>
    <row r="55" spans="1:30" ht="21" x14ac:dyDescent="0.35">
      <c r="A55" s="238"/>
      <c r="F55" s="133"/>
      <c r="Q55" s="236"/>
      <c r="R55" s="140"/>
    </row>
    <row r="56" spans="1:30" x14ac:dyDescent="0.25">
      <c r="F56" s="133"/>
      <c r="Q56" s="236"/>
      <c r="R56" s="237"/>
    </row>
    <row r="57" spans="1:30" x14ac:dyDescent="0.25">
      <c r="F57" s="133"/>
    </row>
    <row r="58" spans="1:30" x14ac:dyDescent="0.25">
      <c r="F58" s="133"/>
    </row>
    <row r="59" spans="1:30" x14ac:dyDescent="0.25">
      <c r="F59" s="133"/>
    </row>
    <row r="60" spans="1:30" x14ac:dyDescent="0.25">
      <c r="F60" s="133"/>
    </row>
    <row r="61" spans="1:30" x14ac:dyDescent="0.25">
      <c r="F61" s="133"/>
    </row>
    <row r="62" spans="1:30" x14ac:dyDescent="0.25">
      <c r="F62" s="133"/>
    </row>
    <row r="63" spans="1:30" x14ac:dyDescent="0.25">
      <c r="F63" s="133"/>
    </row>
  </sheetData>
  <autoFilter ref="A4:U52" xr:uid="{B00AB14D-99F2-4DCB-9ED1-ED396FDBC9F3}"/>
  <mergeCells count="21">
    <mergeCell ref="AC4:AD4"/>
    <mergeCell ref="AC5:AD5"/>
    <mergeCell ref="T29:AA29"/>
    <mergeCell ref="F2:L2"/>
    <mergeCell ref="N2:R2"/>
    <mergeCell ref="T2:AA2"/>
    <mergeCell ref="N29:R29"/>
    <mergeCell ref="A3:C3"/>
    <mergeCell ref="A6:A12"/>
    <mergeCell ref="A13:A19"/>
    <mergeCell ref="A20:A26"/>
    <mergeCell ref="F29:L29"/>
    <mergeCell ref="AC40:AD40"/>
    <mergeCell ref="A41:A52"/>
    <mergeCell ref="AC41:AD41"/>
    <mergeCell ref="A30:C30"/>
    <mergeCell ref="A32:A34"/>
    <mergeCell ref="F38:L38"/>
    <mergeCell ref="N38:R38"/>
    <mergeCell ref="T38:AA38"/>
    <mergeCell ref="A39:C39"/>
  </mergeCells>
  <pageMargins left="0.41" right="0.28999999999999998" top="0.74803149606299213" bottom="0.74803149606299213" header="0.31496062992125984" footer="0.31496062992125984"/>
  <pageSetup paperSize="8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SAC (3,5%) gen'23</vt:lpstr>
      <vt:lpstr>'SAC (3,5%) gen''23'!Área_de_impresión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Mitjana</dc:creator>
  <cp:lastModifiedBy>Laia Pelaez</cp:lastModifiedBy>
  <dcterms:created xsi:type="dcterms:W3CDTF">2024-02-21T16:19:43Z</dcterms:created>
  <dcterms:modified xsi:type="dcterms:W3CDTF">2024-07-22T07:40:40Z</dcterms:modified>
</cp:coreProperties>
</file>