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05\G05.19 RP\2025_RETRIBUCIONS 2025\25 X979 QUADRE RETRIBUTIU INCREMEMENT 2,5%\"/>
    </mc:Choice>
  </mc:AlternateContent>
  <xr:revisionPtr revIDLastSave="0" documentId="8_{DEB67C00-E246-4E9A-BFB7-0D80FD0223D1}" xr6:coauthVersionLast="47" xr6:coauthVersionMax="47" xr10:uidLastSave="{00000000-0000-0000-0000-000000000000}"/>
  <bookViews>
    <workbookView xWindow="-108" yWindow="-108" windowWidth="23256" windowHeight="14016" tabRatio="852" firstSheet="3" activeTab="3" xr2:uid="{00000000-000D-0000-FFFF-FFFF00000000}"/>
  </bookViews>
  <sheets>
    <sheet name="anual MAR 2025" sheetId="20" state="hidden" r:id="rId1"/>
    <sheet name="mensual JUL 2025" sheetId="21" state="hidden" r:id="rId2"/>
    <sheet name="imports 2024 2%" sheetId="24" state="hidden" r:id="rId3"/>
    <sheet name="anual DES 2025" sheetId="28" r:id="rId4"/>
  </sheets>
  <definedNames>
    <definedName name="_xlnm.Print_Area" localSheetId="3">'anual DES 2025'!$A$1:$X$73</definedName>
    <definedName name="_xlnm.Print_Area" localSheetId="0">'anual MAR 2025'!$A$1:$X$73</definedName>
    <definedName name="_xlnm.Print_Area" localSheetId="1">'mensual JUL 2025'!$A$1:$X$73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1" l="1"/>
  <c r="E23" i="21"/>
  <c r="F23" i="21"/>
  <c r="I68" i="21"/>
  <c r="O36" i="21"/>
  <c r="K36" i="21"/>
  <c r="Q35" i="21"/>
  <c r="J23" i="21"/>
  <c r="M11" i="21"/>
  <c r="C10" i="21"/>
  <c r="B10" i="21"/>
  <c r="F72" i="21"/>
  <c r="E72" i="21"/>
  <c r="B72" i="21"/>
  <c r="F71" i="21"/>
  <c r="E71" i="21"/>
  <c r="B71" i="21"/>
  <c r="F70" i="21"/>
  <c r="E70" i="21"/>
  <c r="B70" i="21"/>
  <c r="F69" i="21"/>
  <c r="E69" i="21"/>
  <c r="B69" i="21"/>
  <c r="F68" i="21"/>
  <c r="E68" i="21"/>
  <c r="B68" i="21"/>
  <c r="V58" i="21"/>
  <c r="U58" i="21"/>
  <c r="T58" i="21"/>
  <c r="S58" i="21"/>
  <c r="R58" i="21"/>
  <c r="V57" i="21"/>
  <c r="U57" i="21"/>
  <c r="T57" i="21"/>
  <c r="S57" i="21"/>
  <c r="R5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T34" i="21"/>
  <c r="S34" i="21"/>
  <c r="R34" i="21"/>
  <c r="Q34" i="21"/>
  <c r="P34" i="21"/>
  <c r="O34" i="21"/>
  <c r="N34" i="21"/>
  <c r="M34" i="21"/>
  <c r="L34" i="21"/>
  <c r="K34" i="21"/>
  <c r="J34" i="21"/>
  <c r="T33" i="21"/>
  <c r="S33" i="21"/>
  <c r="R33" i="21"/>
  <c r="Q33" i="21"/>
  <c r="P33" i="21"/>
  <c r="O33" i="21"/>
  <c r="N33" i="21"/>
  <c r="M33" i="21"/>
  <c r="L33" i="21"/>
  <c r="K33" i="21"/>
  <c r="J33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V59" i="21"/>
  <c r="U59" i="21"/>
  <c r="T59" i="21"/>
  <c r="R60" i="21"/>
  <c r="R59" i="21"/>
  <c r="W48" i="21"/>
  <c r="W47" i="21"/>
  <c r="V47" i="21"/>
  <c r="U47" i="21"/>
  <c r="T48" i="21"/>
  <c r="T47" i="21"/>
  <c r="S48" i="21"/>
  <c r="S47" i="21"/>
  <c r="R47" i="21"/>
  <c r="Q47" i="21"/>
  <c r="P48" i="21"/>
  <c r="P47" i="21"/>
  <c r="O48" i="21"/>
  <c r="O47" i="21"/>
  <c r="N47" i="21"/>
  <c r="T35" i="21"/>
  <c r="S35" i="21"/>
  <c r="R35" i="21"/>
  <c r="P36" i="21"/>
  <c r="P35" i="21"/>
  <c r="O35" i="21"/>
  <c r="N35" i="21"/>
  <c r="M35" i="21"/>
  <c r="L36" i="21"/>
  <c r="L35" i="21"/>
  <c r="J36" i="21"/>
  <c r="J35" i="21"/>
  <c r="Q24" i="21"/>
  <c r="Q23" i="21"/>
  <c r="P23" i="21"/>
  <c r="O23" i="21"/>
  <c r="N24" i="21"/>
  <c r="N23" i="21"/>
  <c r="M24" i="21"/>
  <c r="M23" i="21"/>
  <c r="L23" i="21"/>
  <c r="K23" i="21"/>
  <c r="I23" i="21"/>
  <c r="H23" i="21"/>
  <c r="G23" i="21"/>
  <c r="E24" i="21"/>
  <c r="N11" i="21"/>
  <c r="L11" i="21"/>
  <c r="J11" i="21"/>
  <c r="I11" i="21"/>
  <c r="H11" i="21"/>
  <c r="E11" i="21"/>
  <c r="O10" i="21"/>
  <c r="N10" i="21"/>
  <c r="M10" i="21"/>
  <c r="L10" i="21"/>
  <c r="K10" i="21"/>
  <c r="J10" i="21"/>
  <c r="I10" i="21"/>
  <c r="F10" i="21"/>
  <c r="E10" i="21"/>
  <c r="D10" i="21"/>
  <c r="I69" i="21"/>
  <c r="U67" i="21"/>
  <c r="J39" i="21"/>
  <c r="J38" i="21"/>
  <c r="J37" i="21"/>
  <c r="J34" i="20"/>
  <c r="J39" i="20"/>
  <c r="J38" i="20"/>
  <c r="J37" i="20"/>
  <c r="J33" i="20"/>
  <c r="E28" i="21" l="1"/>
  <c r="H24" i="21"/>
  <c r="Q36" i="21"/>
  <c r="I24" i="21"/>
  <c r="R36" i="21"/>
  <c r="J24" i="21"/>
  <c r="O24" i="21"/>
  <c r="B11" i="21"/>
  <c r="P24" i="21"/>
  <c r="C11" i="21"/>
  <c r="D11" i="21"/>
  <c r="N48" i="21"/>
  <c r="K11" i="21"/>
  <c r="U48" i="21"/>
  <c r="V48" i="21"/>
  <c r="G24" i="21"/>
  <c r="M36" i="21"/>
  <c r="O11" i="21"/>
  <c r="K35" i="21"/>
  <c r="N36" i="21"/>
  <c r="S59" i="21"/>
  <c r="S60" i="21"/>
  <c r="T60" i="21"/>
  <c r="U60" i="21"/>
  <c r="V60" i="21"/>
  <c r="F11" i="21"/>
  <c r="S36" i="21"/>
  <c r="G10" i="21"/>
  <c r="G11" i="21"/>
  <c r="K24" i="21"/>
  <c r="T36" i="21"/>
  <c r="Q48" i="21"/>
  <c r="H10" i="21"/>
  <c r="L24" i="21"/>
  <c r="R48" i="21"/>
  <c r="J40" i="21"/>
  <c r="J40" i="20"/>
  <c r="D54" i="24" l="1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U67" i="20"/>
  <c r="F72" i="20"/>
  <c r="E72" i="20"/>
  <c r="F71" i="20"/>
  <c r="E71" i="20"/>
  <c r="F70" i="20"/>
  <c r="E70" i="20"/>
  <c r="F69" i="20"/>
  <c r="E69" i="20"/>
  <c r="F68" i="20"/>
  <c r="E68" i="20"/>
  <c r="H8" i="24" l="1"/>
  <c r="D8" i="24"/>
  <c r="H7" i="24"/>
  <c r="D7" i="24"/>
  <c r="H6" i="24"/>
  <c r="D6" i="24"/>
  <c r="H5" i="24"/>
  <c r="D5" i="24"/>
  <c r="E5" i="24" s="1"/>
  <c r="H4" i="24"/>
  <c r="D4" i="24"/>
  <c r="H3" i="24"/>
  <c r="D3" i="24"/>
  <c r="W51" i="20"/>
  <c r="V51" i="20"/>
  <c r="O51" i="20"/>
  <c r="N51" i="20"/>
  <c r="T39" i="20"/>
  <c r="Q37" i="20"/>
  <c r="P39" i="20"/>
  <c r="P27" i="20"/>
  <c r="N26" i="20"/>
  <c r="M27" i="20"/>
  <c r="I26" i="21"/>
  <c r="H26" i="20"/>
  <c r="F27" i="20"/>
  <c r="E27" i="20"/>
  <c r="H12" i="20"/>
  <c r="G13" i="20"/>
  <c r="C12" i="20"/>
  <c r="R63" i="21"/>
  <c r="R62" i="21"/>
  <c r="R61" i="21"/>
  <c r="V61" i="21"/>
  <c r="T63" i="21"/>
  <c r="Q51" i="21"/>
  <c r="K39" i="21"/>
  <c r="K38" i="21"/>
  <c r="K37" i="21"/>
  <c r="N39" i="21"/>
  <c r="Q26" i="21"/>
  <c r="O27" i="21"/>
  <c r="G27" i="21"/>
  <c r="I12" i="21"/>
  <c r="S63" i="20"/>
  <c r="R63" i="20"/>
  <c r="V62" i="20"/>
  <c r="U62" i="20"/>
  <c r="T62" i="20"/>
  <c r="S62" i="20"/>
  <c r="R62" i="20"/>
  <c r="U61" i="20"/>
  <c r="T61" i="20"/>
  <c r="S61" i="20"/>
  <c r="R61" i="20"/>
  <c r="V61" i="20"/>
  <c r="U63" i="20"/>
  <c r="T63" i="20"/>
  <c r="S61" i="21"/>
  <c r="Q51" i="20"/>
  <c r="P51" i="20"/>
  <c r="S50" i="20"/>
  <c r="R50" i="20"/>
  <c r="Q50" i="20"/>
  <c r="P50" i="20"/>
  <c r="R49" i="20"/>
  <c r="Q49" i="20"/>
  <c r="P49" i="20"/>
  <c r="W49" i="20"/>
  <c r="R51" i="20"/>
  <c r="N39" i="20"/>
  <c r="M39" i="20"/>
  <c r="L39" i="20"/>
  <c r="K39" i="20"/>
  <c r="O38" i="20"/>
  <c r="N38" i="20"/>
  <c r="M38" i="20"/>
  <c r="K38" i="20"/>
  <c r="O37" i="20"/>
  <c r="N37" i="20"/>
  <c r="M37" i="20"/>
  <c r="K37" i="20"/>
  <c r="R37" i="20"/>
  <c r="O39" i="20"/>
  <c r="M38" i="21"/>
  <c r="N27" i="20"/>
  <c r="L27" i="20"/>
  <c r="K27" i="20"/>
  <c r="O26" i="20"/>
  <c r="K26" i="20"/>
  <c r="J26" i="20"/>
  <c r="G26" i="20"/>
  <c r="O25" i="20"/>
  <c r="M25" i="20"/>
  <c r="H25" i="20"/>
  <c r="G25" i="20"/>
  <c r="Q25" i="20"/>
  <c r="O27" i="20"/>
  <c r="K25" i="20"/>
  <c r="I25" i="20"/>
  <c r="H27" i="20"/>
  <c r="G27" i="20"/>
  <c r="F25" i="21"/>
  <c r="I14" i="20"/>
  <c r="E14" i="20"/>
  <c r="O13" i="20"/>
  <c r="N13" i="20"/>
  <c r="I13" i="20"/>
  <c r="F13" i="20"/>
  <c r="C13" i="20"/>
  <c r="N12" i="20"/>
  <c r="M12" i="20"/>
  <c r="I12" i="20"/>
  <c r="G12" i="20"/>
  <c r="F12" i="20"/>
  <c r="M13" i="20"/>
  <c r="L13" i="20"/>
  <c r="K12" i="20"/>
  <c r="J14" i="20"/>
  <c r="H13" i="21"/>
  <c r="E13" i="20"/>
  <c r="D13" i="20"/>
  <c r="E3" i="24" l="1"/>
  <c r="E7" i="24"/>
  <c r="Q52" i="21"/>
  <c r="R34" i="20"/>
  <c r="R58" i="20"/>
  <c r="R46" i="20"/>
  <c r="B68" i="20"/>
  <c r="B71" i="20"/>
  <c r="T64" i="21"/>
  <c r="T52" i="21"/>
  <c r="B69" i="20"/>
  <c r="B72" i="20"/>
  <c r="I16" i="21"/>
  <c r="B9" i="20"/>
  <c r="V64" i="21"/>
  <c r="C9" i="20"/>
  <c r="J22" i="20"/>
  <c r="J9" i="20"/>
  <c r="E6" i="24"/>
  <c r="D9" i="20"/>
  <c r="W46" i="20"/>
  <c r="E4" i="24"/>
  <c r="I28" i="21"/>
  <c r="O28" i="21"/>
  <c r="E8" i="24"/>
  <c r="B70" i="20"/>
  <c r="E9" i="20"/>
  <c r="T62" i="21"/>
  <c r="S50" i="21"/>
  <c r="S49" i="21"/>
  <c r="E25" i="20"/>
  <c r="I26" i="20"/>
  <c r="S51" i="20"/>
  <c r="P38" i="20"/>
  <c r="P26" i="20"/>
  <c r="P37" i="20"/>
  <c r="P25" i="20"/>
  <c r="Q26" i="20"/>
  <c r="S49" i="20"/>
  <c r="F26" i="20"/>
  <c r="O26" i="21"/>
  <c r="N37" i="21"/>
  <c r="H14" i="20"/>
  <c r="F25" i="20"/>
  <c r="Q49" i="21"/>
  <c r="T61" i="21"/>
  <c r="N38" i="21"/>
  <c r="I13" i="21"/>
  <c r="Q50" i="21"/>
  <c r="H13" i="20"/>
  <c r="I14" i="21"/>
  <c r="G25" i="21"/>
  <c r="V62" i="21"/>
  <c r="N25" i="20"/>
  <c r="O25" i="21"/>
  <c r="G26" i="21"/>
  <c r="T50" i="21"/>
  <c r="T49" i="21"/>
  <c r="T51" i="21"/>
  <c r="B12" i="20"/>
  <c r="B13" i="20"/>
  <c r="T49" i="20"/>
  <c r="U50" i="20"/>
  <c r="U49" i="20"/>
  <c r="U51" i="20"/>
  <c r="P38" i="21"/>
  <c r="P39" i="21"/>
  <c r="B14" i="20"/>
  <c r="S40" i="21"/>
  <c r="S37" i="20"/>
  <c r="S38" i="20"/>
  <c r="N49" i="20"/>
  <c r="N50" i="20"/>
  <c r="V49" i="20"/>
  <c r="V50" i="20"/>
  <c r="R38" i="20"/>
  <c r="R39" i="20"/>
  <c r="L14" i="20"/>
  <c r="C14" i="20"/>
  <c r="M14" i="20"/>
  <c r="L37" i="20"/>
  <c r="L38" i="20"/>
  <c r="T37" i="20"/>
  <c r="T38" i="20"/>
  <c r="O49" i="20"/>
  <c r="O50" i="20"/>
  <c r="I25" i="21"/>
  <c r="I27" i="21"/>
  <c r="J12" i="20"/>
  <c r="T50" i="20"/>
  <c r="T51" i="20"/>
  <c r="K14" i="20"/>
  <c r="F14" i="20"/>
  <c r="N14" i="20"/>
  <c r="L12" i="20"/>
  <c r="D14" i="20"/>
  <c r="J25" i="20"/>
  <c r="J27" i="20"/>
  <c r="M39" i="21"/>
  <c r="M37" i="21"/>
  <c r="S39" i="20"/>
  <c r="P51" i="21"/>
  <c r="P49" i="21"/>
  <c r="S64" i="21"/>
  <c r="F27" i="21"/>
  <c r="F26" i="21"/>
  <c r="Q38" i="20"/>
  <c r="Q39" i="20"/>
  <c r="G14" i="20"/>
  <c r="H12" i="21"/>
  <c r="H14" i="21"/>
  <c r="J13" i="20"/>
  <c r="L26" i="20"/>
  <c r="L25" i="20"/>
  <c r="P50" i="21"/>
  <c r="O14" i="20"/>
  <c r="O16" i="21"/>
  <c r="D12" i="20"/>
  <c r="E12" i="20"/>
  <c r="O12" i="20"/>
  <c r="K13" i="20"/>
  <c r="E26" i="20"/>
  <c r="M26" i="20"/>
  <c r="S63" i="21"/>
  <c r="S62" i="21"/>
  <c r="Q25" i="21"/>
  <c r="Q27" i="21"/>
  <c r="P37" i="21"/>
  <c r="I27" i="20"/>
  <c r="Q27" i="20"/>
  <c r="V63" i="20"/>
  <c r="S51" i="21"/>
  <c r="W50" i="20"/>
  <c r="V63" i="21"/>
  <c r="K40" i="21" l="1"/>
  <c r="N28" i="21"/>
  <c r="G28" i="21"/>
  <c r="D16" i="21"/>
  <c r="M40" i="21"/>
  <c r="Q28" i="21"/>
  <c r="P40" i="21"/>
  <c r="O40" i="21"/>
  <c r="G16" i="21"/>
  <c r="R64" i="21"/>
  <c r="F28" i="21"/>
  <c r="P52" i="21"/>
  <c r="H16" i="21"/>
  <c r="N40" i="21"/>
  <c r="N46" i="20"/>
  <c r="N34" i="20"/>
  <c r="N40" i="20" s="1"/>
  <c r="N22" i="20"/>
  <c r="N9" i="20"/>
  <c r="O46" i="20"/>
  <c r="O34" i="20"/>
  <c r="O22" i="20"/>
  <c r="O9" i="20"/>
  <c r="S34" i="20"/>
  <c r="S58" i="20"/>
  <c r="S46" i="20"/>
  <c r="S45" i="20"/>
  <c r="R45" i="20"/>
  <c r="R52" i="20" s="1"/>
  <c r="Q45" i="20"/>
  <c r="T45" i="20"/>
  <c r="P45" i="20"/>
  <c r="W45" i="20"/>
  <c r="W52" i="20" s="1"/>
  <c r="O45" i="20"/>
  <c r="V45" i="20"/>
  <c r="N45" i="20"/>
  <c r="U45" i="20"/>
  <c r="I22" i="20"/>
  <c r="I9" i="20"/>
  <c r="Q40" i="21"/>
  <c r="E16" i="21"/>
  <c r="Q46" i="20"/>
  <c r="Q34" i="20"/>
  <c r="T33" i="20"/>
  <c r="L33" i="20"/>
  <c r="S33" i="20"/>
  <c r="S40" i="20" s="1"/>
  <c r="K33" i="20"/>
  <c r="R33" i="20"/>
  <c r="R40" i="20" s="1"/>
  <c r="Q33" i="20"/>
  <c r="P33" i="20"/>
  <c r="M33" i="20"/>
  <c r="O33" i="20"/>
  <c r="N33" i="20"/>
  <c r="V58" i="20"/>
  <c r="V46" i="20"/>
  <c r="H22" i="20"/>
  <c r="H9" i="20"/>
  <c r="L22" i="20"/>
  <c r="L9" i="20"/>
  <c r="L34" i="20"/>
  <c r="K22" i="20"/>
  <c r="K9" i="20"/>
  <c r="K34" i="20"/>
  <c r="M34" i="20"/>
  <c r="M22" i="20"/>
  <c r="M9" i="20"/>
  <c r="T40" i="21"/>
  <c r="P21" i="20"/>
  <c r="H21" i="20"/>
  <c r="O21" i="20"/>
  <c r="G21" i="20"/>
  <c r="N21" i="20"/>
  <c r="F21" i="20"/>
  <c r="Q21" i="20"/>
  <c r="M21" i="20"/>
  <c r="E21" i="20"/>
  <c r="L21" i="20"/>
  <c r="I21" i="20"/>
  <c r="K21" i="20"/>
  <c r="J21" i="20"/>
  <c r="J28" i="20" s="1"/>
  <c r="U58" i="20"/>
  <c r="U46" i="20"/>
  <c r="T58" i="20"/>
  <c r="T46" i="20"/>
  <c r="T34" i="20"/>
  <c r="K16" i="21"/>
  <c r="F22" i="20"/>
  <c r="F9" i="20"/>
  <c r="E22" i="20"/>
  <c r="J28" i="21"/>
  <c r="S57" i="20"/>
  <c r="R57" i="20"/>
  <c r="R64" i="20" s="1"/>
  <c r="V57" i="20"/>
  <c r="T57" i="20"/>
  <c r="U57" i="20"/>
  <c r="P46" i="20"/>
  <c r="P34" i="20"/>
  <c r="Q22" i="20"/>
  <c r="P22" i="20"/>
  <c r="G22" i="20"/>
  <c r="G9" i="20"/>
  <c r="I8" i="20"/>
  <c r="I16" i="20" s="1"/>
  <c r="H8" i="20"/>
  <c r="O8" i="20"/>
  <c r="G8" i="20"/>
  <c r="N8" i="20"/>
  <c r="F8" i="20"/>
  <c r="M8" i="20"/>
  <c r="E8" i="20"/>
  <c r="E16" i="20" s="1"/>
  <c r="B8" i="20"/>
  <c r="B16" i="20" s="1"/>
  <c r="L8" i="20"/>
  <c r="D8" i="20"/>
  <c r="D16" i="20" s="1"/>
  <c r="K8" i="20"/>
  <c r="C8" i="20"/>
  <c r="C16" i="20" s="1"/>
  <c r="J8" i="20"/>
  <c r="J16" i="20" s="1"/>
  <c r="L40" i="21"/>
  <c r="V52" i="21"/>
  <c r="P28" i="21"/>
  <c r="K28" i="21"/>
  <c r="M28" i="21"/>
  <c r="S52" i="21"/>
  <c r="J16" i="21"/>
  <c r="U64" i="21"/>
  <c r="H28" i="21"/>
  <c r="L16" i="21"/>
  <c r="F16" i="21"/>
  <c r="N52" i="21"/>
  <c r="W52" i="21"/>
  <c r="N26" i="21"/>
  <c r="N25" i="21"/>
  <c r="N27" i="21"/>
  <c r="G14" i="21"/>
  <c r="G12" i="21"/>
  <c r="G13" i="21"/>
  <c r="F14" i="21"/>
  <c r="F13" i="21"/>
  <c r="F12" i="21"/>
  <c r="R37" i="21"/>
  <c r="R38" i="21"/>
  <c r="R39" i="21"/>
  <c r="B12" i="21"/>
  <c r="B13" i="21"/>
  <c r="B14" i="21"/>
  <c r="C13" i="21"/>
  <c r="C12" i="21"/>
  <c r="C14" i="21"/>
  <c r="C16" i="21"/>
  <c r="W50" i="21"/>
  <c r="W49" i="21"/>
  <c r="W51" i="21"/>
  <c r="P25" i="21"/>
  <c r="P27" i="21"/>
  <c r="P26" i="21"/>
  <c r="O50" i="21"/>
  <c r="O49" i="21"/>
  <c r="O51" i="21"/>
  <c r="O52" i="21"/>
  <c r="B16" i="21"/>
  <c r="K26" i="21"/>
  <c r="K25" i="21"/>
  <c r="K27" i="21"/>
  <c r="T37" i="21"/>
  <c r="T38" i="21"/>
  <c r="T39" i="21"/>
  <c r="S37" i="21"/>
  <c r="S38" i="21"/>
  <c r="S39" i="21"/>
  <c r="L26" i="21"/>
  <c r="L27" i="21"/>
  <c r="L25" i="21"/>
  <c r="L28" i="21"/>
  <c r="M14" i="21"/>
  <c r="M13" i="21"/>
  <c r="M12" i="21"/>
  <c r="M16" i="21"/>
  <c r="U49" i="21"/>
  <c r="U51" i="21"/>
  <c r="U50" i="21"/>
  <c r="U52" i="21"/>
  <c r="V49" i="21"/>
  <c r="V50" i="21"/>
  <c r="V51" i="21"/>
  <c r="J26" i="21"/>
  <c r="J25" i="21"/>
  <c r="J27" i="21"/>
  <c r="R51" i="21"/>
  <c r="R50" i="21"/>
  <c r="R49" i="21"/>
  <c r="E14" i="21"/>
  <c r="E13" i="21"/>
  <c r="E12" i="21"/>
  <c r="M27" i="21"/>
  <c r="M26" i="21"/>
  <c r="M25" i="21"/>
  <c r="D13" i="21"/>
  <c r="D14" i="21"/>
  <c r="D12" i="21"/>
  <c r="N14" i="21"/>
  <c r="N13" i="21"/>
  <c r="N12" i="21"/>
  <c r="J12" i="21"/>
  <c r="J13" i="21"/>
  <c r="J14" i="21"/>
  <c r="R52" i="21"/>
  <c r="E27" i="21"/>
  <c r="E26" i="21"/>
  <c r="E25" i="21"/>
  <c r="H25" i="21"/>
  <c r="H27" i="21"/>
  <c r="H26" i="21"/>
  <c r="L13" i="21"/>
  <c r="L14" i="21"/>
  <c r="L12" i="21"/>
  <c r="U61" i="21"/>
  <c r="U63" i="21"/>
  <c r="U62" i="21"/>
  <c r="O39" i="21"/>
  <c r="O38" i="21"/>
  <c r="O37" i="21"/>
  <c r="O14" i="21"/>
  <c r="O12" i="21"/>
  <c r="O13" i="21"/>
  <c r="N16" i="21"/>
  <c r="L37" i="21"/>
  <c r="L39" i="21"/>
  <c r="L38" i="21"/>
  <c r="K13" i="21"/>
  <c r="K12" i="21"/>
  <c r="K14" i="21"/>
  <c r="Q38" i="21"/>
  <c r="Q37" i="21"/>
  <c r="Q39" i="21"/>
  <c r="N49" i="21"/>
  <c r="N50" i="21"/>
  <c r="N51" i="21"/>
  <c r="R40" i="21"/>
  <c r="O28" i="20" l="1"/>
  <c r="V64" i="20"/>
  <c r="L40" i="20"/>
  <c r="O52" i="20"/>
  <c r="T64" i="20"/>
  <c r="F16" i="20"/>
  <c r="I28" i="20"/>
  <c r="L28" i="20"/>
  <c r="M16" i="20"/>
  <c r="O40" i="20"/>
  <c r="Q40" i="20"/>
  <c r="L16" i="20"/>
  <c r="U64" i="20"/>
  <c r="M28" i="20"/>
  <c r="N16" i="20"/>
  <c r="K16" i="20"/>
  <c r="K40" i="20"/>
  <c r="O16" i="20"/>
  <c r="N52" i="20"/>
  <c r="H16" i="20"/>
  <c r="K28" i="20"/>
  <c r="G28" i="20"/>
  <c r="V52" i="20"/>
  <c r="G16" i="20"/>
  <c r="F28" i="20"/>
  <c r="P40" i="20"/>
  <c r="U52" i="20"/>
  <c r="N28" i="20"/>
  <c r="S52" i="20"/>
  <c r="H28" i="20"/>
  <c r="E28" i="20"/>
  <c r="P28" i="20"/>
  <c r="P52" i="20"/>
  <c r="S64" i="20"/>
  <c r="T40" i="20"/>
  <c r="T52" i="20"/>
  <c r="Q28" i="20"/>
  <c r="M40" i="20"/>
  <c r="Q52" i="20"/>
</calcChain>
</file>

<file path=xl/sharedStrings.xml><?xml version="1.0" encoding="utf-8"?>
<sst xmlns="http://schemas.openxmlformats.org/spreadsheetml/2006/main" count="241" uniqueCount="69">
  <si>
    <t>imports anuals</t>
  </si>
  <si>
    <t>GRUP  "A1"</t>
  </si>
  <si>
    <t>20a</t>
  </si>
  <si>
    <t>20b</t>
  </si>
  <si>
    <t>20c</t>
  </si>
  <si>
    <t>Sou Base</t>
  </si>
  <si>
    <t>C.Desti</t>
  </si>
  <si>
    <t>C.Especific</t>
  </si>
  <si>
    <t>C.Productivitat</t>
  </si>
  <si>
    <t>GRUP  "A2"</t>
  </si>
  <si>
    <t>26a</t>
  </si>
  <si>
    <t>26b</t>
  </si>
  <si>
    <t>16a</t>
  </si>
  <si>
    <t>Productivitat</t>
  </si>
  <si>
    <t>Carrera Horitzontal</t>
  </si>
  <si>
    <t>Assistència i Puntualitat</t>
  </si>
  <si>
    <t>GRUP  "C1"</t>
  </si>
  <si>
    <t>GRUP  "C2"</t>
  </si>
  <si>
    <t>AGRUPACIÓ PROFESSIONAL "AP"</t>
  </si>
  <si>
    <t>(només pel que fa a sou base i triennis)</t>
  </si>
  <si>
    <t>GRUP</t>
  </si>
  <si>
    <t>Trienni</t>
  </si>
  <si>
    <t>Sou base</t>
  </si>
  <si>
    <t>A1</t>
  </si>
  <si>
    <t>A2</t>
  </si>
  <si>
    <t>C1</t>
  </si>
  <si>
    <t>COMPLEMENTS PERSONALS</t>
  </si>
  <si>
    <t>ALTRES PERCEPCIONS (import per unitat/km)</t>
  </si>
  <si>
    <t>subjecte</t>
  </si>
  <si>
    <t>C2</t>
  </si>
  <si>
    <t>Import desplaçament</t>
  </si>
  <si>
    <t>AP</t>
  </si>
  <si>
    <t>Ajut social per fill/a</t>
  </si>
  <si>
    <t>PAGUES  ORDINÀRIES</t>
  </si>
  <si>
    <t>imports mensuals</t>
  </si>
  <si>
    <t>Ajut per menjar *</t>
  </si>
  <si>
    <t xml:space="preserve">* l'import "ajut per menjar" s'actualitzarà en funció del preu del menú del bar del Centre d'Informació del CPNSC. </t>
  </si>
  <si>
    <t>exempt</t>
  </si>
  <si>
    <t>TDPRL=  </t>
  </si>
  <si>
    <t>€</t>
  </si>
  <si>
    <t>PAGUES  EXTRAORDINÀRIES</t>
  </si>
  <si>
    <t>Nivel</t>
  </si>
  <si>
    <t>Importe
–
Euros</t>
  </si>
  <si>
    <t>Complement de Destí</t>
  </si>
  <si>
    <t>MENSUAL (dividit 12 mesos)</t>
  </si>
  <si>
    <t xml:space="preserve">ANNUAL (multiplicat 14 mesos) </t>
  </si>
  <si>
    <t>Grupo/Subgrupo EBEP</t>
  </si>
  <si>
    <t>Sueldo
–
(Euros)</t>
  </si>
  <si>
    <t>Trienios
–
(Euros)</t>
  </si>
  <si>
    <t>A1.</t>
  </si>
  <si>
    <t>A2.</t>
  </si>
  <si>
    <t>B.</t>
  </si>
  <si>
    <t>C1.</t>
  </si>
  <si>
    <t>C2.</t>
  </si>
  <si>
    <t>SALARI BASE + TRIENNIS ORDINÀRIES</t>
  </si>
  <si>
    <t>SALARI BASE + TRIENNIS EXTRAORDINÀRIES</t>
  </si>
  <si>
    <r>
      <t xml:space="preserve">E </t>
    </r>
    <r>
      <rPr>
        <sz val="10"/>
        <color theme="1"/>
        <rFont val="Arial"/>
        <family val="2"/>
      </rPr>
      <t>(Ley 30/1984) y Agrupaciones Profesionales (EBEP).</t>
    </r>
  </si>
  <si>
    <t>ANNUAL   =(Ordx12) +(Extraordx2)</t>
  </si>
  <si>
    <t>Trienni (mensual)</t>
  </si>
  <si>
    <r>
      <t>MENSUAL -</t>
    </r>
    <r>
      <rPr>
        <sz val="9"/>
        <color theme="1"/>
        <rFont val="Arial Narrow"/>
        <family val="2"/>
      </rPr>
      <t>columna C</t>
    </r>
    <r>
      <rPr>
        <sz val="10"/>
        <color theme="1"/>
        <rFont val="Arial Narrow"/>
        <family val="2"/>
      </rPr>
      <t>(dividit 12 mesos)-</t>
    </r>
  </si>
  <si>
    <t xml:space="preserve">ALTRES PERCEPCIONS </t>
  </si>
  <si>
    <t>ALTRES PERCEPCIONS</t>
  </si>
  <si>
    <t>(import mensual en 14 pagues)</t>
  </si>
  <si>
    <t>(import anual 1 paga)</t>
  </si>
  <si>
    <t>ESCALES I NIVELLS RETRIBUTIUS CPNSC  PERSONAL FUNCIONARI: MARÇ 2025</t>
  </si>
  <si>
    <t>CP1=  </t>
  </si>
  <si>
    <t>ESCALES I NIVELLS RETRIBUTIUS C.P.N.S.C.  PERSONAL FUNCIONARI: JULIOL 2025</t>
  </si>
  <si>
    <t>CP2=  </t>
  </si>
  <si>
    <t>ESCALES I NIVELLS RETRIBUTIUS CPNSC  PERSONAL FUNCIONARI: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</si>
</sst>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Arial"/>
      <family val="2"/>
    </font>
    <font>
      <i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0" tint="-0.34998626667073579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name val="Calibri"/>
      <family val="2"/>
      <scheme val="minor"/>
    </font>
    <font>
      <sz val="10"/>
      <name val="Calibri"/>
      <family val="2"/>
      <scheme val="minor"/>
    </font>
    <font>
      <sz val="8"/>
      <color rgb="FF0070C0"/>
      <name val="Calibri"/>
      <family val="2"/>
      <scheme val="minor"/>
    </font>
    <font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2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10" fillId="0" borderId="0" xfId="0" applyNumberFormat="1" applyFont="1"/>
    <xf numFmtId="4" fontId="12" fillId="0" borderId="0" xfId="0" applyNumberFormat="1" applyFont="1"/>
    <xf numFmtId="0" fontId="15" fillId="0" borderId="1" xfId="0" applyFont="1" applyBorder="1" applyAlignment="1">
      <alignment wrapText="1"/>
    </xf>
    <xf numFmtId="0" fontId="18" fillId="0" borderId="0" xfId="0" applyFont="1"/>
    <xf numFmtId="0" fontId="19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horizontal="left" vertical="top" indent="1" shrinkToFit="1"/>
    </xf>
    <xf numFmtId="0" fontId="18" fillId="0" borderId="1" xfId="0" applyFont="1" applyBorder="1"/>
    <xf numFmtId="4" fontId="21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wrapText="1"/>
    </xf>
    <xf numFmtId="4" fontId="17" fillId="0" borderId="0" xfId="0" applyNumberFormat="1" applyFont="1"/>
    <xf numFmtId="4" fontId="16" fillId="0" borderId="0" xfId="0" applyNumberFormat="1" applyFont="1"/>
    <xf numFmtId="2" fontId="21" fillId="0" borderId="1" xfId="0" applyNumberFormat="1" applyFont="1" applyBorder="1"/>
    <xf numFmtId="2" fontId="18" fillId="0" borderId="1" xfId="0" applyNumberFormat="1" applyFont="1" applyBorder="1"/>
    <xf numFmtId="4" fontId="18" fillId="0" borderId="1" xfId="0" applyNumberFormat="1" applyFont="1" applyBorder="1"/>
    <xf numFmtId="2" fontId="13" fillId="0" borderId="13" xfId="0" applyNumberFormat="1" applyFont="1" applyBorder="1"/>
    <xf numFmtId="2" fontId="0" fillId="0" borderId="13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13" fillId="0" borderId="0" xfId="0" applyNumberFormat="1" applyFont="1"/>
    <xf numFmtId="2" fontId="0" fillId="0" borderId="0" xfId="0" applyNumberFormat="1"/>
    <xf numFmtId="4" fontId="0" fillId="0" borderId="9" xfId="0" applyNumberFormat="1" applyBorder="1"/>
    <xf numFmtId="4" fontId="0" fillId="0" borderId="5" xfId="0" applyNumberFormat="1" applyBorder="1"/>
    <xf numFmtId="0" fontId="0" fillId="4" borderId="0" xfId="0" applyFill="1"/>
    <xf numFmtId="0" fontId="24" fillId="0" borderId="0" xfId="0" applyFont="1"/>
    <xf numFmtId="0" fontId="3" fillId="0" borderId="0" xfId="0" applyFont="1"/>
    <xf numFmtId="0" fontId="2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1" xfId="0" applyFont="1" applyBorder="1"/>
    <xf numFmtId="4" fontId="26" fillId="0" borderId="2" xfId="0" applyNumberFormat="1" applyFont="1" applyBorder="1"/>
    <xf numFmtId="4" fontId="27" fillId="0" borderId="1" xfId="0" applyNumberFormat="1" applyFont="1" applyBorder="1"/>
    <xf numFmtId="0" fontId="28" fillId="0" borderId="0" xfId="0" applyFont="1" applyAlignment="1">
      <alignment vertical="center"/>
    </xf>
    <xf numFmtId="4" fontId="29" fillId="0" borderId="2" xfId="0" applyNumberFormat="1" applyFont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3" fillId="0" borderId="1" xfId="0" applyNumberFormat="1" applyFont="1" applyBorder="1"/>
    <xf numFmtId="4" fontId="3" fillId="2" borderId="1" xfId="0" applyNumberFormat="1" applyFont="1" applyFill="1" applyBorder="1"/>
    <xf numFmtId="4" fontId="3" fillId="0" borderId="2" xfId="0" applyNumberFormat="1" applyFont="1" applyBorder="1"/>
    <xf numFmtId="4" fontId="25" fillId="5" borderId="1" xfId="0" applyNumberFormat="1" applyFont="1" applyFill="1" applyBorder="1"/>
    <xf numFmtId="4" fontId="25" fillId="0" borderId="0" xfId="0" applyNumberFormat="1" applyFont="1"/>
    <xf numFmtId="4" fontId="27" fillId="0" borderId="2" xfId="0" applyNumberFormat="1" applyFont="1" applyBorder="1"/>
    <xf numFmtId="4" fontId="4" fillId="0" borderId="0" xfId="0" applyNumberFormat="1" applyFont="1" applyAlignment="1">
      <alignment horizontal="right"/>
    </xf>
    <xf numFmtId="4" fontId="30" fillId="0" borderId="0" xfId="0" applyNumberFormat="1" applyFont="1"/>
    <xf numFmtId="0" fontId="0" fillId="0" borderId="1" xfId="0" applyBorder="1"/>
    <xf numFmtId="4" fontId="4" fillId="0" borderId="6" xfId="0" applyNumberFormat="1" applyFont="1" applyBorder="1"/>
    <xf numFmtId="4" fontId="5" fillId="0" borderId="1" xfId="0" applyNumberFormat="1" applyFont="1" applyBorder="1"/>
    <xf numFmtId="4" fontId="4" fillId="0" borderId="7" xfId="0" applyNumberFormat="1" applyFont="1" applyBorder="1"/>
    <xf numFmtId="4" fontId="4" fillId="0" borderId="3" xfId="0" applyNumberFormat="1" applyFont="1" applyBorder="1"/>
    <xf numFmtId="4" fontId="1" fillId="0" borderId="0" xfId="0" applyNumberFormat="1" applyFont="1"/>
    <xf numFmtId="4" fontId="27" fillId="0" borderId="14" xfId="0" applyNumberFormat="1" applyFont="1" applyBorder="1"/>
    <xf numFmtId="0" fontId="31" fillId="0" borderId="0" xfId="0" applyFont="1"/>
    <xf numFmtId="4" fontId="13" fillId="0" borderId="0" xfId="0" applyNumberFormat="1" applyFont="1"/>
    <xf numFmtId="4" fontId="24" fillId="0" borderId="0" xfId="0" applyNumberFormat="1" applyFont="1"/>
    <xf numFmtId="0" fontId="32" fillId="5" borderId="11" xfId="0" applyFont="1" applyFill="1" applyBorder="1"/>
    <xf numFmtId="0" fontId="32" fillId="5" borderId="12" xfId="0" applyFont="1" applyFill="1" applyBorder="1"/>
    <xf numFmtId="4" fontId="32" fillId="5" borderId="10" xfId="0" applyNumberFormat="1" applyFont="1" applyFill="1" applyBorder="1"/>
    <xf numFmtId="4" fontId="32" fillId="5" borderId="11" xfId="0" applyNumberFormat="1" applyFont="1" applyFill="1" applyBorder="1"/>
    <xf numFmtId="4" fontId="32" fillId="5" borderId="12" xfId="0" applyNumberFormat="1" applyFont="1" applyFill="1" applyBorder="1"/>
    <xf numFmtId="0" fontId="27" fillId="0" borderId="0" xfId="0" applyFont="1"/>
    <xf numFmtId="4" fontId="33" fillId="0" borderId="9" xfId="0" applyNumberFormat="1" applyFont="1" applyBorder="1"/>
    <xf numFmtId="4" fontId="33" fillId="0" borderId="0" xfId="0" applyNumberFormat="1" applyFont="1"/>
    <xf numFmtId="4" fontId="33" fillId="0" borderId="5" xfId="0" applyNumberFormat="1" applyFont="1" applyBorder="1" applyAlignment="1">
      <alignment horizontal="right"/>
    </xf>
    <xf numFmtId="4" fontId="34" fillId="5" borderId="11" xfId="0" applyNumberFormat="1" applyFont="1" applyFill="1" applyBorder="1"/>
    <xf numFmtId="4" fontId="34" fillId="5" borderId="12" xfId="0" applyNumberFormat="1" applyFont="1" applyFill="1" applyBorder="1"/>
    <xf numFmtId="4" fontId="34" fillId="5" borderId="10" xfId="0" applyNumberFormat="1" applyFont="1" applyFill="1" applyBorder="1"/>
    <xf numFmtId="0" fontId="13" fillId="5" borderId="12" xfId="0" applyFont="1" applyFill="1" applyBorder="1"/>
    <xf numFmtId="0" fontId="27" fillId="5" borderId="10" xfId="0" applyFont="1" applyFill="1" applyBorder="1"/>
    <xf numFmtId="4" fontId="27" fillId="0" borderId="0" xfId="0" applyNumberFormat="1" applyFont="1"/>
    <xf numFmtId="4" fontId="27" fillId="0" borderId="12" xfId="0" applyNumberFormat="1" applyFont="1" applyBorder="1"/>
    <xf numFmtId="4" fontId="27" fillId="0" borderId="10" xfId="0" applyNumberFormat="1" applyFont="1" applyBorder="1"/>
    <xf numFmtId="4" fontId="35" fillId="0" borderId="9" xfId="0" applyNumberFormat="1" applyFont="1" applyBorder="1"/>
    <xf numFmtId="4" fontId="35" fillId="0" borderId="0" xfId="0" applyNumberFormat="1" applyFont="1"/>
    <xf numFmtId="4" fontId="35" fillId="0" borderId="5" xfId="0" applyNumberFormat="1" applyFont="1" applyBorder="1"/>
    <xf numFmtId="4" fontId="27" fillId="0" borderId="9" xfId="0" applyNumberFormat="1" applyFont="1" applyBorder="1"/>
    <xf numFmtId="4" fontId="13" fillId="0" borderId="5" xfId="0" applyNumberFormat="1" applyFont="1" applyBorder="1"/>
    <xf numFmtId="164" fontId="27" fillId="0" borderId="0" xfId="0" applyNumberFormat="1" applyFont="1"/>
    <xf numFmtId="4" fontId="27" fillId="0" borderId="5" xfId="0" applyNumberFormat="1" applyFont="1" applyBorder="1"/>
    <xf numFmtId="4" fontId="3" fillId="0" borderId="9" xfId="0" applyNumberFormat="1" applyFont="1" applyBorder="1"/>
    <xf numFmtId="4" fontId="3" fillId="0" borderId="5" xfId="0" applyNumberFormat="1" applyFont="1" applyBorder="1"/>
    <xf numFmtId="4" fontId="27" fillId="0" borderId="8" xfId="0" applyNumberFormat="1" applyFont="1" applyBorder="1"/>
    <xf numFmtId="4" fontId="27" fillId="0" borderId="13" xfId="0" applyNumberFormat="1" applyFont="1" applyBorder="1"/>
    <xf numFmtId="4" fontId="27" fillId="0" borderId="7" xfId="0" applyNumberFormat="1" applyFont="1" applyBorder="1"/>
    <xf numFmtId="4" fontId="27" fillId="0" borderId="8" xfId="0" applyNumberFormat="1" applyFont="1" applyBorder="1" applyAlignment="1">
      <alignment vertical="top"/>
    </xf>
    <xf numFmtId="0" fontId="3" fillId="0" borderId="9" xfId="0" applyFont="1" applyBorder="1"/>
    <xf numFmtId="4" fontId="36" fillId="0" borderId="0" xfId="0" applyNumberFormat="1" applyFont="1"/>
    <xf numFmtId="4" fontId="38" fillId="0" borderId="0" xfId="0" applyNumberFormat="1" applyFont="1"/>
    <xf numFmtId="4" fontId="3" fillId="0" borderId="8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0" fontId="27" fillId="0" borderId="0" xfId="0" applyFont="1" applyAlignment="1">
      <alignment vertical="center"/>
    </xf>
    <xf numFmtId="4" fontId="29" fillId="0" borderId="2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3" borderId="1" xfId="0" applyNumberFormat="1" applyFont="1" applyFill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4" fontId="24" fillId="0" borderId="9" xfId="0" applyNumberFormat="1" applyFont="1" applyBorder="1"/>
    <xf numFmtId="4" fontId="24" fillId="0" borderId="13" xfId="0" applyNumberFormat="1" applyFont="1" applyBorder="1"/>
    <xf numFmtId="4" fontId="38" fillId="0" borderId="9" xfId="0" applyNumberFormat="1" applyFont="1" applyBorder="1"/>
    <xf numFmtId="4" fontId="27" fillId="0" borderId="7" xfId="0" applyNumberFormat="1" applyFont="1" applyBorder="1" applyAlignment="1">
      <alignment vertical="top"/>
    </xf>
    <xf numFmtId="4" fontId="34" fillId="0" borderId="0" xfId="0" applyNumberFormat="1" applyFont="1"/>
    <xf numFmtId="4" fontId="29" fillId="0" borderId="3" xfId="0" applyNumberFormat="1" applyFont="1" applyBorder="1"/>
    <xf numFmtId="4" fontId="37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165" fontId="0" fillId="0" borderId="0" xfId="0" applyNumberFormat="1"/>
    <xf numFmtId="4" fontId="27" fillId="0" borderId="0" xfId="0" applyNumberFormat="1" applyFont="1" applyAlignment="1">
      <alignment vertical="top"/>
    </xf>
    <xf numFmtId="4" fontId="37" fillId="0" borderId="9" xfId="0" applyNumberFormat="1" applyFont="1" applyBorder="1" applyAlignment="1">
      <alignment horizontal="left" wrapText="1"/>
    </xf>
    <xf numFmtId="4" fontId="37" fillId="0" borderId="0" xfId="0" applyNumberFormat="1" applyFont="1" applyAlignment="1">
      <alignment horizontal="left" wrapText="1"/>
    </xf>
    <xf numFmtId="4" fontId="37" fillId="0" borderId="5" xfId="0" applyNumberFormat="1" applyFont="1" applyBorder="1" applyAlignment="1">
      <alignment horizontal="left" wrapText="1"/>
    </xf>
    <xf numFmtId="4" fontId="37" fillId="0" borderId="8" xfId="0" applyNumberFormat="1" applyFont="1" applyBorder="1" applyAlignment="1">
      <alignment horizontal="left" wrapText="1"/>
    </xf>
    <xf numFmtId="4" fontId="37" fillId="0" borderId="13" xfId="0" applyNumberFormat="1" applyFont="1" applyBorder="1" applyAlignment="1">
      <alignment horizontal="left" wrapText="1"/>
    </xf>
    <xf numFmtId="4" fontId="37" fillId="0" borderId="7" xfId="0" applyNumberFormat="1" applyFont="1" applyBorder="1" applyAlignment="1">
      <alignment horizontal="left" wrapText="1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4" fontId="33" fillId="0" borderId="9" xfId="0" applyNumberFormat="1" applyFont="1" applyBorder="1" applyAlignment="1">
      <alignment horizontal="center" wrapText="1"/>
    </xf>
    <xf numFmtId="4" fontId="33" fillId="0" borderId="0" xfId="0" applyNumberFormat="1" applyFont="1" applyAlignment="1">
      <alignment horizontal="center" wrapText="1"/>
    </xf>
    <xf numFmtId="4" fontId="33" fillId="0" borderId="5" xfId="0" applyNumberFormat="1" applyFont="1" applyBorder="1" applyAlignment="1">
      <alignment horizontal="center" wrapText="1"/>
    </xf>
    <xf numFmtId="4" fontId="29" fillId="0" borderId="2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5"/>
  <sheetViews>
    <sheetView showGridLines="0" topLeftCell="A11" workbookViewId="0">
      <selection activeCell="T35" sqref="T35"/>
    </sheetView>
  </sheetViews>
  <sheetFormatPr defaultColWidth="11.44140625" defaultRowHeight="14.4" x14ac:dyDescent="0.3"/>
  <cols>
    <col min="1" max="1" width="12.6640625" customWidth="1"/>
    <col min="2" max="23" width="9.109375" customWidth="1"/>
    <col min="24" max="24" width="8.6640625" customWidth="1"/>
    <col min="25" max="25" width="3.33203125" customWidth="1"/>
    <col min="26" max="29" width="10.109375" customWidth="1"/>
  </cols>
  <sheetData>
    <row r="1" spans="1:24" ht="21" x14ac:dyDescent="0.4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29" t="s">
        <v>0</v>
      </c>
      <c r="G2" s="129"/>
      <c r="H2" s="129"/>
      <c r="I2" s="129"/>
      <c r="J2" s="129"/>
      <c r="K2" s="129"/>
      <c r="L2" s="129"/>
      <c r="M2" s="129"/>
      <c r="N2" s="129"/>
      <c r="O2" s="129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ht="3" customHeight="1" x14ac:dyDescent="0.3">
      <c r="A7" s="42"/>
      <c r="B7" s="42"/>
      <c r="C7" s="42"/>
      <c r="D7" s="42"/>
      <c r="E7" s="42"/>
      <c r="F7" s="42"/>
      <c r="G7" s="42"/>
      <c r="H7" s="42"/>
      <c r="I7" s="136"/>
      <c r="J7" s="137"/>
      <c r="K7" s="42"/>
      <c r="L7" s="42"/>
      <c r="M7" s="42"/>
      <c r="N7" s="42"/>
      <c r="O7" s="42"/>
      <c r="P7" s="37"/>
      <c r="Q7" s="37"/>
      <c r="R7" s="37"/>
      <c r="S7" s="37"/>
      <c r="T7" s="37"/>
      <c r="U7" s="37"/>
      <c r="V7" s="37"/>
    </row>
    <row r="8" spans="1:24" s="2" customFormat="1" ht="13.95" customHeight="1" x14ac:dyDescent="0.3">
      <c r="A8" s="43" t="s">
        <v>5</v>
      </c>
      <c r="B8" s="44">
        <f>'imports 2024 2%'!$E$3</f>
        <v>17560.439999999999</v>
      </c>
      <c r="C8" s="44">
        <f>'imports 2024 2%'!$E$3</f>
        <v>17560.439999999999</v>
      </c>
      <c r="D8" s="44">
        <f>'imports 2024 2%'!$E$3</f>
        <v>17560.439999999999</v>
      </c>
      <c r="E8" s="44">
        <f>'imports 2024 2%'!$E$3</f>
        <v>17560.439999999999</v>
      </c>
      <c r="F8" s="44">
        <f>'imports 2024 2%'!$E$3</f>
        <v>17560.439999999999</v>
      </c>
      <c r="G8" s="44">
        <f>'imports 2024 2%'!$E$3</f>
        <v>17560.439999999999</v>
      </c>
      <c r="H8" s="44">
        <f>'imports 2024 2%'!$E$3</f>
        <v>17560.439999999999</v>
      </c>
      <c r="I8" s="44">
        <f>'imports 2024 2%'!$E$3</f>
        <v>17560.439999999999</v>
      </c>
      <c r="J8" s="44">
        <f>'imports 2024 2%'!$E$3</f>
        <v>17560.439999999999</v>
      </c>
      <c r="K8" s="44">
        <f>'imports 2024 2%'!$E$3</f>
        <v>17560.439999999999</v>
      </c>
      <c r="L8" s="44">
        <f>'imports 2024 2%'!$E$3</f>
        <v>17560.439999999999</v>
      </c>
      <c r="M8" s="44">
        <f>'imports 2024 2%'!$E$3</f>
        <v>17560.439999999999</v>
      </c>
      <c r="N8" s="44">
        <f>'imports 2024 2%'!$E$3</f>
        <v>17560.439999999999</v>
      </c>
      <c r="O8" s="44">
        <f>'imports 2024 2%'!$E$3</f>
        <v>17560.439999999999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f>'imports 2024 2%'!E25</f>
        <v>16226.84</v>
      </c>
      <c r="C9" s="44">
        <f>'imports 2024 2%'!E26</f>
        <v>14554.539999999999</v>
      </c>
      <c r="D9" s="44">
        <f>'imports 2024 2%'!E27</f>
        <v>13943.019999999999</v>
      </c>
      <c r="E9" s="44">
        <f>'imports 2024 2%'!E28</f>
        <v>13330.380000000001</v>
      </c>
      <c r="F9" s="44">
        <f>'imports 2024 2%'!E29</f>
        <v>11695.32</v>
      </c>
      <c r="G9" s="44">
        <f>'imports 2024 2%'!E30</f>
        <v>10376.1</v>
      </c>
      <c r="H9" s="44">
        <f>'imports 2024 2%'!E31</f>
        <v>9764.0199999999986</v>
      </c>
      <c r="I9" s="44">
        <f>'imports 2024 2%'!E32</f>
        <v>9152.64</v>
      </c>
      <c r="J9" s="44">
        <f>'imports 2024 2%'!E33</f>
        <v>8540</v>
      </c>
      <c r="K9" s="44">
        <f>'imports 2024 2%'!E34</f>
        <v>7929.04</v>
      </c>
      <c r="L9" s="44">
        <f>'imports 2024 2%'!E35</f>
        <v>7365.26</v>
      </c>
      <c r="M9" s="44">
        <f>'imports 2024 2%'!E36</f>
        <v>6989.3600000000006</v>
      </c>
      <c r="N9" s="44">
        <f>'imports 2024 2%'!E37</f>
        <v>6613.1799999999994</v>
      </c>
      <c r="O9" s="44">
        <f>'imports 2024 2%'!E38</f>
        <v>6237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v>44978.499155525162</v>
      </c>
      <c r="C10" s="44">
        <v>42638.360316986524</v>
      </c>
      <c r="D10" s="44">
        <v>38798.510134766315</v>
      </c>
      <c r="E10" s="44">
        <v>31861.20910232926</v>
      </c>
      <c r="F10" s="44">
        <v>28061.314567629015</v>
      </c>
      <c r="G10" s="44">
        <v>27943.257729632503</v>
      </c>
      <c r="H10" s="44">
        <v>27262.956594957996</v>
      </c>
      <c r="I10" s="44">
        <v>26774.444126982129</v>
      </c>
      <c r="J10" s="44">
        <v>26310.897798756007</v>
      </c>
      <c r="K10" s="44">
        <v>24396.162579310123</v>
      </c>
      <c r="L10" s="44">
        <v>22487.532123474051</v>
      </c>
      <c r="M10" s="44">
        <v>19586.624150663083</v>
      </c>
      <c r="N10" s="44">
        <v>16004.987372027652</v>
      </c>
      <c r="O10" s="44">
        <v>12064.665405472442</v>
      </c>
      <c r="P10" s="4"/>
      <c r="Q10" s="4"/>
      <c r="R10" s="4"/>
      <c r="S10" s="4"/>
      <c r="T10" s="4"/>
      <c r="U10" s="4"/>
      <c r="V10" s="11"/>
      <c r="W10" s="130"/>
    </row>
    <row r="11" spans="1:24" s="2" customFormat="1" ht="12.6" customHeight="1" x14ac:dyDescent="0.3">
      <c r="A11" s="46" t="s">
        <v>8</v>
      </c>
      <c r="B11" s="44">
        <v>12730.320948307903</v>
      </c>
      <c r="C11" s="44">
        <v>12168.121914083649</v>
      </c>
      <c r="D11" s="44">
        <v>10619.201388120235</v>
      </c>
      <c r="E11" s="44">
        <v>8599.7874950946079</v>
      </c>
      <c r="F11" s="44">
        <v>7520.1008592195167</v>
      </c>
      <c r="G11" s="44">
        <v>7568.1971361602937</v>
      </c>
      <c r="H11" s="44">
        <v>7393.5234233426472</v>
      </c>
      <c r="I11" s="44">
        <v>7266.3162489788292</v>
      </c>
      <c r="J11" s="44">
        <v>7164.0624621603874</v>
      </c>
      <c r="K11" s="44">
        <v>6599.1870393665931</v>
      </c>
      <c r="L11" s="44">
        <v>6062.6498484855356</v>
      </c>
      <c r="M11" s="44">
        <v>5511.2350858502923</v>
      </c>
      <c r="N11" s="44">
        <v>4423.0469804013837</v>
      </c>
      <c r="O11" s="44">
        <v>3225.9141167101943</v>
      </c>
      <c r="P11" s="4"/>
      <c r="Q11" s="4"/>
      <c r="R11" s="4"/>
      <c r="S11" s="4"/>
      <c r="T11" s="4"/>
      <c r="U11" s="4"/>
      <c r="V11" s="11"/>
      <c r="W11" s="130"/>
    </row>
    <row r="12" spans="1:24" s="6" customFormat="1" ht="14.4" hidden="1" customHeight="1" x14ac:dyDescent="0.3">
      <c r="A12" s="5">
        <v>0.5</v>
      </c>
      <c r="B12" s="47">
        <f>B11*$A$12</f>
        <v>6365.1604741539513</v>
      </c>
      <c r="C12" s="47">
        <f>C11*$A$12</f>
        <v>6084.0609570418246</v>
      </c>
      <c r="D12" s="47">
        <f t="shared" ref="D12:O12" si="0">D11*$A$12</f>
        <v>5309.6006940601173</v>
      </c>
      <c r="E12" s="47">
        <f t="shared" si="0"/>
        <v>4299.893747547304</v>
      </c>
      <c r="F12" s="48">
        <f t="shared" si="0"/>
        <v>3760.0504296097583</v>
      </c>
      <c r="G12" s="47">
        <f t="shared" si="0"/>
        <v>3784.0985680801468</v>
      </c>
      <c r="H12" s="47">
        <f t="shared" si="0"/>
        <v>3696.7617116713236</v>
      </c>
      <c r="I12" s="47">
        <f t="shared" si="0"/>
        <v>3633.1581244894146</v>
      </c>
      <c r="J12" s="47">
        <f t="shared" si="0"/>
        <v>3582.0312310801937</v>
      </c>
      <c r="K12" s="47">
        <f t="shared" si="0"/>
        <v>3299.5935196832966</v>
      </c>
      <c r="L12" s="48">
        <f t="shared" si="0"/>
        <v>3031.3249242427678</v>
      </c>
      <c r="M12" s="47">
        <f t="shared" si="0"/>
        <v>2755.6175429251462</v>
      </c>
      <c r="N12" s="47">
        <f t="shared" si="0"/>
        <v>2211.5234902006919</v>
      </c>
      <c r="O12" s="47">
        <f t="shared" si="0"/>
        <v>1612.9570583550972</v>
      </c>
      <c r="P12" s="5"/>
      <c r="Q12" s="5"/>
      <c r="R12" s="5"/>
      <c r="S12" s="4"/>
      <c r="T12" s="4"/>
      <c r="U12" s="4"/>
      <c r="V12" s="11"/>
      <c r="W12" s="130"/>
    </row>
    <row r="13" spans="1:24" s="6" customFormat="1" ht="14.4" hidden="1" customHeight="1" x14ac:dyDescent="0.3">
      <c r="A13" s="5">
        <v>0.3</v>
      </c>
      <c r="B13" s="47">
        <f>B11*$A$13</f>
        <v>3819.0962844923706</v>
      </c>
      <c r="C13" s="47">
        <f t="shared" ref="C13:O13" si="1">C11*$A$13</f>
        <v>3650.4365742250948</v>
      </c>
      <c r="D13" s="47">
        <f t="shared" si="1"/>
        <v>3185.7604164360705</v>
      </c>
      <c r="E13" s="47">
        <f t="shared" si="1"/>
        <v>2579.9362485283823</v>
      </c>
      <c r="F13" s="48">
        <f t="shared" si="1"/>
        <v>2256.0302577658549</v>
      </c>
      <c r="G13" s="47">
        <f t="shared" si="1"/>
        <v>2270.4591408480878</v>
      </c>
      <c r="H13" s="47">
        <f t="shared" si="1"/>
        <v>2218.0570270027943</v>
      </c>
      <c r="I13" s="47">
        <f t="shared" si="1"/>
        <v>2179.8948746936485</v>
      </c>
      <c r="J13" s="47">
        <f t="shared" si="1"/>
        <v>2149.218738648116</v>
      </c>
      <c r="K13" s="47">
        <f t="shared" si="1"/>
        <v>1979.7561118099779</v>
      </c>
      <c r="L13" s="48">
        <f t="shared" si="1"/>
        <v>1818.7949545456606</v>
      </c>
      <c r="M13" s="47">
        <f t="shared" si="1"/>
        <v>1653.3705257550876</v>
      </c>
      <c r="N13" s="47">
        <f t="shared" si="1"/>
        <v>1326.914094120415</v>
      </c>
      <c r="O13" s="47">
        <f t="shared" si="1"/>
        <v>967.77423501305827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f>B11*$A$14</f>
        <v>2546.0641896615807</v>
      </c>
      <c r="C14" s="47">
        <f t="shared" ref="C14:O14" si="2">C11*$A$14</f>
        <v>2433.6243828167298</v>
      </c>
      <c r="D14" s="47">
        <f t="shared" si="2"/>
        <v>2123.8402776240468</v>
      </c>
      <c r="E14" s="47">
        <f t="shared" si="2"/>
        <v>1719.9574990189217</v>
      </c>
      <c r="F14" s="48">
        <f t="shared" si="2"/>
        <v>1504.0201718439034</v>
      </c>
      <c r="G14" s="47">
        <f t="shared" si="2"/>
        <v>1513.6394272320588</v>
      </c>
      <c r="H14" s="47">
        <f t="shared" si="2"/>
        <v>1478.7046846685296</v>
      </c>
      <c r="I14" s="47">
        <f t="shared" si="2"/>
        <v>1453.2632497957659</v>
      </c>
      <c r="J14" s="47">
        <f t="shared" si="2"/>
        <v>1432.8124924320775</v>
      </c>
      <c r="K14" s="47">
        <f t="shared" si="2"/>
        <v>1319.8374078733186</v>
      </c>
      <c r="L14" s="48">
        <f t="shared" si="2"/>
        <v>1212.5299696971072</v>
      </c>
      <c r="M14" s="47">
        <f t="shared" si="2"/>
        <v>1102.2470171700586</v>
      </c>
      <c r="N14" s="47">
        <f t="shared" si="2"/>
        <v>884.60939608027684</v>
      </c>
      <c r="O14" s="47">
        <f t="shared" si="2"/>
        <v>645.18282334203889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f>B8+B9+B10+B11</f>
        <v>91496.100103833058</v>
      </c>
      <c r="C16" s="52">
        <f t="shared" ref="C16:O16" si="3">C8+C9+C10+C11</f>
        <v>86921.462231070167</v>
      </c>
      <c r="D16" s="52">
        <f t="shared" si="3"/>
        <v>80921.171522886536</v>
      </c>
      <c r="E16" s="52">
        <f t="shared" si="3"/>
        <v>71351.816597423865</v>
      </c>
      <c r="F16" s="52">
        <f t="shared" si="3"/>
        <v>64837.175426848524</v>
      </c>
      <c r="G16" s="52">
        <f t="shared" si="3"/>
        <v>63447.994865792796</v>
      </c>
      <c r="H16" s="52">
        <f t="shared" si="3"/>
        <v>61980.940018300636</v>
      </c>
      <c r="I16" s="52">
        <f t="shared" si="3"/>
        <v>60753.840375960957</v>
      </c>
      <c r="J16" s="52">
        <f t="shared" si="3"/>
        <v>59575.400260916394</v>
      </c>
      <c r="K16" s="52">
        <f t="shared" si="3"/>
        <v>56484.829618676718</v>
      </c>
      <c r="L16" s="52">
        <f t="shared" si="3"/>
        <v>53475.881971959585</v>
      </c>
      <c r="M16" s="52">
        <f t="shared" si="3"/>
        <v>49647.659236513369</v>
      </c>
      <c r="N16" s="52">
        <f t="shared" si="3"/>
        <v>44601.654352429032</v>
      </c>
      <c r="O16" s="52">
        <f t="shared" si="3"/>
        <v>39088.019522182629</v>
      </c>
      <c r="P16" s="4"/>
      <c r="Q16" s="4"/>
      <c r="R16" s="4"/>
      <c r="S16" s="5"/>
      <c r="T16" s="5"/>
      <c r="U16" s="5"/>
      <c r="V16" s="23"/>
      <c r="W16" s="5"/>
    </row>
    <row r="17" spans="1:23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3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3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3" ht="3" customHeight="1" x14ac:dyDescent="0.3">
      <c r="A20" s="37"/>
      <c r="B20" s="37"/>
      <c r="C20" s="106"/>
      <c r="D20" s="107"/>
      <c r="E20" s="42"/>
      <c r="F20" s="42"/>
      <c r="G20" s="42"/>
      <c r="H20" s="106"/>
      <c r="I20" s="107"/>
      <c r="J20" s="42"/>
      <c r="K20" s="42"/>
      <c r="L20" s="42"/>
      <c r="M20" s="42"/>
      <c r="N20" s="42"/>
      <c r="O20" s="42"/>
      <c r="P20" s="42"/>
      <c r="Q20" s="42"/>
      <c r="S20" s="37"/>
      <c r="T20" s="37"/>
      <c r="U20" s="37"/>
      <c r="V20" s="37"/>
    </row>
    <row r="21" spans="1:23" s="22" customFormat="1" ht="12.6" customHeight="1" x14ac:dyDescent="0.3">
      <c r="A21" s="8"/>
      <c r="B21" s="8"/>
      <c r="C21" s="104" t="s">
        <v>5</v>
      </c>
      <c r="D21" s="105"/>
      <c r="E21" s="44">
        <f>'imports 2024 2%'!E4</f>
        <v>15441.76</v>
      </c>
      <c r="F21" s="44">
        <f>'imports 2024 2%'!$E$4</f>
        <v>15441.76</v>
      </c>
      <c r="G21" s="44">
        <f>'imports 2024 2%'!$E$4</f>
        <v>15441.76</v>
      </c>
      <c r="H21" s="44">
        <f>'imports 2024 2%'!$E$4</f>
        <v>15441.76</v>
      </c>
      <c r="I21" s="44">
        <f>'imports 2024 2%'!$E$4</f>
        <v>15441.76</v>
      </c>
      <c r="J21" s="44">
        <f>'imports 2024 2%'!$E$4</f>
        <v>15441.76</v>
      </c>
      <c r="K21" s="44">
        <f>'imports 2024 2%'!$E$4</f>
        <v>15441.76</v>
      </c>
      <c r="L21" s="44">
        <f>'imports 2024 2%'!$E$4</f>
        <v>15441.76</v>
      </c>
      <c r="M21" s="44">
        <f>'imports 2024 2%'!$E$4</f>
        <v>15441.76</v>
      </c>
      <c r="N21" s="44">
        <f>'imports 2024 2%'!$E$4</f>
        <v>15441.76</v>
      </c>
      <c r="O21" s="44">
        <f>'imports 2024 2%'!$E$4</f>
        <v>15441.76</v>
      </c>
      <c r="P21" s="44">
        <f>'imports 2024 2%'!$E$4</f>
        <v>15441.76</v>
      </c>
      <c r="Q21" s="54">
        <f>'imports 2024 2%'!$E$4</f>
        <v>15441.76</v>
      </c>
      <c r="S21" s="8"/>
      <c r="T21" s="8"/>
      <c r="U21" s="8"/>
      <c r="V21" s="8"/>
      <c r="W21" s="8"/>
    </row>
    <row r="22" spans="1:23" s="22" customFormat="1" ht="12.6" customHeight="1" x14ac:dyDescent="0.3">
      <c r="A22" s="8"/>
      <c r="B22" s="8"/>
      <c r="C22" s="104" t="s">
        <v>6</v>
      </c>
      <c r="D22" s="105"/>
      <c r="E22" s="44">
        <f>'imports 2024 2%'!$E29</f>
        <v>11695.32</v>
      </c>
      <c r="F22" s="44">
        <f>'imports 2024 2%'!$E29</f>
        <v>11695.32</v>
      </c>
      <c r="G22" s="44">
        <f>'imports 2024 2%'!$E30</f>
        <v>10376.1</v>
      </c>
      <c r="H22" s="44">
        <f>'imports 2024 2%'!$E31</f>
        <v>9764.0199999999986</v>
      </c>
      <c r="I22" s="44">
        <f>'imports 2024 2%'!$E32</f>
        <v>9152.64</v>
      </c>
      <c r="J22" s="44">
        <f>'imports 2024 2%'!$E33</f>
        <v>8540</v>
      </c>
      <c r="K22" s="44">
        <f>'imports 2024 2%'!$E34</f>
        <v>7929.04</v>
      </c>
      <c r="L22" s="44">
        <f>'imports 2024 2%'!$E35</f>
        <v>7365.26</v>
      </c>
      <c r="M22" s="44">
        <f>'imports 2024 2%'!$E36</f>
        <v>6989.3600000000006</v>
      </c>
      <c r="N22" s="44">
        <f>'imports 2024 2%'!$E37</f>
        <v>6613.1799999999994</v>
      </c>
      <c r="O22" s="44">
        <f>'imports 2024 2%'!$E38</f>
        <v>6237</v>
      </c>
      <c r="P22" s="44">
        <f>'imports 2024 2%'!$E39</f>
        <v>5861.66</v>
      </c>
      <c r="Q22" s="44">
        <f>'imports 2024 2%'!$E39</f>
        <v>5861.66</v>
      </c>
      <c r="S22" s="8"/>
      <c r="T22" s="8"/>
      <c r="U22" s="8"/>
      <c r="V22" s="8"/>
      <c r="W22" s="8"/>
    </row>
    <row r="23" spans="1:23" s="2" customFormat="1" ht="12.6" customHeight="1" x14ac:dyDescent="0.3">
      <c r="A23" s="4"/>
      <c r="B23" s="4"/>
      <c r="C23" s="104" t="s">
        <v>7</v>
      </c>
      <c r="D23" s="105"/>
      <c r="E23" s="44">
        <v>30155.303824060054</v>
      </c>
      <c r="F23" s="44">
        <v>24806.508442724124</v>
      </c>
      <c r="G23" s="44">
        <v>24492.340176902613</v>
      </c>
      <c r="H23" s="44">
        <v>23192.981864624893</v>
      </c>
      <c r="I23" s="44">
        <v>22419.423151004561</v>
      </c>
      <c r="J23" s="44">
        <v>22533.466800000002</v>
      </c>
      <c r="K23" s="44">
        <v>22053.018</v>
      </c>
      <c r="L23" s="44">
        <v>21073.428610468069</v>
      </c>
      <c r="M23" s="44">
        <v>20769.789178561798</v>
      </c>
      <c r="N23" s="44">
        <v>19271.963586779395</v>
      </c>
      <c r="O23" s="44">
        <v>18414.909264086018</v>
      </c>
      <c r="P23" s="44">
        <v>17500.626826652609</v>
      </c>
      <c r="Q23" s="44">
        <v>15774.534415293823</v>
      </c>
      <c r="S23" s="4"/>
      <c r="T23" s="4"/>
      <c r="U23" s="4"/>
      <c r="V23" s="4"/>
      <c r="W23" s="4"/>
    </row>
    <row r="24" spans="1:23" s="2" customFormat="1" ht="12.6" customHeight="1" x14ac:dyDescent="0.3">
      <c r="A24" s="4"/>
      <c r="B24" s="4"/>
      <c r="C24" s="104" t="s">
        <v>8</v>
      </c>
      <c r="D24" s="105"/>
      <c r="E24" s="44">
        <v>9637.5965215875458</v>
      </c>
      <c r="F24" s="44">
        <v>7005.0534942056129</v>
      </c>
      <c r="G24" s="44">
        <v>7653.7628530745678</v>
      </c>
      <c r="H24" s="44">
        <v>6549.0441123432347</v>
      </c>
      <c r="I24" s="44">
        <v>6063.6731735268295</v>
      </c>
      <c r="J24" s="44">
        <v>6355.5932000000003</v>
      </c>
      <c r="K24" s="44">
        <v>6220.0819999999994</v>
      </c>
      <c r="L24" s="44">
        <v>5749.1975166063739</v>
      </c>
      <c r="M24" s="44">
        <v>5675.5181136332712</v>
      </c>
      <c r="N24" s="44">
        <v>5228.7186571425282</v>
      </c>
      <c r="O24" s="44">
        <v>5012.3247695644732</v>
      </c>
      <c r="P24" s="44">
        <v>4739.0969835392143</v>
      </c>
      <c r="Q24" s="44">
        <v>4469.3327591921789</v>
      </c>
      <c r="S24" s="4"/>
      <c r="T24" s="4"/>
      <c r="U24" s="4"/>
      <c r="V24" s="4"/>
      <c r="W24" s="4"/>
    </row>
    <row r="25" spans="1:23" s="2" customFormat="1" ht="9.75" hidden="1" customHeight="1" x14ac:dyDescent="0.3">
      <c r="A25" s="4"/>
      <c r="B25" s="4"/>
      <c r="C25" s="47">
        <v>0.5</v>
      </c>
      <c r="D25" s="47"/>
      <c r="E25" s="48">
        <f t="shared" ref="E25:Q25" si="4">E24*$A$12</f>
        <v>4818.7982607937729</v>
      </c>
      <c r="F25" s="47">
        <f t="shared" si="4"/>
        <v>3502.5267471028064</v>
      </c>
      <c r="G25" s="47">
        <f t="shared" si="4"/>
        <v>3826.8814265372839</v>
      </c>
      <c r="H25" s="48">
        <f t="shared" si="4"/>
        <v>3274.5220561716174</v>
      </c>
      <c r="I25" s="47">
        <f t="shared" si="4"/>
        <v>3031.8365867634147</v>
      </c>
      <c r="J25" s="47">
        <f t="shared" si="4"/>
        <v>3177.7966000000001</v>
      </c>
      <c r="K25" s="47">
        <f t="shared" si="4"/>
        <v>3110.0409999999997</v>
      </c>
      <c r="L25" s="47">
        <f t="shared" si="4"/>
        <v>2874.598758303187</v>
      </c>
      <c r="M25" s="47">
        <f t="shared" si="4"/>
        <v>2837.7590568166356</v>
      </c>
      <c r="N25" s="48">
        <f t="shared" si="4"/>
        <v>2614.3593285712641</v>
      </c>
      <c r="O25" s="47">
        <f t="shared" si="4"/>
        <v>2506.1623847822366</v>
      </c>
      <c r="P25" s="48">
        <f t="shared" si="4"/>
        <v>2369.5484917696072</v>
      </c>
      <c r="Q25" s="47">
        <f t="shared" si="4"/>
        <v>2234.6663795960894</v>
      </c>
      <c r="S25" s="5"/>
      <c r="T25" s="4"/>
      <c r="U25" s="4"/>
      <c r="V25" s="4"/>
      <c r="W25" s="4"/>
    </row>
    <row r="26" spans="1:23" s="2" customFormat="1" ht="9.75" hidden="1" customHeight="1" x14ac:dyDescent="0.3">
      <c r="A26" s="4"/>
      <c r="B26" s="4"/>
      <c r="C26" s="47">
        <v>0.3</v>
      </c>
      <c r="D26" s="47"/>
      <c r="E26" s="48">
        <f t="shared" ref="E26:Q26" si="5">E24*$A$13</f>
        <v>2891.2789564762638</v>
      </c>
      <c r="F26" s="47">
        <f t="shared" si="5"/>
        <v>2101.5160482616839</v>
      </c>
      <c r="G26" s="47">
        <f t="shared" si="5"/>
        <v>2296.1288559223703</v>
      </c>
      <c r="H26" s="48">
        <f t="shared" si="5"/>
        <v>1964.7132337029702</v>
      </c>
      <c r="I26" s="47">
        <f t="shared" si="5"/>
        <v>1819.1019520580487</v>
      </c>
      <c r="J26" s="47">
        <f t="shared" si="5"/>
        <v>1906.67796</v>
      </c>
      <c r="K26" s="47">
        <f t="shared" si="5"/>
        <v>1866.0245999999997</v>
      </c>
      <c r="L26" s="47">
        <f t="shared" si="5"/>
        <v>1724.7592549819121</v>
      </c>
      <c r="M26" s="47">
        <f t="shared" si="5"/>
        <v>1702.6554340899813</v>
      </c>
      <c r="N26" s="48">
        <f t="shared" si="5"/>
        <v>1568.6155971427584</v>
      </c>
      <c r="O26" s="47">
        <f t="shared" si="5"/>
        <v>1503.6974308693418</v>
      </c>
      <c r="P26" s="48">
        <f t="shared" si="5"/>
        <v>1421.7290950617642</v>
      </c>
      <c r="Q26" s="47">
        <f t="shared" si="5"/>
        <v>1340.7998277576537</v>
      </c>
      <c r="S26" s="5"/>
      <c r="T26" s="4"/>
      <c r="U26" s="4"/>
      <c r="V26" s="4"/>
      <c r="W26" s="4"/>
    </row>
    <row r="27" spans="1:23" s="2" customFormat="1" ht="9.75" hidden="1" customHeight="1" x14ac:dyDescent="0.3">
      <c r="A27" s="4"/>
      <c r="B27" s="4"/>
      <c r="C27" s="47">
        <v>0.2</v>
      </c>
      <c r="D27" s="47"/>
      <c r="E27" s="48">
        <f t="shared" ref="E27:Q27" si="6">E24*$A$14</f>
        <v>1927.5193043175093</v>
      </c>
      <c r="F27" s="47">
        <f t="shared" si="6"/>
        <v>1401.0106988411226</v>
      </c>
      <c r="G27" s="47">
        <f t="shared" si="6"/>
        <v>1530.7525706149136</v>
      </c>
      <c r="H27" s="48">
        <f t="shared" si="6"/>
        <v>1309.8088224686471</v>
      </c>
      <c r="I27" s="47">
        <f t="shared" si="6"/>
        <v>1212.734634705366</v>
      </c>
      <c r="J27" s="47">
        <f t="shared" si="6"/>
        <v>1271.1186400000001</v>
      </c>
      <c r="K27" s="47">
        <f t="shared" si="6"/>
        <v>1244.0164</v>
      </c>
      <c r="L27" s="47">
        <f t="shared" si="6"/>
        <v>1149.8395033212748</v>
      </c>
      <c r="M27" s="47">
        <f t="shared" si="6"/>
        <v>1135.1036227266543</v>
      </c>
      <c r="N27" s="48">
        <f t="shared" si="6"/>
        <v>1045.7437314285057</v>
      </c>
      <c r="O27" s="47">
        <f t="shared" si="6"/>
        <v>1002.4649539128947</v>
      </c>
      <c r="P27" s="48">
        <f t="shared" si="6"/>
        <v>947.81939670784288</v>
      </c>
      <c r="Q27" s="47">
        <f t="shared" si="6"/>
        <v>893.86655183843584</v>
      </c>
      <c r="S27" s="5"/>
      <c r="T27" s="4"/>
      <c r="U27" s="4"/>
      <c r="V27" s="4"/>
      <c r="W27" s="4"/>
    </row>
    <row r="28" spans="1:23" s="2" customFormat="1" ht="13.95" customHeight="1" x14ac:dyDescent="0.3">
      <c r="A28" s="4"/>
      <c r="B28" s="55"/>
      <c r="C28" s="104"/>
      <c r="D28" s="105"/>
      <c r="E28" s="52">
        <f t="shared" ref="E28:Q28" si="7">E21+E22+E23+E24</f>
        <v>66929.980345647607</v>
      </c>
      <c r="F28" s="52">
        <f t="shared" si="7"/>
        <v>58948.641936929736</v>
      </c>
      <c r="G28" s="52">
        <f t="shared" si="7"/>
        <v>57963.963029977182</v>
      </c>
      <c r="H28" s="52">
        <f t="shared" si="7"/>
        <v>54947.80597696812</v>
      </c>
      <c r="I28" s="52">
        <f t="shared" si="7"/>
        <v>53077.496324531385</v>
      </c>
      <c r="J28" s="52">
        <f t="shared" si="7"/>
        <v>52870.820000000007</v>
      </c>
      <c r="K28" s="52">
        <f t="shared" si="7"/>
        <v>51643.9</v>
      </c>
      <c r="L28" s="52">
        <f t="shared" si="7"/>
        <v>49629.64612707444</v>
      </c>
      <c r="M28" s="52">
        <f t="shared" si="7"/>
        <v>48876.427292195069</v>
      </c>
      <c r="N28" s="52">
        <f t="shared" si="7"/>
        <v>46555.62224392192</v>
      </c>
      <c r="O28" s="52">
        <f t="shared" si="7"/>
        <v>45105.994033650495</v>
      </c>
      <c r="P28" s="52">
        <f t="shared" si="7"/>
        <v>43543.143810191825</v>
      </c>
      <c r="Q28" s="52">
        <f t="shared" si="7"/>
        <v>41547.287174485995</v>
      </c>
      <c r="S28" s="4"/>
      <c r="T28" s="4"/>
      <c r="U28" s="4"/>
      <c r="V28" s="4"/>
      <c r="W28" s="4"/>
    </row>
    <row r="29" spans="1:23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3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3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</row>
    <row r="32" spans="1:23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3" s="2" customFormat="1" ht="13.5" customHeight="1" x14ac:dyDescent="0.3">
      <c r="A33" s="4"/>
      <c r="B33" s="4"/>
      <c r="C33" s="4"/>
      <c r="D33" s="4"/>
      <c r="E33" s="4"/>
      <c r="F33" s="4"/>
      <c r="G33" s="4"/>
      <c r="H33" s="46" t="s">
        <v>5</v>
      </c>
      <c r="I33" s="117"/>
      <c r="J33" s="44">
        <f>'imports 2024 2%'!$E$6</f>
        <v>11826.64</v>
      </c>
      <c r="K33" s="44">
        <f>'imports 2024 2%'!$E$6</f>
        <v>11826.64</v>
      </c>
      <c r="L33" s="44">
        <f>'imports 2024 2%'!$E$6</f>
        <v>11826.64</v>
      </c>
      <c r="M33" s="44">
        <f>'imports 2024 2%'!$E$6</f>
        <v>11826.64</v>
      </c>
      <c r="N33" s="44">
        <f>'imports 2024 2%'!$E$6</f>
        <v>11826.64</v>
      </c>
      <c r="O33" s="44">
        <f>'imports 2024 2%'!$E$6</f>
        <v>11826.64</v>
      </c>
      <c r="P33" s="44">
        <f>'imports 2024 2%'!$E$6</f>
        <v>11826.64</v>
      </c>
      <c r="Q33" s="44">
        <f>'imports 2024 2%'!$E$6</f>
        <v>11826.64</v>
      </c>
      <c r="R33" s="44">
        <f>'imports 2024 2%'!$E$6</f>
        <v>11826.64</v>
      </c>
      <c r="S33" s="44">
        <f>'imports 2024 2%'!$E$6</f>
        <v>11826.64</v>
      </c>
      <c r="T33" s="44">
        <f>'imports 2024 2%'!$E$6</f>
        <v>11826.64</v>
      </c>
      <c r="U33" s="4"/>
      <c r="V33" s="4"/>
    </row>
    <row r="34" spans="1:23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f>'imports 2024 2%'!$E33</f>
        <v>8540</v>
      </c>
      <c r="K34" s="44">
        <f>'imports 2024 2%'!$E34</f>
        <v>7929.04</v>
      </c>
      <c r="L34" s="44">
        <f>'imports 2024 2%'!$E35</f>
        <v>7365.26</v>
      </c>
      <c r="M34" s="44">
        <f>'imports 2024 2%'!$E36</f>
        <v>6989.3600000000006</v>
      </c>
      <c r="N34" s="44">
        <f>'imports 2024 2%'!$E37</f>
        <v>6613.1799999999994</v>
      </c>
      <c r="O34" s="44">
        <f>'imports 2024 2%'!$E38</f>
        <v>6237</v>
      </c>
      <c r="P34" s="44">
        <f>'imports 2024 2%'!$E39</f>
        <v>5861.66</v>
      </c>
      <c r="Q34" s="44">
        <f>'imports 2024 2%'!$E40</f>
        <v>5484.92</v>
      </c>
      <c r="R34" s="44">
        <f>'imports 2024 2%'!$E41</f>
        <v>5109.58</v>
      </c>
      <c r="S34" s="44">
        <f>'imports 2024 2%'!$E42</f>
        <v>4732.9799999999996</v>
      </c>
      <c r="T34" s="44">
        <f>'imports 2024 2%'!$E43</f>
        <v>4356.66</v>
      </c>
      <c r="U34" s="4"/>
      <c r="V34" s="4"/>
      <c r="W34" s="56"/>
    </row>
    <row r="35" spans="1:23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v>24946.061400000002</v>
      </c>
      <c r="K35" s="44">
        <v>24377.355600000003</v>
      </c>
      <c r="L35" s="44">
        <v>24017.5026</v>
      </c>
      <c r="M35" s="44">
        <v>22998.736800000002</v>
      </c>
      <c r="N35" s="44">
        <v>21658.981102894293</v>
      </c>
      <c r="O35" s="44">
        <v>19968.936339440097</v>
      </c>
      <c r="P35" s="44">
        <v>18132.008537466587</v>
      </c>
      <c r="Q35" s="44">
        <v>16471.6119406953</v>
      </c>
      <c r="R35" s="44">
        <v>15507.589608870172</v>
      </c>
      <c r="S35" s="44">
        <v>14619.383697573619</v>
      </c>
      <c r="T35" s="44">
        <v>12835.700442106317</v>
      </c>
      <c r="U35" s="4"/>
      <c r="V35" s="4"/>
    </row>
    <row r="36" spans="1:23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v>7036.0686000000005</v>
      </c>
      <c r="K36" s="44">
        <v>6875.6644000000006</v>
      </c>
      <c r="L36" s="44">
        <v>6774.1673999999994</v>
      </c>
      <c r="M36" s="44">
        <v>6486.8232000000007</v>
      </c>
      <c r="N36" s="44">
        <v>6117.1222276066756</v>
      </c>
      <c r="O36" s="44">
        <v>5859.9527729986348</v>
      </c>
      <c r="P36" s="44">
        <v>5039.5609591250422</v>
      </c>
      <c r="Q36" s="44">
        <v>4812.618951890583</v>
      </c>
      <c r="R36" s="44">
        <v>4689.426360381065</v>
      </c>
      <c r="S36" s="44">
        <v>4404.627129658109</v>
      </c>
      <c r="T36" s="44">
        <v>3745.9206723088269</v>
      </c>
      <c r="U36" s="4"/>
      <c r="V36" s="4"/>
    </row>
    <row r="37" spans="1:23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0.5</v>
      </c>
      <c r="I37" s="47"/>
      <c r="J37" s="49" t="e">
        <f>(#REF!*3.5%)+#REF!</f>
        <v>#REF!</v>
      </c>
      <c r="K37" s="49" t="e">
        <f>(#REF!*3.5%)+#REF!</f>
        <v>#REF!</v>
      </c>
      <c r="L37" s="47">
        <f t="shared" ref="L37:T37" si="8">L36*$A$12</f>
        <v>3387.0836999999997</v>
      </c>
      <c r="M37" s="47">
        <f t="shared" si="8"/>
        <v>3243.4116000000004</v>
      </c>
      <c r="N37" s="48">
        <f t="shared" si="8"/>
        <v>3058.5611138033378</v>
      </c>
      <c r="O37" s="47">
        <f t="shared" si="8"/>
        <v>2929.9763864993174</v>
      </c>
      <c r="P37" s="48">
        <f t="shared" si="8"/>
        <v>2519.7804795625211</v>
      </c>
      <c r="Q37" s="48">
        <f t="shared" si="8"/>
        <v>2406.3094759452915</v>
      </c>
      <c r="R37" s="47">
        <f t="shared" si="8"/>
        <v>2344.7131801905325</v>
      </c>
      <c r="S37" s="47">
        <f t="shared" si="8"/>
        <v>2202.3135648290545</v>
      </c>
      <c r="T37" s="47">
        <f t="shared" si="8"/>
        <v>1872.9603361544134</v>
      </c>
      <c r="U37" s="5"/>
      <c r="V37" s="5"/>
      <c r="W37" s="6"/>
    </row>
    <row r="38" spans="1:23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f>(#REF!*3.5%)+#REF!</f>
        <v>#REF!</v>
      </c>
      <c r="K38" s="49" t="e">
        <f>(#REF!*3.5%)+#REF!</f>
        <v>#REF!</v>
      </c>
      <c r="L38" s="47">
        <f t="shared" ref="L38:T38" si="9">L36*$A$13</f>
        <v>2032.2502199999997</v>
      </c>
      <c r="M38" s="47">
        <f t="shared" si="9"/>
        <v>1946.0469600000001</v>
      </c>
      <c r="N38" s="48">
        <f t="shared" si="9"/>
        <v>1835.1366682820026</v>
      </c>
      <c r="O38" s="47">
        <f t="shared" si="9"/>
        <v>1757.9858318995905</v>
      </c>
      <c r="P38" s="48">
        <f t="shared" si="9"/>
        <v>1511.8682877375127</v>
      </c>
      <c r="Q38" s="48">
        <f t="shared" si="9"/>
        <v>1443.7856855671748</v>
      </c>
      <c r="R38" s="47">
        <f t="shared" si="9"/>
        <v>1406.8279081143194</v>
      </c>
      <c r="S38" s="47">
        <f t="shared" si="9"/>
        <v>1321.3881388974326</v>
      </c>
      <c r="T38" s="47">
        <f t="shared" si="9"/>
        <v>1123.7762016926481</v>
      </c>
      <c r="U38" s="5"/>
      <c r="V38" s="5"/>
      <c r="W38" s="6"/>
    </row>
    <row r="39" spans="1:23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f>(#REF!*3.5%)+#REF!</f>
        <v>#REF!</v>
      </c>
      <c r="K39" s="49" t="e">
        <f>(#REF!*3.5%)+#REF!</f>
        <v>#REF!</v>
      </c>
      <c r="L39" s="47">
        <f t="shared" ref="L39:T39" si="10">L36*$A$14</f>
        <v>1354.83348</v>
      </c>
      <c r="M39" s="47">
        <f t="shared" si="10"/>
        <v>1297.3646400000002</v>
      </c>
      <c r="N39" s="48">
        <f t="shared" si="10"/>
        <v>1223.4244455213352</v>
      </c>
      <c r="O39" s="47">
        <f t="shared" si="10"/>
        <v>1171.9905545997269</v>
      </c>
      <c r="P39" s="48">
        <f t="shared" si="10"/>
        <v>1007.9121918250084</v>
      </c>
      <c r="Q39" s="48">
        <f t="shared" si="10"/>
        <v>962.5237903781167</v>
      </c>
      <c r="R39" s="47">
        <f t="shared" si="10"/>
        <v>937.88527207621303</v>
      </c>
      <c r="S39" s="47">
        <f t="shared" si="10"/>
        <v>880.92542593162182</v>
      </c>
      <c r="T39" s="47">
        <f t="shared" si="10"/>
        <v>749.18413446176544</v>
      </c>
      <c r="U39" s="5"/>
      <c r="V39" s="5"/>
      <c r="W39" s="6"/>
    </row>
    <row r="40" spans="1:23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f t="shared" ref="J40:T40" si="11">J33+J34+J35+J36</f>
        <v>52348.770000000004</v>
      </c>
      <c r="K40" s="52">
        <f t="shared" si="11"/>
        <v>51008.700000000004</v>
      </c>
      <c r="L40" s="52">
        <f t="shared" si="11"/>
        <v>49983.57</v>
      </c>
      <c r="M40" s="52">
        <f t="shared" si="11"/>
        <v>48301.56</v>
      </c>
      <c r="N40" s="52">
        <f t="shared" si="11"/>
        <v>46215.923330500969</v>
      </c>
      <c r="O40" s="52">
        <f t="shared" si="11"/>
        <v>43892.529112438737</v>
      </c>
      <c r="P40" s="52">
        <f t="shared" si="11"/>
        <v>40859.869496591622</v>
      </c>
      <c r="Q40" s="52">
        <f t="shared" si="11"/>
        <v>38595.790892585879</v>
      </c>
      <c r="R40" s="52">
        <f t="shared" si="11"/>
        <v>37133.23596925124</v>
      </c>
      <c r="S40" s="52">
        <f t="shared" si="11"/>
        <v>35583.630827231726</v>
      </c>
      <c r="T40" s="52">
        <f t="shared" si="11"/>
        <v>32764.921114415145</v>
      </c>
      <c r="U40" s="4"/>
      <c r="V40" s="4"/>
    </row>
    <row r="41" spans="1:23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3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3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3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3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f>'imports 2024 2%'!$E$7</f>
        <v>10024.64</v>
      </c>
      <c r="O45" s="44">
        <f>'imports 2024 2%'!$E$7</f>
        <v>10024.64</v>
      </c>
      <c r="P45" s="44">
        <f>'imports 2024 2%'!$E$7</f>
        <v>10024.64</v>
      </c>
      <c r="Q45" s="44">
        <f>'imports 2024 2%'!$E$7</f>
        <v>10024.64</v>
      </c>
      <c r="R45" s="44">
        <f>'imports 2024 2%'!$E$7</f>
        <v>10024.64</v>
      </c>
      <c r="S45" s="44">
        <f>'imports 2024 2%'!$E$7</f>
        <v>10024.64</v>
      </c>
      <c r="T45" s="44">
        <f>'imports 2024 2%'!$E$7</f>
        <v>10024.64</v>
      </c>
      <c r="U45" s="44">
        <f>'imports 2024 2%'!$E$7</f>
        <v>10024.64</v>
      </c>
      <c r="V45" s="44">
        <f>'imports 2024 2%'!$E$7</f>
        <v>10024.64</v>
      </c>
      <c r="W45" s="44">
        <f>'imports 2024 2%'!$E$7</f>
        <v>10024.64</v>
      </c>
    </row>
    <row r="46" spans="1:23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f>'imports 2024 2%'!$E37</f>
        <v>6613.1799999999994</v>
      </c>
      <c r="O46" s="44">
        <f>'imports 2024 2%'!$E38</f>
        <v>6237</v>
      </c>
      <c r="P46" s="44">
        <f>'imports 2024 2%'!$E39</f>
        <v>5861.66</v>
      </c>
      <c r="Q46" s="44">
        <f>'imports 2024 2%'!$E40</f>
        <v>5484.92</v>
      </c>
      <c r="R46" s="44">
        <f>'imports 2024 2%'!$E41</f>
        <v>5109.58</v>
      </c>
      <c r="S46" s="44">
        <f>'imports 2024 2%'!$E42</f>
        <v>4732.9799999999996</v>
      </c>
      <c r="T46" s="44">
        <f>'imports 2024 2%'!$E43</f>
        <v>4356.66</v>
      </c>
      <c r="U46" s="44">
        <f>'imports 2024 2%'!$E44</f>
        <v>3980.34</v>
      </c>
      <c r="V46" s="44">
        <f>'imports 2024 2%'!$E45</f>
        <v>3604.86</v>
      </c>
      <c r="W46" s="44">
        <f>'imports 2024 2%'!$E46</f>
        <v>3417.1200000000003</v>
      </c>
    </row>
    <row r="47" spans="1:23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v>19009.294153660958</v>
      </c>
      <c r="O47" s="44">
        <v>17775.64110204803</v>
      </c>
      <c r="P47" s="44">
        <v>17335.071569691372</v>
      </c>
      <c r="Q47" s="44">
        <v>16014.610012260175</v>
      </c>
      <c r="R47" s="44">
        <v>15084.064657118604</v>
      </c>
      <c r="S47" s="44">
        <v>13778.324968600691</v>
      </c>
      <c r="T47" s="44">
        <v>13681.950420296409</v>
      </c>
      <c r="U47" s="44">
        <v>13829.633777715331</v>
      </c>
      <c r="V47" s="44">
        <v>11647.656121693406</v>
      </c>
      <c r="W47" s="44">
        <v>10101.398838508618</v>
      </c>
    </row>
    <row r="48" spans="1:23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v>5573.1068921930919</v>
      </c>
      <c r="O48" s="44">
        <v>4892.4383051114437</v>
      </c>
      <c r="P48" s="44">
        <v>4879.5286661289765</v>
      </c>
      <c r="Q48" s="44">
        <v>5017.7562640144124</v>
      </c>
      <c r="R48" s="44">
        <v>4764.7588268824111</v>
      </c>
      <c r="S48" s="44">
        <v>4887.9514183919264</v>
      </c>
      <c r="T48" s="44">
        <v>4072.9910989682762</v>
      </c>
      <c r="U48" s="44">
        <v>4212.9504776928234</v>
      </c>
      <c r="V48" s="44">
        <v>3468.2059995640534</v>
      </c>
      <c r="W48" s="44">
        <v>3005.977950143048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0.5</v>
      </c>
      <c r="M49" s="47"/>
      <c r="N49" s="47">
        <f>N48*$A$12</f>
        <v>2786.5534460965459</v>
      </c>
      <c r="O49" s="48">
        <f t="shared" ref="O49:W49" si="12">O48*$A$12</f>
        <v>2446.2191525557218</v>
      </c>
      <c r="P49" s="48">
        <f t="shared" si="12"/>
        <v>2439.7643330644883</v>
      </c>
      <c r="Q49" s="47">
        <f t="shared" si="12"/>
        <v>2508.8781320072062</v>
      </c>
      <c r="R49" s="48">
        <f t="shared" si="12"/>
        <v>2382.3794134412055</v>
      </c>
      <c r="S49" s="48">
        <f t="shared" si="12"/>
        <v>2443.9757091959632</v>
      </c>
      <c r="T49" s="48">
        <f t="shared" si="12"/>
        <v>2036.4955494841381</v>
      </c>
      <c r="U49" s="48">
        <f t="shared" si="12"/>
        <v>2106.4752388464117</v>
      </c>
      <c r="V49" s="48">
        <f t="shared" si="12"/>
        <v>1734.1029997820267</v>
      </c>
      <c r="W49" s="59">
        <f t="shared" si="12"/>
        <v>1502.988975071524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f t="shared" ref="N50:W50" si="13">N48*$A$13</f>
        <v>1671.9320676579275</v>
      </c>
      <c r="O50" s="48">
        <f t="shared" si="13"/>
        <v>1467.731491533433</v>
      </c>
      <c r="P50" s="48">
        <f t="shared" si="13"/>
        <v>1463.858599838693</v>
      </c>
      <c r="Q50" s="47">
        <f t="shared" si="13"/>
        <v>1505.3268792043236</v>
      </c>
      <c r="R50" s="48">
        <f t="shared" si="13"/>
        <v>1429.4276480647234</v>
      </c>
      <c r="S50" s="48">
        <f t="shared" si="13"/>
        <v>1466.3854255175779</v>
      </c>
      <c r="T50" s="48">
        <f t="shared" si="13"/>
        <v>1221.8973296904828</v>
      </c>
      <c r="U50" s="48">
        <f t="shared" si="13"/>
        <v>1263.8851433078469</v>
      </c>
      <c r="V50" s="48">
        <f t="shared" si="13"/>
        <v>1040.4617998692161</v>
      </c>
      <c r="W50" s="59">
        <f t="shared" si="13"/>
        <v>901.79338504291434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f t="shared" ref="N51:W51" si="14">N48*$A$14</f>
        <v>1114.6213784386184</v>
      </c>
      <c r="O51" s="48">
        <f t="shared" si="14"/>
        <v>978.48766102228876</v>
      </c>
      <c r="P51" s="48">
        <f t="shared" si="14"/>
        <v>975.9057332257953</v>
      </c>
      <c r="Q51" s="47">
        <f t="shared" si="14"/>
        <v>1003.5512528028826</v>
      </c>
      <c r="R51" s="48">
        <f t="shared" si="14"/>
        <v>952.95176537648229</v>
      </c>
      <c r="S51" s="48">
        <f t="shared" si="14"/>
        <v>977.59028367838528</v>
      </c>
      <c r="T51" s="48">
        <f t="shared" si="14"/>
        <v>814.59821979365529</v>
      </c>
      <c r="U51" s="48">
        <f t="shared" si="14"/>
        <v>842.5900955385647</v>
      </c>
      <c r="V51" s="48">
        <f t="shared" si="14"/>
        <v>693.64119991281075</v>
      </c>
      <c r="W51" s="59">
        <f t="shared" si="14"/>
        <v>601.19559002860967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f>N45+N46+N47+N48</f>
        <v>41220.22104585405</v>
      </c>
      <c r="O52" s="52">
        <f t="shared" ref="O52:W52" si="15">O45+O46+O47+O48</f>
        <v>38929.719407159471</v>
      </c>
      <c r="P52" s="52">
        <f t="shared" si="15"/>
        <v>38100.900235820351</v>
      </c>
      <c r="Q52" s="52">
        <f t="shared" si="15"/>
        <v>36541.926276274586</v>
      </c>
      <c r="R52" s="52">
        <f t="shared" si="15"/>
        <v>34983.043484001013</v>
      </c>
      <c r="S52" s="52">
        <f t="shared" si="15"/>
        <v>33423.896386992616</v>
      </c>
      <c r="T52" s="52">
        <f t="shared" si="15"/>
        <v>32136.241519264684</v>
      </c>
      <c r="U52" s="52">
        <f t="shared" si="15"/>
        <v>32047.564255408153</v>
      </c>
      <c r="V52" s="52">
        <f t="shared" si="15"/>
        <v>28745.362121257458</v>
      </c>
      <c r="W52" s="52">
        <f t="shared" si="15"/>
        <v>26549.136788651667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4.2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36"/>
      <c r="Q56" s="137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4" t="s">
        <v>5</v>
      </c>
      <c r="Q57" s="135"/>
      <c r="R57" s="63">
        <f>'imports 2024 2%'!$E$8</f>
        <v>9187.2200000000012</v>
      </c>
      <c r="S57" s="63">
        <f>'imports 2024 2%'!$E$8</f>
        <v>9187.2200000000012</v>
      </c>
      <c r="T57" s="63">
        <f>'imports 2024 2%'!$E$8</f>
        <v>9187.2200000000012</v>
      </c>
      <c r="U57" s="63">
        <f>'imports 2024 2%'!$E$8</f>
        <v>9187.2200000000012</v>
      </c>
      <c r="V57" s="63">
        <f>'imports 2024 2%'!$E$8</f>
        <v>9187.2200000000012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34" t="s">
        <v>6</v>
      </c>
      <c r="Q58" s="135"/>
      <c r="R58" s="44">
        <f>'imports 2024 2%'!$E41</f>
        <v>5109.58</v>
      </c>
      <c r="S58" s="44">
        <f>'imports 2024 2%'!$E42</f>
        <v>4732.9799999999996</v>
      </c>
      <c r="T58" s="44">
        <f>'imports 2024 2%'!$E43</f>
        <v>4356.66</v>
      </c>
      <c r="U58" s="44">
        <f>'imports 2024 2%'!$E44</f>
        <v>3980.34</v>
      </c>
      <c r="V58" s="44">
        <f>'imports 2024 2%'!$E45</f>
        <v>3604.86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4" t="s">
        <v>7</v>
      </c>
      <c r="Q59" s="135"/>
      <c r="R59" s="44">
        <v>17438.902513864898</v>
      </c>
      <c r="S59" s="44">
        <v>15069.264649420453</v>
      </c>
      <c r="T59" s="44">
        <v>14046.615634803038</v>
      </c>
      <c r="U59" s="44">
        <v>14195.965762579377</v>
      </c>
      <c r="V59" s="44">
        <v>11690.733178502396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34" t="s">
        <v>8</v>
      </c>
      <c r="Q60" s="135"/>
      <c r="R60" s="44">
        <v>7119.5966836287025</v>
      </c>
      <c r="S60" s="44">
        <v>6178.8910992116898</v>
      </c>
      <c r="T60" s="44">
        <v>4437.6563134749049</v>
      </c>
      <c r="U60" s="44">
        <v>4579.2824625568683</v>
      </c>
      <c r="V60" s="44">
        <v>3511.283056373044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0.5</v>
      </c>
      <c r="Q61" s="47"/>
      <c r="R61" s="49" t="e">
        <f>(#REF!*3.5%)+#REF!</f>
        <v>#REF!</v>
      </c>
      <c r="S61" s="47">
        <f t="shared" ref="S61:V61" si="16">S60*$A$12</f>
        <v>3089.4455496058449</v>
      </c>
      <c r="T61" s="47">
        <f t="shared" si="16"/>
        <v>2218.8281567374524</v>
      </c>
      <c r="U61" s="48">
        <f t="shared" si="16"/>
        <v>2289.6412312784341</v>
      </c>
      <c r="V61" s="47">
        <f t="shared" si="16"/>
        <v>1755.641528186522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f>(#REF!*3.5%)+#REF!</f>
        <v>#REF!</v>
      </c>
      <c r="S62" s="47">
        <f t="shared" ref="S62:V62" si="17">S60*$A$13</f>
        <v>1853.6673297635068</v>
      </c>
      <c r="T62" s="47">
        <f t="shared" si="17"/>
        <v>1331.2968940424714</v>
      </c>
      <c r="U62" s="48">
        <f t="shared" si="17"/>
        <v>1373.7847387670604</v>
      </c>
      <c r="V62" s="47">
        <f t="shared" si="17"/>
        <v>1053.3849169119133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f>(#REF!*3.5%)+#REF!</f>
        <v>#REF!</v>
      </c>
      <c r="S63" s="47">
        <f t="shared" ref="S63:V63" si="18">S60*$A$14</f>
        <v>1235.7782198423381</v>
      </c>
      <c r="T63" s="47">
        <f t="shared" si="18"/>
        <v>887.53126269498102</v>
      </c>
      <c r="U63" s="48">
        <f t="shared" si="18"/>
        <v>915.85649251137374</v>
      </c>
      <c r="V63" s="47">
        <f t="shared" si="18"/>
        <v>702.25661127460887</v>
      </c>
      <c r="W63" s="6"/>
    </row>
    <row r="64" spans="1:26" ht="14.25" customHeight="1" x14ac:dyDescent="0.3">
      <c r="A64" s="66"/>
      <c r="B64" s="66"/>
      <c r="C64" s="66"/>
      <c r="D64" s="66"/>
      <c r="E64" s="66"/>
      <c r="F64" s="66"/>
      <c r="H64" s="37"/>
      <c r="I64" s="37"/>
      <c r="J64" s="37"/>
      <c r="K64" s="55"/>
      <c r="N64" s="4"/>
      <c r="O64" s="37"/>
      <c r="P64" s="134"/>
      <c r="Q64" s="135"/>
      <c r="R64" s="52">
        <f t="shared" ref="R64:V64" si="19">R57+R58+R59+R60</f>
        <v>38855.299197493601</v>
      </c>
      <c r="S64" s="52">
        <f t="shared" si="19"/>
        <v>35168.355748632144</v>
      </c>
      <c r="T64" s="52">
        <f t="shared" si="19"/>
        <v>32028.151948277944</v>
      </c>
      <c r="U64" s="52">
        <f t="shared" si="19"/>
        <v>31942.808225136247</v>
      </c>
      <c r="V64" s="52">
        <f t="shared" si="19"/>
        <v>27994.09623487544</v>
      </c>
      <c r="W64" s="2"/>
      <c r="X64" s="2"/>
      <c r="Y64" s="2"/>
      <c r="Z64" s="2"/>
    </row>
    <row r="65" spans="1:25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5" s="2" customFormat="1" ht="27" customHeight="1" x14ac:dyDescent="0.3">
      <c r="A66" s="73"/>
      <c r="B66" s="74"/>
      <c r="C66" s="75"/>
      <c r="D66" s="131" t="s">
        <v>19</v>
      </c>
      <c r="E66" s="132"/>
      <c r="F66" s="133"/>
      <c r="H66" s="76" t="s">
        <v>26</v>
      </c>
      <c r="I66" s="77"/>
      <c r="J66" s="78"/>
      <c r="K66" s="76" t="s">
        <v>61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  <c r="Y66" s="12"/>
    </row>
    <row r="67" spans="1:25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87"/>
      <c r="I67" s="65"/>
      <c r="J67" s="88"/>
      <c r="K67" s="33"/>
      <c r="N67" s="34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f>S67-T67</f>
        <v>4.8445000000000016E-2</v>
      </c>
      <c r="V67" s="81"/>
      <c r="W67" s="90"/>
      <c r="X67" s="81"/>
      <c r="Y67" s="12"/>
    </row>
    <row r="68" spans="1:25" s="2" customFormat="1" ht="15" customHeight="1" x14ac:dyDescent="0.3">
      <c r="A68" s="91" t="s">
        <v>23</v>
      </c>
      <c r="B68" s="31">
        <f>'imports 2024 2%'!H3</f>
        <v>51.07</v>
      </c>
      <c r="C68" s="92"/>
      <c r="D68" s="91" t="s">
        <v>23</v>
      </c>
      <c r="E68" s="32">
        <f>'imports 2024 2%'!C12</f>
        <v>818.82</v>
      </c>
      <c r="F68" s="29">
        <f>'imports 2024 2%'!G12</f>
        <v>31.53</v>
      </c>
      <c r="H68" s="93" t="s">
        <v>65</v>
      </c>
      <c r="I68" s="94">
        <v>956.96926077127137</v>
      </c>
      <c r="J68" s="95" t="s">
        <v>39</v>
      </c>
      <c r="K68" s="96" t="s">
        <v>32</v>
      </c>
      <c r="L68" s="94"/>
      <c r="M68" s="94">
        <v>522</v>
      </c>
      <c r="N68" s="95" t="s">
        <v>39</v>
      </c>
      <c r="O68" s="81"/>
      <c r="P68" s="87" t="s">
        <v>35</v>
      </c>
      <c r="Q68" s="81"/>
      <c r="R68" s="81"/>
      <c r="S68" s="81">
        <v>11.04</v>
      </c>
      <c r="T68" s="81">
        <v>0</v>
      </c>
      <c r="U68" s="81">
        <v>11.04</v>
      </c>
      <c r="V68" s="81"/>
      <c r="W68" s="90"/>
      <c r="X68" s="81"/>
      <c r="Y68" s="12"/>
    </row>
    <row r="69" spans="1:25" s="2" customFormat="1" ht="15" customHeight="1" x14ac:dyDescent="0.3">
      <c r="A69" s="97" t="s">
        <v>24</v>
      </c>
      <c r="B69" s="31">
        <f>'imports 2024 2%'!H4</f>
        <v>41.65</v>
      </c>
      <c r="C69" s="92"/>
      <c r="D69" s="91" t="s">
        <v>24</v>
      </c>
      <c r="E69" s="32">
        <f>'imports 2024 2%'!C13</f>
        <v>836.78</v>
      </c>
      <c r="F69" s="29">
        <f>'imports 2024 2%'!G13</f>
        <v>30.37</v>
      </c>
      <c r="H69" s="93" t="s">
        <v>67</v>
      </c>
      <c r="I69" s="94">
        <v>2979.9200000000037</v>
      </c>
      <c r="J69" s="95" t="s">
        <v>39</v>
      </c>
      <c r="K69" s="96"/>
      <c r="L69" s="94"/>
      <c r="M69" s="94"/>
      <c r="N69" s="95"/>
      <c r="O69" s="81"/>
      <c r="P69" s="122" t="s">
        <v>36</v>
      </c>
      <c r="Q69" s="123"/>
      <c r="R69" s="123"/>
      <c r="S69" s="123"/>
      <c r="T69" s="123"/>
      <c r="U69" s="123"/>
      <c r="V69" s="123"/>
      <c r="W69" s="124"/>
      <c r="X69" s="118"/>
      <c r="Y69" s="12"/>
    </row>
    <row r="70" spans="1:25" s="2" customFormat="1" ht="15" customHeight="1" x14ac:dyDescent="0.3">
      <c r="A70" s="97" t="s">
        <v>25</v>
      </c>
      <c r="B70" s="31">
        <f>'imports 2024 2%'!H6</f>
        <v>31.53</v>
      </c>
      <c r="C70" s="92"/>
      <c r="D70" s="91" t="s">
        <v>25</v>
      </c>
      <c r="E70" s="32">
        <f>'imports 2024 2%'!C15</f>
        <v>744.56</v>
      </c>
      <c r="F70" s="29">
        <f>'imports 2024 2%'!G15</f>
        <v>27.21</v>
      </c>
      <c r="H70" s="81"/>
      <c r="I70" s="99"/>
      <c r="J70" s="81"/>
      <c r="K70" s="81"/>
      <c r="L70" s="98"/>
      <c r="M70" s="81"/>
      <c r="N70" s="81"/>
      <c r="P70" s="125"/>
      <c r="Q70" s="126"/>
      <c r="R70" s="126"/>
      <c r="S70" s="126"/>
      <c r="T70" s="126"/>
      <c r="U70" s="126"/>
      <c r="V70" s="126"/>
      <c r="W70" s="127"/>
      <c r="X70" s="118"/>
    </row>
    <row r="71" spans="1:25" s="2" customFormat="1" ht="15" customHeight="1" x14ac:dyDescent="0.3">
      <c r="A71" s="97" t="s">
        <v>29</v>
      </c>
      <c r="B71" s="31">
        <f>'imports 2024 2%'!H7</f>
        <v>21.459999999999997</v>
      </c>
      <c r="C71" s="92"/>
      <c r="D71" s="91" t="s">
        <v>29</v>
      </c>
      <c r="E71" s="32">
        <f>'imports 2024 2%'!C16</f>
        <v>710.44</v>
      </c>
      <c r="F71" s="29">
        <f>'imports 2024 2%'!G16</f>
        <v>21.24</v>
      </c>
      <c r="H71" s="81"/>
      <c r="I71" s="103"/>
      <c r="J71" s="81"/>
      <c r="U71" s="81"/>
      <c r="V71" s="81"/>
      <c r="W71" s="81"/>
      <c r="X71" s="4"/>
    </row>
    <row r="72" spans="1:25" s="2" customFormat="1" ht="15" customHeight="1" x14ac:dyDescent="0.3">
      <c r="A72" s="100" t="s">
        <v>31</v>
      </c>
      <c r="B72" s="27">
        <f>'imports 2024 2%'!H8</f>
        <v>16.16</v>
      </c>
      <c r="C72" s="101"/>
      <c r="D72" s="102" t="s">
        <v>31</v>
      </c>
      <c r="E72" s="28">
        <f>'imports 2024 2%'!C17</f>
        <v>656.23</v>
      </c>
      <c r="F72" s="30">
        <f>'imports 2024 2%'!G17</f>
        <v>16.16</v>
      </c>
      <c r="H72" s="81"/>
      <c r="I72" s="81"/>
      <c r="J72" s="81"/>
      <c r="U72" s="4"/>
      <c r="V72" s="4"/>
    </row>
    <row r="73" spans="1:25" s="2" customFormat="1" ht="13.2" customHeight="1" x14ac:dyDescent="0.3">
      <c r="A73" s="4"/>
      <c r="H73" s="8"/>
      <c r="I73" s="8"/>
      <c r="J73" s="8"/>
      <c r="U73" s="4"/>
      <c r="V73" s="4"/>
    </row>
    <row r="74" spans="1:25" s="2" customFormat="1" ht="9.75" customHeight="1" x14ac:dyDescent="0.3">
      <c r="A74" s="4"/>
      <c r="H74"/>
      <c r="I74"/>
      <c r="J74"/>
      <c r="S74" s="4"/>
      <c r="T74" s="4"/>
      <c r="U74" s="4"/>
      <c r="V74" s="4"/>
    </row>
    <row r="75" spans="1:25" x14ac:dyDescent="0.3">
      <c r="K75" s="8"/>
      <c r="L75" s="2"/>
      <c r="M75" s="2"/>
      <c r="N75" s="2"/>
    </row>
  </sheetData>
  <mergeCells count="12">
    <mergeCell ref="P69:W70"/>
    <mergeCell ref="A1:T1"/>
    <mergeCell ref="F2:O2"/>
    <mergeCell ref="W10:W12"/>
    <mergeCell ref="D66:F66"/>
    <mergeCell ref="P57:Q57"/>
    <mergeCell ref="P58:Q58"/>
    <mergeCell ref="P59:Q59"/>
    <mergeCell ref="P60:Q60"/>
    <mergeCell ref="P64:Q64"/>
    <mergeCell ref="P56:Q56"/>
    <mergeCell ref="I7:J7"/>
  </mergeCells>
  <pageMargins left="0.25" right="0.25" top="0.75" bottom="0.75" header="0.3" footer="0.3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4"/>
  <sheetViews>
    <sheetView showGridLines="0" topLeftCell="D19" workbookViewId="0">
      <selection activeCell="S33" sqref="S33"/>
    </sheetView>
  </sheetViews>
  <sheetFormatPr defaultColWidth="11.44140625" defaultRowHeight="14.4" x14ac:dyDescent="0.3"/>
  <cols>
    <col min="1" max="1" width="16.6640625" customWidth="1"/>
    <col min="2" max="25" width="8.5546875" customWidth="1"/>
    <col min="26" max="29" width="10.109375" customWidth="1"/>
  </cols>
  <sheetData>
    <row r="1" spans="1:24" ht="21" x14ac:dyDescent="0.4">
      <c r="A1" s="128" t="s">
        <v>66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29" t="s">
        <v>34</v>
      </c>
      <c r="G2" s="129"/>
      <c r="H2" s="129"/>
      <c r="I2" s="129"/>
      <c r="J2" s="129"/>
      <c r="K2" s="129"/>
      <c r="L2" s="129"/>
      <c r="M2" s="129"/>
      <c r="N2" s="129"/>
      <c r="O2" s="129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s="2" customFormat="1" ht="4.95" customHeight="1" x14ac:dyDescent="0.3">
      <c r="A7" s="4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08"/>
      <c r="P7" s="4"/>
      <c r="Q7" s="4"/>
      <c r="R7" s="4"/>
      <c r="S7" s="4"/>
      <c r="T7" s="4"/>
      <c r="U7" s="4"/>
      <c r="V7" s="4"/>
    </row>
    <row r="8" spans="1:24" s="2" customFormat="1" ht="13.95" customHeight="1" x14ac:dyDescent="0.3">
      <c r="A8" s="43" t="s">
        <v>5</v>
      </c>
      <c r="B8" s="44" t="e">
        <f>#REF!</f>
        <v>#REF!</v>
      </c>
      <c r="C8" s="44" t="e">
        <f>#REF!</f>
        <v>#REF!</v>
      </c>
      <c r="D8" s="44" t="e">
        <f>#REF!</f>
        <v>#REF!</v>
      </c>
      <c r="E8" s="44" t="e">
        <f>#REF!</f>
        <v>#REF!</v>
      </c>
      <c r="F8" s="44" t="e">
        <f>#REF!</f>
        <v>#REF!</v>
      </c>
      <c r="G8" s="44" t="e">
        <f>#REF!</f>
        <v>#REF!</v>
      </c>
      <c r="H8" s="44" t="e">
        <f>#REF!</f>
        <v>#REF!</v>
      </c>
      <c r="I8" s="44" t="e">
        <f>#REF!</f>
        <v>#REF!</v>
      </c>
      <c r="J8" s="44" t="e">
        <f>#REF!</f>
        <v>#REF!</v>
      </c>
      <c r="K8" s="44" t="e">
        <f>#REF!</f>
        <v>#REF!</v>
      </c>
      <c r="L8" s="44" t="e">
        <f>#REF!</f>
        <v>#REF!</v>
      </c>
      <c r="M8" s="44" t="e">
        <f>#REF!</f>
        <v>#REF!</v>
      </c>
      <c r="N8" s="44" t="e">
        <f>#REF!</f>
        <v>#REF!</v>
      </c>
      <c r="O8" s="44" t="e">
        <f>#REF!</f>
        <v>#REF!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 t="e">
        <f>#REF!</f>
        <v>#REF!</v>
      </c>
      <c r="C9" s="44" t="e">
        <f>#REF!</f>
        <v>#REF!</v>
      </c>
      <c r="D9" s="44" t="e">
        <f>#REF!</f>
        <v>#REF!</v>
      </c>
      <c r="E9" s="44" t="e">
        <f>#REF!</f>
        <v>#REF!</v>
      </c>
      <c r="F9" s="44" t="e">
        <f>#REF!</f>
        <v>#REF!</v>
      </c>
      <c r="G9" s="44" t="e">
        <f>#REF!</f>
        <v>#REF!</v>
      </c>
      <c r="H9" s="44" t="e">
        <f>#REF!</f>
        <v>#REF!</v>
      </c>
      <c r="I9" s="44" t="e">
        <f>#REF!</f>
        <v>#REF!</v>
      </c>
      <c r="J9" s="44" t="e">
        <f>#REF!</f>
        <v>#REF!</v>
      </c>
      <c r="K9" s="44" t="e">
        <f>#REF!</f>
        <v>#REF!</v>
      </c>
      <c r="L9" s="44" t="e">
        <f>#REF!</f>
        <v>#REF!</v>
      </c>
      <c r="M9" s="44" t="e">
        <f>#REF!</f>
        <v>#REF!</v>
      </c>
      <c r="N9" s="44" t="e">
        <f>#REF!</f>
        <v>#REF!</v>
      </c>
      <c r="O9" s="44" t="e">
        <f>#REF!</f>
        <v>#REF!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 t="e">
        <f>#REF!/14</f>
        <v>#REF!</v>
      </c>
      <c r="C10" s="44" t="e">
        <f>#REF!/14</f>
        <v>#REF!</v>
      </c>
      <c r="D10" s="44" t="e">
        <f>#REF!/14</f>
        <v>#REF!</v>
      </c>
      <c r="E10" s="44" t="e">
        <f>#REF!/14</f>
        <v>#REF!</v>
      </c>
      <c r="F10" s="44" t="e">
        <f>#REF!/14</f>
        <v>#REF!</v>
      </c>
      <c r="G10" s="44" t="e">
        <f>#REF!/14</f>
        <v>#REF!</v>
      </c>
      <c r="H10" s="44" t="e">
        <f>#REF!/14</f>
        <v>#REF!</v>
      </c>
      <c r="I10" s="44" t="e">
        <f>#REF!/14</f>
        <v>#REF!</v>
      </c>
      <c r="J10" s="44" t="e">
        <f>#REF!/14</f>
        <v>#REF!</v>
      </c>
      <c r="K10" s="44" t="e">
        <f>#REF!/14</f>
        <v>#REF!</v>
      </c>
      <c r="L10" s="44" t="e">
        <f>#REF!/14</f>
        <v>#REF!</v>
      </c>
      <c r="M10" s="44" t="e">
        <f>#REF!/14</f>
        <v>#REF!</v>
      </c>
      <c r="N10" s="44" t="e">
        <f>#REF!/14</f>
        <v>#REF!</v>
      </c>
      <c r="O10" s="44" t="e">
        <f>#REF!/14</f>
        <v>#REF!</v>
      </c>
      <c r="P10" s="4"/>
      <c r="Q10" s="4"/>
      <c r="R10" s="4"/>
      <c r="S10" s="4"/>
      <c r="T10" s="4"/>
      <c r="U10" s="4"/>
      <c r="V10" s="11"/>
      <c r="W10" s="130"/>
    </row>
    <row r="11" spans="1:24" s="2" customFormat="1" ht="12.6" customHeight="1" x14ac:dyDescent="0.3">
      <c r="A11" s="46" t="s">
        <v>8</v>
      </c>
      <c r="B11" s="44" t="e">
        <f>#REF!/12</f>
        <v>#REF!</v>
      </c>
      <c r="C11" s="44" t="e">
        <f>#REF!/12</f>
        <v>#REF!</v>
      </c>
      <c r="D11" s="44" t="e">
        <f>#REF!/12</f>
        <v>#REF!</v>
      </c>
      <c r="E11" s="44" t="e">
        <f>#REF!/12</f>
        <v>#REF!</v>
      </c>
      <c r="F11" s="44" t="e">
        <f>#REF!/12</f>
        <v>#REF!</v>
      </c>
      <c r="G11" s="44" t="e">
        <f>#REF!/12</f>
        <v>#REF!</v>
      </c>
      <c r="H11" s="44" t="e">
        <f>#REF!/12</f>
        <v>#REF!</v>
      </c>
      <c r="I11" s="44" t="e">
        <f>#REF!/12</f>
        <v>#REF!</v>
      </c>
      <c r="J11" s="44" t="e">
        <f>#REF!/12</f>
        <v>#REF!</v>
      </c>
      <c r="K11" s="44" t="e">
        <f>#REF!/12</f>
        <v>#REF!</v>
      </c>
      <c r="L11" s="44" t="e">
        <f>#REF!/12</f>
        <v>#REF!</v>
      </c>
      <c r="M11" s="44" t="e">
        <f>#REF!/12</f>
        <v>#REF!</v>
      </c>
      <c r="N11" s="44" t="e">
        <f>#REF!/12</f>
        <v>#REF!</v>
      </c>
      <c r="O11" s="44" t="e">
        <f>#REF!/12</f>
        <v>#REF!</v>
      </c>
      <c r="P11" s="4"/>
      <c r="Q11" s="4"/>
      <c r="R11" s="4"/>
      <c r="S11" s="4"/>
      <c r="T11" s="4"/>
      <c r="U11" s="4"/>
      <c r="V11" s="11"/>
      <c r="W11" s="130"/>
    </row>
    <row r="12" spans="1:24" s="6" customFormat="1" ht="14.4" hidden="1" customHeight="1" x14ac:dyDescent="0.3">
      <c r="A12" s="5">
        <v>0.5</v>
      </c>
      <c r="B12" s="47" t="e">
        <f>B11*$A$12</f>
        <v>#REF!</v>
      </c>
      <c r="C12" s="47" t="e">
        <f>C11*$A$12</f>
        <v>#REF!</v>
      </c>
      <c r="D12" s="47" t="e">
        <f t="shared" ref="D12:O12" si="0">D11*$A$12</f>
        <v>#REF!</v>
      </c>
      <c r="E12" s="47" t="e">
        <f t="shared" si="0"/>
        <v>#REF!</v>
      </c>
      <c r="F12" s="48" t="e">
        <f t="shared" si="0"/>
        <v>#REF!</v>
      </c>
      <c r="G12" s="47" t="e">
        <f t="shared" si="0"/>
        <v>#REF!</v>
      </c>
      <c r="H12" s="47" t="e">
        <f t="shared" si="0"/>
        <v>#REF!</v>
      </c>
      <c r="I12" s="47" t="e">
        <f t="shared" si="0"/>
        <v>#REF!</v>
      </c>
      <c r="J12" s="47" t="e">
        <f t="shared" si="0"/>
        <v>#REF!</v>
      </c>
      <c r="K12" s="47" t="e">
        <f t="shared" si="0"/>
        <v>#REF!</v>
      </c>
      <c r="L12" s="48" t="e">
        <f t="shared" si="0"/>
        <v>#REF!</v>
      </c>
      <c r="M12" s="47" t="e">
        <f t="shared" si="0"/>
        <v>#REF!</v>
      </c>
      <c r="N12" s="47" t="e">
        <f t="shared" si="0"/>
        <v>#REF!</v>
      </c>
      <c r="O12" s="47" t="e">
        <f t="shared" si="0"/>
        <v>#REF!</v>
      </c>
      <c r="P12" s="5"/>
      <c r="Q12" s="5"/>
      <c r="R12" s="5"/>
      <c r="S12" s="4"/>
      <c r="T12" s="4"/>
      <c r="U12" s="4"/>
      <c r="V12" s="11"/>
      <c r="W12" s="130"/>
    </row>
    <row r="13" spans="1:24" s="6" customFormat="1" ht="14.4" hidden="1" customHeight="1" x14ac:dyDescent="0.3">
      <c r="A13" s="5">
        <v>0.3</v>
      </c>
      <c r="B13" s="47" t="e">
        <f>B11*$A$13</f>
        <v>#REF!</v>
      </c>
      <c r="C13" s="47" t="e">
        <f t="shared" ref="C13:O13" si="1">C11*$A$13</f>
        <v>#REF!</v>
      </c>
      <c r="D13" s="47" t="e">
        <f t="shared" si="1"/>
        <v>#REF!</v>
      </c>
      <c r="E13" s="47" t="e">
        <f t="shared" si="1"/>
        <v>#REF!</v>
      </c>
      <c r="F13" s="48" t="e">
        <f t="shared" si="1"/>
        <v>#REF!</v>
      </c>
      <c r="G13" s="47" t="e">
        <f t="shared" si="1"/>
        <v>#REF!</v>
      </c>
      <c r="H13" s="47" t="e">
        <f t="shared" si="1"/>
        <v>#REF!</v>
      </c>
      <c r="I13" s="47" t="e">
        <f t="shared" si="1"/>
        <v>#REF!</v>
      </c>
      <c r="J13" s="47" t="e">
        <f t="shared" si="1"/>
        <v>#REF!</v>
      </c>
      <c r="K13" s="47" t="e">
        <f t="shared" si="1"/>
        <v>#REF!</v>
      </c>
      <c r="L13" s="48" t="e">
        <f t="shared" si="1"/>
        <v>#REF!</v>
      </c>
      <c r="M13" s="47" t="e">
        <f t="shared" si="1"/>
        <v>#REF!</v>
      </c>
      <c r="N13" s="47" t="e">
        <f t="shared" si="1"/>
        <v>#REF!</v>
      </c>
      <c r="O13" s="47" t="e">
        <f t="shared" si="1"/>
        <v>#REF!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 t="e">
        <f>B11*$A$14</f>
        <v>#REF!</v>
      </c>
      <c r="C14" s="47" t="e">
        <f t="shared" ref="C14:O14" si="2">C11*$A$14</f>
        <v>#REF!</v>
      </c>
      <c r="D14" s="47" t="e">
        <f t="shared" si="2"/>
        <v>#REF!</v>
      </c>
      <c r="E14" s="47" t="e">
        <f t="shared" si="2"/>
        <v>#REF!</v>
      </c>
      <c r="F14" s="48" t="e">
        <f t="shared" si="2"/>
        <v>#REF!</v>
      </c>
      <c r="G14" s="47" t="e">
        <f t="shared" si="2"/>
        <v>#REF!</v>
      </c>
      <c r="H14" s="47" t="e">
        <f t="shared" si="2"/>
        <v>#REF!</v>
      </c>
      <c r="I14" s="47" t="e">
        <f t="shared" si="2"/>
        <v>#REF!</v>
      </c>
      <c r="J14" s="47" t="e">
        <f t="shared" si="2"/>
        <v>#REF!</v>
      </c>
      <c r="K14" s="47" t="e">
        <f t="shared" si="2"/>
        <v>#REF!</v>
      </c>
      <c r="L14" s="48" t="e">
        <f t="shared" si="2"/>
        <v>#REF!</v>
      </c>
      <c r="M14" s="47" t="e">
        <f t="shared" si="2"/>
        <v>#REF!</v>
      </c>
      <c r="N14" s="47" t="e">
        <f t="shared" si="2"/>
        <v>#REF!</v>
      </c>
      <c r="O14" s="47" t="e">
        <f t="shared" si="2"/>
        <v>#REF!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 t="e">
        <f>B8+B9+B10+B11</f>
        <v>#REF!</v>
      </c>
      <c r="C16" s="52" t="e">
        <f t="shared" ref="C16:O16" si="3">C8+C9+C10+C11</f>
        <v>#REF!</v>
      </c>
      <c r="D16" s="52" t="e">
        <f t="shared" si="3"/>
        <v>#REF!</v>
      </c>
      <c r="E16" s="52" t="e">
        <f t="shared" si="3"/>
        <v>#REF!</v>
      </c>
      <c r="F16" s="52" t="e">
        <f t="shared" si="3"/>
        <v>#REF!</v>
      </c>
      <c r="G16" s="52" t="e">
        <f t="shared" si="3"/>
        <v>#REF!</v>
      </c>
      <c r="H16" s="52" t="e">
        <f t="shared" si="3"/>
        <v>#REF!</v>
      </c>
      <c r="I16" s="52" t="e">
        <f t="shared" si="3"/>
        <v>#REF!</v>
      </c>
      <c r="J16" s="52" t="e">
        <f t="shared" si="3"/>
        <v>#REF!</v>
      </c>
      <c r="K16" s="52" t="e">
        <f t="shared" si="3"/>
        <v>#REF!</v>
      </c>
      <c r="L16" s="52" t="e">
        <f t="shared" si="3"/>
        <v>#REF!</v>
      </c>
      <c r="M16" s="52" t="e">
        <f t="shared" si="3"/>
        <v>#REF!</v>
      </c>
      <c r="N16" s="52" t="e">
        <f t="shared" si="3"/>
        <v>#REF!</v>
      </c>
      <c r="O16" s="52" t="e">
        <f t="shared" si="3"/>
        <v>#REF!</v>
      </c>
      <c r="P16" s="4"/>
      <c r="Q16" s="4"/>
      <c r="R16" s="4"/>
      <c r="S16" s="5"/>
      <c r="T16" s="5"/>
      <c r="U16" s="5"/>
      <c r="V16" s="23"/>
      <c r="W16" s="5"/>
    </row>
    <row r="17" spans="1:26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6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6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6" ht="2.4" customHeight="1" x14ac:dyDescent="0.3">
      <c r="A20" s="37"/>
      <c r="B20" s="37"/>
      <c r="C20" s="106"/>
      <c r="D20" s="107"/>
      <c r="E20" s="42"/>
      <c r="F20" s="109"/>
      <c r="G20" s="42"/>
      <c r="H20" s="42"/>
      <c r="I20" s="42"/>
      <c r="J20" s="110"/>
      <c r="K20" s="42"/>
      <c r="L20" s="42"/>
      <c r="M20" s="111"/>
      <c r="N20" s="42"/>
      <c r="O20" s="111"/>
      <c r="P20" s="42"/>
      <c r="Q20" s="42"/>
      <c r="S20" s="37"/>
      <c r="T20" s="37"/>
      <c r="U20" s="37"/>
      <c r="V20" s="37"/>
      <c r="W20" s="37"/>
    </row>
    <row r="21" spans="1:26" s="22" customFormat="1" ht="12.6" customHeight="1" x14ac:dyDescent="0.3">
      <c r="A21" s="8"/>
      <c r="B21" s="8"/>
      <c r="C21" s="104" t="s">
        <v>5</v>
      </c>
      <c r="D21" s="105"/>
      <c r="E21" s="44" t="e">
        <f>#REF!</f>
        <v>#REF!</v>
      </c>
      <c r="F21" s="44" t="e">
        <f>#REF!</f>
        <v>#REF!</v>
      </c>
      <c r="G21" s="44" t="e">
        <f>#REF!</f>
        <v>#REF!</v>
      </c>
      <c r="H21" s="44" t="e">
        <f>#REF!</f>
        <v>#REF!</v>
      </c>
      <c r="I21" s="44" t="e">
        <f>#REF!</f>
        <v>#REF!</v>
      </c>
      <c r="J21" s="44" t="e">
        <f>#REF!</f>
        <v>#REF!</v>
      </c>
      <c r="K21" s="44" t="e">
        <f>#REF!</f>
        <v>#REF!</v>
      </c>
      <c r="L21" s="44" t="e">
        <f>#REF!</f>
        <v>#REF!</v>
      </c>
      <c r="M21" s="44" t="e">
        <f>#REF!</f>
        <v>#REF!</v>
      </c>
      <c r="N21" s="44" t="e">
        <f>#REF!</f>
        <v>#REF!</v>
      </c>
      <c r="O21" s="44" t="e">
        <f>#REF!</f>
        <v>#REF!</v>
      </c>
      <c r="P21" s="44" t="e">
        <f>#REF!</f>
        <v>#REF!</v>
      </c>
      <c r="Q21" s="44" t="e">
        <f>#REF!</f>
        <v>#REF!</v>
      </c>
      <c r="S21" s="8"/>
      <c r="T21" s="8"/>
      <c r="U21" s="8"/>
      <c r="V21" s="8"/>
      <c r="W21" s="8"/>
    </row>
    <row r="22" spans="1:26" s="22" customFormat="1" ht="12.6" customHeight="1" x14ac:dyDescent="0.3">
      <c r="A22" s="8"/>
      <c r="B22" s="8"/>
      <c r="C22" s="104" t="s">
        <v>6</v>
      </c>
      <c r="D22" s="105"/>
      <c r="E22" s="44" t="e">
        <f>#REF!</f>
        <v>#REF!</v>
      </c>
      <c r="F22" s="44" t="e">
        <f>#REF!</f>
        <v>#REF!</v>
      </c>
      <c r="G22" s="44" t="e">
        <f>#REF!</f>
        <v>#REF!</v>
      </c>
      <c r="H22" s="44" t="e">
        <f>#REF!</f>
        <v>#REF!</v>
      </c>
      <c r="I22" s="44" t="e">
        <f>#REF!</f>
        <v>#REF!</v>
      </c>
      <c r="J22" s="44" t="e">
        <f>#REF!</f>
        <v>#REF!</v>
      </c>
      <c r="K22" s="44" t="e">
        <f>#REF!</f>
        <v>#REF!</v>
      </c>
      <c r="L22" s="44" t="e">
        <f>#REF!</f>
        <v>#REF!</v>
      </c>
      <c r="M22" s="44" t="e">
        <f>#REF!</f>
        <v>#REF!</v>
      </c>
      <c r="N22" s="44" t="e">
        <f>#REF!</f>
        <v>#REF!</v>
      </c>
      <c r="O22" s="44" t="e">
        <f>#REF!</f>
        <v>#REF!</v>
      </c>
      <c r="P22" s="44" t="e">
        <f>#REF!</f>
        <v>#REF!</v>
      </c>
      <c r="Q22" s="44" t="e">
        <f>#REF!</f>
        <v>#REF!</v>
      </c>
      <c r="S22" s="8"/>
      <c r="T22" s="8"/>
      <c r="U22" s="8"/>
      <c r="V22" s="8"/>
      <c r="W22" s="8"/>
    </row>
    <row r="23" spans="1:26" s="2" customFormat="1" ht="12.6" customHeight="1" x14ac:dyDescent="0.3">
      <c r="A23" s="4"/>
      <c r="B23" s="4"/>
      <c r="C23" s="104" t="s">
        <v>7</v>
      </c>
      <c r="D23" s="105"/>
      <c r="E23" s="44" t="e">
        <f>#REF!/14</f>
        <v>#REF!</v>
      </c>
      <c r="F23" s="44" t="e">
        <f>#REF!/14</f>
        <v>#REF!</v>
      </c>
      <c r="G23" s="44" t="e">
        <f>#REF!/14</f>
        <v>#REF!</v>
      </c>
      <c r="H23" s="44" t="e">
        <f>#REF!/14</f>
        <v>#REF!</v>
      </c>
      <c r="I23" s="44" t="e">
        <f>#REF!/14</f>
        <v>#REF!</v>
      </c>
      <c r="J23" s="44" t="e">
        <f>#REF!/14</f>
        <v>#REF!</v>
      </c>
      <c r="K23" s="44" t="e">
        <f>#REF!/14</f>
        <v>#REF!</v>
      </c>
      <c r="L23" s="44" t="e">
        <f>#REF!/14</f>
        <v>#REF!</v>
      </c>
      <c r="M23" s="44" t="e">
        <f>#REF!/14</f>
        <v>#REF!</v>
      </c>
      <c r="N23" s="44" t="e">
        <f>#REF!/14</f>
        <v>#REF!</v>
      </c>
      <c r="O23" s="44" t="e">
        <f>#REF!/14</f>
        <v>#REF!</v>
      </c>
      <c r="P23" s="44" t="e">
        <f>#REF!/14</f>
        <v>#REF!</v>
      </c>
      <c r="Q23" s="44" t="e">
        <f>#REF!/14</f>
        <v>#REF!</v>
      </c>
      <c r="S23" s="4"/>
      <c r="T23" s="4"/>
      <c r="U23" s="4"/>
      <c r="V23" s="4"/>
      <c r="W23" s="4"/>
    </row>
    <row r="24" spans="1:26" s="2" customFormat="1" ht="12.6" customHeight="1" x14ac:dyDescent="0.3">
      <c r="A24" s="4"/>
      <c r="B24" s="4"/>
      <c r="C24" s="104" t="s">
        <v>8</v>
      </c>
      <c r="D24" s="105"/>
      <c r="E24" s="44" t="e">
        <f>#REF!/12</f>
        <v>#REF!</v>
      </c>
      <c r="F24" s="44" t="e">
        <f>#REF!/12</f>
        <v>#REF!</v>
      </c>
      <c r="G24" s="44" t="e">
        <f>#REF!/12</f>
        <v>#REF!</v>
      </c>
      <c r="H24" s="44" t="e">
        <f>#REF!/12</f>
        <v>#REF!</v>
      </c>
      <c r="I24" s="44" t="e">
        <f>#REF!/12</f>
        <v>#REF!</v>
      </c>
      <c r="J24" s="44" t="e">
        <f>#REF!/12</f>
        <v>#REF!</v>
      </c>
      <c r="K24" s="44" t="e">
        <f>#REF!/12</f>
        <v>#REF!</v>
      </c>
      <c r="L24" s="44" t="e">
        <f>#REF!/12</f>
        <v>#REF!</v>
      </c>
      <c r="M24" s="44" t="e">
        <f>#REF!/12</f>
        <v>#REF!</v>
      </c>
      <c r="N24" s="44" t="e">
        <f>#REF!/12</f>
        <v>#REF!</v>
      </c>
      <c r="O24" s="44" t="e">
        <f>#REF!/12</f>
        <v>#REF!</v>
      </c>
      <c r="P24" s="44" t="e">
        <f>#REF!/12</f>
        <v>#REF!</v>
      </c>
      <c r="Q24" s="44" t="e">
        <f>#REF!/12</f>
        <v>#REF!</v>
      </c>
      <c r="S24" s="4"/>
      <c r="T24" s="4"/>
      <c r="U24" s="4"/>
      <c r="V24" s="4"/>
      <c r="W24" s="4"/>
    </row>
    <row r="25" spans="1:26" s="2" customFormat="1" ht="9.75" hidden="1" customHeight="1" x14ac:dyDescent="0.3">
      <c r="A25" s="4"/>
      <c r="B25" s="4"/>
      <c r="C25" s="47">
        <v>0.5</v>
      </c>
      <c r="D25" s="47"/>
      <c r="E25" s="48" t="e">
        <f>E24*$A$12</f>
        <v>#REF!</v>
      </c>
      <c r="F25" s="47" t="e">
        <f>F24*$A$12</f>
        <v>#REF!</v>
      </c>
      <c r="G25" s="47" t="e">
        <f t="shared" ref="G25:Q25" si="4">G24*$A$12</f>
        <v>#REF!</v>
      </c>
      <c r="H25" s="48" t="e">
        <f t="shared" si="4"/>
        <v>#REF!</v>
      </c>
      <c r="I25" s="47" t="e">
        <f t="shared" si="4"/>
        <v>#REF!</v>
      </c>
      <c r="J25" s="47" t="e">
        <f t="shared" si="4"/>
        <v>#REF!</v>
      </c>
      <c r="K25" s="47" t="e">
        <f t="shared" si="4"/>
        <v>#REF!</v>
      </c>
      <c r="L25" s="47" t="e">
        <f t="shared" si="4"/>
        <v>#REF!</v>
      </c>
      <c r="M25" s="47" t="e">
        <f t="shared" si="4"/>
        <v>#REF!</v>
      </c>
      <c r="N25" s="48" t="e">
        <f t="shared" si="4"/>
        <v>#REF!</v>
      </c>
      <c r="O25" s="47" t="e">
        <f t="shared" si="4"/>
        <v>#REF!</v>
      </c>
      <c r="P25" s="48" t="e">
        <f t="shared" si="4"/>
        <v>#REF!</v>
      </c>
      <c r="Q25" s="47" t="e">
        <f t="shared" si="4"/>
        <v>#REF!</v>
      </c>
      <c r="S25" s="5"/>
      <c r="T25" s="4"/>
      <c r="U25" s="4"/>
      <c r="V25" s="4"/>
      <c r="W25" s="4"/>
    </row>
    <row r="26" spans="1:26" s="2" customFormat="1" ht="9.75" hidden="1" customHeight="1" x14ac:dyDescent="0.3">
      <c r="A26" s="4"/>
      <c r="B26" s="4"/>
      <c r="C26" s="47">
        <v>0.3</v>
      </c>
      <c r="D26" s="47"/>
      <c r="E26" s="48" t="e">
        <f>E24*$A$13</f>
        <v>#REF!</v>
      </c>
      <c r="F26" s="47" t="e">
        <f t="shared" ref="F26:Q26" si="5">F24*$A$13</f>
        <v>#REF!</v>
      </c>
      <c r="G26" s="47" t="e">
        <f t="shared" si="5"/>
        <v>#REF!</v>
      </c>
      <c r="H26" s="48" t="e">
        <f t="shared" si="5"/>
        <v>#REF!</v>
      </c>
      <c r="I26" s="47" t="e">
        <f t="shared" si="5"/>
        <v>#REF!</v>
      </c>
      <c r="J26" s="47" t="e">
        <f t="shared" si="5"/>
        <v>#REF!</v>
      </c>
      <c r="K26" s="47" t="e">
        <f t="shared" si="5"/>
        <v>#REF!</v>
      </c>
      <c r="L26" s="47" t="e">
        <f t="shared" si="5"/>
        <v>#REF!</v>
      </c>
      <c r="M26" s="47" t="e">
        <f t="shared" si="5"/>
        <v>#REF!</v>
      </c>
      <c r="N26" s="48" t="e">
        <f t="shared" si="5"/>
        <v>#REF!</v>
      </c>
      <c r="O26" s="47" t="e">
        <f t="shared" si="5"/>
        <v>#REF!</v>
      </c>
      <c r="P26" s="48" t="e">
        <f t="shared" si="5"/>
        <v>#REF!</v>
      </c>
      <c r="Q26" s="47" t="e">
        <f t="shared" si="5"/>
        <v>#REF!</v>
      </c>
      <c r="S26" s="5"/>
      <c r="T26" s="4"/>
      <c r="U26" s="4"/>
      <c r="V26" s="4"/>
      <c r="W26" s="4"/>
    </row>
    <row r="27" spans="1:26" s="2" customFormat="1" ht="9.75" hidden="1" customHeight="1" x14ac:dyDescent="0.3">
      <c r="A27" s="4"/>
      <c r="B27" s="4"/>
      <c r="C27" s="47">
        <v>0.2</v>
      </c>
      <c r="D27" s="47"/>
      <c r="E27" s="48" t="e">
        <f>E24*$A$14</f>
        <v>#REF!</v>
      </c>
      <c r="F27" s="47" t="e">
        <f t="shared" ref="F27:Q27" si="6">F24*$A$14</f>
        <v>#REF!</v>
      </c>
      <c r="G27" s="47" t="e">
        <f t="shared" si="6"/>
        <v>#REF!</v>
      </c>
      <c r="H27" s="48" t="e">
        <f t="shared" si="6"/>
        <v>#REF!</v>
      </c>
      <c r="I27" s="47" t="e">
        <f t="shared" si="6"/>
        <v>#REF!</v>
      </c>
      <c r="J27" s="47" t="e">
        <f t="shared" si="6"/>
        <v>#REF!</v>
      </c>
      <c r="K27" s="47" t="e">
        <f t="shared" si="6"/>
        <v>#REF!</v>
      </c>
      <c r="L27" s="47" t="e">
        <f t="shared" si="6"/>
        <v>#REF!</v>
      </c>
      <c r="M27" s="47" t="e">
        <f t="shared" si="6"/>
        <v>#REF!</v>
      </c>
      <c r="N27" s="48" t="e">
        <f t="shared" si="6"/>
        <v>#REF!</v>
      </c>
      <c r="O27" s="47" t="e">
        <f t="shared" si="6"/>
        <v>#REF!</v>
      </c>
      <c r="P27" s="48" t="e">
        <f t="shared" si="6"/>
        <v>#REF!</v>
      </c>
      <c r="Q27" s="47" t="e">
        <f t="shared" si="6"/>
        <v>#REF!</v>
      </c>
      <c r="S27" s="5"/>
      <c r="T27" s="4"/>
      <c r="U27" s="4"/>
      <c r="V27" s="4"/>
      <c r="W27" s="4"/>
    </row>
    <row r="28" spans="1:26" s="2" customFormat="1" ht="13.95" customHeight="1" x14ac:dyDescent="0.3">
      <c r="A28" s="4"/>
      <c r="B28" s="55"/>
      <c r="C28" s="104"/>
      <c r="D28" s="105"/>
      <c r="E28" s="52" t="e">
        <f>E21+E22+E23+E24</f>
        <v>#REF!</v>
      </c>
      <c r="F28" s="52" t="e">
        <f t="shared" ref="F28:Q28" si="7">F21+F22+F23+F24</f>
        <v>#REF!</v>
      </c>
      <c r="G28" s="52" t="e">
        <f t="shared" si="7"/>
        <v>#REF!</v>
      </c>
      <c r="H28" s="52" t="e">
        <f t="shared" si="7"/>
        <v>#REF!</v>
      </c>
      <c r="I28" s="52" t="e">
        <f t="shared" si="7"/>
        <v>#REF!</v>
      </c>
      <c r="J28" s="52" t="e">
        <f t="shared" si="7"/>
        <v>#REF!</v>
      </c>
      <c r="K28" s="52" t="e">
        <f t="shared" si="7"/>
        <v>#REF!</v>
      </c>
      <c r="L28" s="52" t="e">
        <f t="shared" si="7"/>
        <v>#REF!</v>
      </c>
      <c r="M28" s="52" t="e">
        <f t="shared" si="7"/>
        <v>#REF!</v>
      </c>
      <c r="N28" s="52" t="e">
        <f t="shared" si="7"/>
        <v>#REF!</v>
      </c>
      <c r="O28" s="52" t="e">
        <f t="shared" si="7"/>
        <v>#REF!</v>
      </c>
      <c r="P28" s="52" t="e">
        <f t="shared" si="7"/>
        <v>#REF!</v>
      </c>
      <c r="Q28" s="52" t="e">
        <f t="shared" si="7"/>
        <v>#REF!</v>
      </c>
      <c r="S28" s="4"/>
      <c r="T28" s="4"/>
      <c r="U28" s="4"/>
      <c r="V28" s="4"/>
      <c r="W28" s="4"/>
    </row>
    <row r="29" spans="1:26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6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6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  <c r="Z31" s="2"/>
    </row>
    <row r="32" spans="1:26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6" s="2" customFormat="1" ht="13.5" customHeight="1" x14ac:dyDescent="0.3">
      <c r="A33" s="4"/>
      <c r="B33" s="4"/>
      <c r="C33" s="4"/>
      <c r="D33" s="4"/>
      <c r="E33" s="4"/>
      <c r="F33" s="4"/>
      <c r="G33" s="4"/>
      <c r="H33" s="46" t="s">
        <v>5</v>
      </c>
      <c r="I33" s="117"/>
      <c r="J33" s="44" t="e">
        <f>#REF!</f>
        <v>#REF!</v>
      </c>
      <c r="K33" s="44" t="e">
        <f>#REF!</f>
        <v>#REF!</v>
      </c>
      <c r="L33" s="44" t="e">
        <f>#REF!</f>
        <v>#REF!</v>
      </c>
      <c r="M33" s="44" t="e">
        <f>#REF!</f>
        <v>#REF!</v>
      </c>
      <c r="N33" s="44" t="e">
        <f>#REF!</f>
        <v>#REF!</v>
      </c>
      <c r="O33" s="44" t="e">
        <f>#REF!</f>
        <v>#REF!</v>
      </c>
      <c r="P33" s="44" t="e">
        <f>#REF!</f>
        <v>#REF!</v>
      </c>
      <c r="Q33" s="44" t="e">
        <f>#REF!</f>
        <v>#REF!</v>
      </c>
      <c r="R33" s="44" t="e">
        <f>#REF!</f>
        <v>#REF!</v>
      </c>
      <c r="S33" s="44" t="e">
        <f>#REF!</f>
        <v>#REF!</v>
      </c>
      <c r="T33" s="44" t="e">
        <f>#REF!</f>
        <v>#REF!</v>
      </c>
      <c r="U33" s="4"/>
      <c r="V33" s="4"/>
    </row>
    <row r="34" spans="1:26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 t="e">
        <f>#REF!</f>
        <v>#REF!</v>
      </c>
      <c r="K34" s="44" t="e">
        <f>#REF!</f>
        <v>#REF!</v>
      </c>
      <c r="L34" s="44" t="e">
        <f>#REF!</f>
        <v>#REF!</v>
      </c>
      <c r="M34" s="44" t="e">
        <f>#REF!</f>
        <v>#REF!</v>
      </c>
      <c r="N34" s="44" t="e">
        <f>#REF!</f>
        <v>#REF!</v>
      </c>
      <c r="O34" s="44" t="e">
        <f>#REF!</f>
        <v>#REF!</v>
      </c>
      <c r="P34" s="44" t="e">
        <f>#REF!</f>
        <v>#REF!</v>
      </c>
      <c r="Q34" s="44" t="e">
        <f>#REF!</f>
        <v>#REF!</v>
      </c>
      <c r="R34" s="44" t="e">
        <f>#REF!</f>
        <v>#REF!</v>
      </c>
      <c r="S34" s="44" t="e">
        <f>#REF!</f>
        <v>#REF!</v>
      </c>
      <c r="T34" s="44" t="e">
        <f>#REF!</f>
        <v>#REF!</v>
      </c>
      <c r="U34" s="4"/>
      <c r="V34" s="4"/>
      <c r="W34" s="56"/>
      <c r="Z34" s="62"/>
    </row>
    <row r="35" spans="1:26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 t="e">
        <f>#REF!/14</f>
        <v>#REF!</v>
      </c>
      <c r="K35" s="44" t="e">
        <f>#REF!/14</f>
        <v>#REF!</v>
      </c>
      <c r="L35" s="44" t="e">
        <f>#REF!/14</f>
        <v>#REF!</v>
      </c>
      <c r="M35" s="44" t="e">
        <f>#REF!/14</f>
        <v>#REF!</v>
      </c>
      <c r="N35" s="44" t="e">
        <f>#REF!/14</f>
        <v>#REF!</v>
      </c>
      <c r="O35" s="44" t="e">
        <f>#REF!/14</f>
        <v>#REF!</v>
      </c>
      <c r="P35" s="44" t="e">
        <f>#REF!/14</f>
        <v>#REF!</v>
      </c>
      <c r="Q35" s="44" t="e">
        <f>#REF!/14</f>
        <v>#REF!</v>
      </c>
      <c r="R35" s="44" t="e">
        <f>#REF!/14</f>
        <v>#REF!</v>
      </c>
      <c r="S35" s="44" t="e">
        <f>#REF!/14</f>
        <v>#REF!</v>
      </c>
      <c r="T35" s="44" t="e">
        <f>#REF!/14</f>
        <v>#REF!</v>
      </c>
      <c r="U35" s="4"/>
      <c r="V35" s="4"/>
      <c r="Z35" s="62"/>
    </row>
    <row r="36" spans="1:26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 t="e">
        <f>#REF!/12</f>
        <v>#REF!</v>
      </c>
      <c r="K36" s="44" t="e">
        <f>#REF!/12</f>
        <v>#REF!</v>
      </c>
      <c r="L36" s="44" t="e">
        <f>#REF!/12</f>
        <v>#REF!</v>
      </c>
      <c r="M36" s="44" t="e">
        <f>#REF!/12</f>
        <v>#REF!</v>
      </c>
      <c r="N36" s="44" t="e">
        <f>#REF!/12</f>
        <v>#REF!</v>
      </c>
      <c r="O36" s="44" t="e">
        <f>#REF!/12</f>
        <v>#REF!</v>
      </c>
      <c r="P36" s="44" t="e">
        <f>#REF!/12</f>
        <v>#REF!</v>
      </c>
      <c r="Q36" s="44" t="e">
        <f>#REF!/12</f>
        <v>#REF!</v>
      </c>
      <c r="R36" s="44" t="e">
        <f>#REF!/12</f>
        <v>#REF!</v>
      </c>
      <c r="S36" s="44" t="e">
        <f>#REF!/12</f>
        <v>#REF!</v>
      </c>
      <c r="T36" s="44" t="e">
        <f>#REF!/12</f>
        <v>#REF!</v>
      </c>
      <c r="U36" s="4"/>
      <c r="V36" s="4"/>
    </row>
    <row r="37" spans="1:26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0.5</v>
      </c>
      <c r="I37" s="47"/>
      <c r="J37" s="49" t="e">
        <f>(#REF!*3.5%)+#REF!</f>
        <v>#REF!</v>
      </c>
      <c r="K37" s="49" t="e">
        <f>(#REF!*3.5%)+#REF!</f>
        <v>#REF!</v>
      </c>
      <c r="L37" s="47" t="e">
        <f t="shared" ref="L37:T37" si="8">L36*$A$12</f>
        <v>#REF!</v>
      </c>
      <c r="M37" s="47" t="e">
        <f t="shared" si="8"/>
        <v>#REF!</v>
      </c>
      <c r="N37" s="48" t="e">
        <f t="shared" si="8"/>
        <v>#REF!</v>
      </c>
      <c r="O37" s="47" t="e">
        <f t="shared" si="8"/>
        <v>#REF!</v>
      </c>
      <c r="P37" s="48" t="e">
        <f t="shared" si="8"/>
        <v>#REF!</v>
      </c>
      <c r="Q37" s="48" t="e">
        <f t="shared" si="8"/>
        <v>#REF!</v>
      </c>
      <c r="R37" s="47" t="e">
        <f t="shared" si="8"/>
        <v>#REF!</v>
      </c>
      <c r="S37" s="47" t="e">
        <f t="shared" si="8"/>
        <v>#REF!</v>
      </c>
      <c r="T37" s="47" t="e">
        <f t="shared" si="8"/>
        <v>#REF!</v>
      </c>
      <c r="U37" s="5"/>
      <c r="V37" s="5"/>
      <c r="W37" s="6"/>
    </row>
    <row r="38" spans="1:26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f>(#REF!*3.5%)+#REF!</f>
        <v>#REF!</v>
      </c>
      <c r="K38" s="49" t="e">
        <f>(#REF!*3.5%)+#REF!</f>
        <v>#REF!</v>
      </c>
      <c r="L38" s="47" t="e">
        <f t="shared" ref="L38:T38" si="9">L36*$A$13</f>
        <v>#REF!</v>
      </c>
      <c r="M38" s="47" t="e">
        <f t="shared" si="9"/>
        <v>#REF!</v>
      </c>
      <c r="N38" s="48" t="e">
        <f t="shared" si="9"/>
        <v>#REF!</v>
      </c>
      <c r="O38" s="47" t="e">
        <f t="shared" si="9"/>
        <v>#REF!</v>
      </c>
      <c r="P38" s="48" t="e">
        <f t="shared" si="9"/>
        <v>#REF!</v>
      </c>
      <c r="Q38" s="48" t="e">
        <f t="shared" si="9"/>
        <v>#REF!</v>
      </c>
      <c r="R38" s="47" t="e">
        <f t="shared" si="9"/>
        <v>#REF!</v>
      </c>
      <c r="S38" s="47" t="e">
        <f t="shared" si="9"/>
        <v>#REF!</v>
      </c>
      <c r="T38" s="47" t="e">
        <f t="shared" si="9"/>
        <v>#REF!</v>
      </c>
      <c r="U38" s="5"/>
      <c r="V38" s="5"/>
      <c r="W38" s="6"/>
    </row>
    <row r="39" spans="1:26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f>(#REF!*3.5%)+#REF!</f>
        <v>#REF!</v>
      </c>
      <c r="K39" s="49" t="e">
        <f>(#REF!*3.5%)+#REF!</f>
        <v>#REF!</v>
      </c>
      <c r="L39" s="47" t="e">
        <f t="shared" ref="L39:T39" si="10">L36*$A$14</f>
        <v>#REF!</v>
      </c>
      <c r="M39" s="47" t="e">
        <f t="shared" si="10"/>
        <v>#REF!</v>
      </c>
      <c r="N39" s="48" t="e">
        <f t="shared" si="10"/>
        <v>#REF!</v>
      </c>
      <c r="O39" s="47" t="e">
        <f t="shared" si="10"/>
        <v>#REF!</v>
      </c>
      <c r="P39" s="48" t="e">
        <f t="shared" si="10"/>
        <v>#REF!</v>
      </c>
      <c r="Q39" s="48" t="e">
        <f t="shared" si="10"/>
        <v>#REF!</v>
      </c>
      <c r="R39" s="47" t="e">
        <f t="shared" si="10"/>
        <v>#REF!</v>
      </c>
      <c r="S39" s="47" t="e">
        <f t="shared" si="10"/>
        <v>#REF!</v>
      </c>
      <c r="T39" s="47" t="e">
        <f t="shared" si="10"/>
        <v>#REF!</v>
      </c>
      <c r="U39" s="5"/>
      <c r="V39" s="5"/>
      <c r="W39" s="6"/>
    </row>
    <row r="40" spans="1:26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 t="e">
        <f>J33+J34+J35+J36</f>
        <v>#REF!</v>
      </c>
      <c r="K40" s="52" t="e">
        <f>K33+K34+K35+K36</f>
        <v>#REF!</v>
      </c>
      <c r="L40" s="52" t="e">
        <f t="shared" ref="L40:T40" si="11">L33+L34+L35+L36</f>
        <v>#REF!</v>
      </c>
      <c r="M40" s="52" t="e">
        <f t="shared" si="11"/>
        <v>#REF!</v>
      </c>
      <c r="N40" s="52" t="e">
        <f t="shared" si="11"/>
        <v>#REF!</v>
      </c>
      <c r="O40" s="52" t="e">
        <f t="shared" si="11"/>
        <v>#REF!</v>
      </c>
      <c r="P40" s="52" t="e">
        <f t="shared" si="11"/>
        <v>#REF!</v>
      </c>
      <c r="Q40" s="52" t="e">
        <f t="shared" si="11"/>
        <v>#REF!</v>
      </c>
      <c r="R40" s="52" t="e">
        <f t="shared" si="11"/>
        <v>#REF!</v>
      </c>
      <c r="S40" s="52" t="e">
        <f t="shared" si="11"/>
        <v>#REF!</v>
      </c>
      <c r="T40" s="52" t="e">
        <f t="shared" si="11"/>
        <v>#REF!</v>
      </c>
      <c r="U40" s="4"/>
      <c r="V40" s="4"/>
    </row>
    <row r="41" spans="1:26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6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6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6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6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 t="e">
        <f>#REF!</f>
        <v>#REF!</v>
      </c>
      <c r="O45" s="44" t="e">
        <f>#REF!</f>
        <v>#REF!</v>
      </c>
      <c r="P45" s="44" t="e">
        <f>#REF!</f>
        <v>#REF!</v>
      </c>
      <c r="Q45" s="44" t="e">
        <f>#REF!</f>
        <v>#REF!</v>
      </c>
      <c r="R45" s="44" t="e">
        <f>#REF!</f>
        <v>#REF!</v>
      </c>
      <c r="S45" s="44" t="e">
        <f>#REF!</f>
        <v>#REF!</v>
      </c>
      <c r="T45" s="44" t="e">
        <f>#REF!</f>
        <v>#REF!</v>
      </c>
      <c r="U45" s="44" t="e">
        <f>#REF!</f>
        <v>#REF!</v>
      </c>
      <c r="V45" s="44" t="e">
        <f>#REF!</f>
        <v>#REF!</v>
      </c>
      <c r="W45" s="44" t="e">
        <f>#REF!</f>
        <v>#REF!</v>
      </c>
    </row>
    <row r="46" spans="1:26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 t="e">
        <f>#REF!</f>
        <v>#REF!</v>
      </c>
      <c r="O46" s="44" t="e">
        <f>#REF!</f>
        <v>#REF!</v>
      </c>
      <c r="P46" s="44" t="e">
        <f>#REF!</f>
        <v>#REF!</v>
      </c>
      <c r="Q46" s="44" t="e">
        <f>#REF!</f>
        <v>#REF!</v>
      </c>
      <c r="R46" s="44" t="e">
        <f>#REF!</f>
        <v>#REF!</v>
      </c>
      <c r="S46" s="44" t="e">
        <f>#REF!</f>
        <v>#REF!</v>
      </c>
      <c r="T46" s="44" t="e">
        <f>#REF!</f>
        <v>#REF!</v>
      </c>
      <c r="U46" s="44" t="e">
        <f>#REF!</f>
        <v>#REF!</v>
      </c>
      <c r="V46" s="44" t="e">
        <f>#REF!</f>
        <v>#REF!</v>
      </c>
      <c r="W46" s="44" t="e">
        <f>#REF!</f>
        <v>#REF!</v>
      </c>
    </row>
    <row r="47" spans="1:26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 t="e">
        <f>#REF!/14</f>
        <v>#REF!</v>
      </c>
      <c r="O47" s="44" t="e">
        <f>#REF!/14</f>
        <v>#REF!</v>
      </c>
      <c r="P47" s="44" t="e">
        <f>#REF!/14</f>
        <v>#REF!</v>
      </c>
      <c r="Q47" s="44" t="e">
        <f>#REF!/14</f>
        <v>#REF!</v>
      </c>
      <c r="R47" s="44" t="e">
        <f>#REF!/14</f>
        <v>#REF!</v>
      </c>
      <c r="S47" s="44" t="e">
        <f>#REF!/14</f>
        <v>#REF!</v>
      </c>
      <c r="T47" s="44" t="e">
        <f>#REF!/14</f>
        <v>#REF!</v>
      </c>
      <c r="U47" s="44" t="e">
        <f>#REF!/14</f>
        <v>#REF!</v>
      </c>
      <c r="V47" s="44" t="e">
        <f>#REF!/14</f>
        <v>#REF!</v>
      </c>
      <c r="W47" s="44" t="e">
        <f>#REF!/14</f>
        <v>#REF!</v>
      </c>
    </row>
    <row r="48" spans="1:26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 t="e">
        <f>#REF!/12</f>
        <v>#REF!</v>
      </c>
      <c r="O48" s="44" t="e">
        <f>#REF!/12</f>
        <v>#REF!</v>
      </c>
      <c r="P48" s="44" t="e">
        <f>#REF!/12</f>
        <v>#REF!</v>
      </c>
      <c r="Q48" s="44" t="e">
        <f>#REF!/12</f>
        <v>#REF!</v>
      </c>
      <c r="R48" s="44" t="e">
        <f>#REF!/12</f>
        <v>#REF!</v>
      </c>
      <c r="S48" s="44" t="e">
        <f>#REF!/12</f>
        <v>#REF!</v>
      </c>
      <c r="T48" s="44" t="e">
        <f>#REF!/12</f>
        <v>#REF!</v>
      </c>
      <c r="U48" s="44" t="e">
        <f>#REF!/12</f>
        <v>#REF!</v>
      </c>
      <c r="V48" s="44" t="e">
        <f>#REF!/12</f>
        <v>#REF!</v>
      </c>
      <c r="W48" s="44" t="e">
        <f>#REF!/12</f>
        <v>#REF!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0.5</v>
      </c>
      <c r="M49" s="47"/>
      <c r="N49" s="47" t="e">
        <f>N48*$A$12</f>
        <v>#REF!</v>
      </c>
      <c r="O49" s="48" t="e">
        <f t="shared" ref="O49:W49" si="12">O48*$A$12</f>
        <v>#REF!</v>
      </c>
      <c r="P49" s="48" t="e">
        <f t="shared" si="12"/>
        <v>#REF!</v>
      </c>
      <c r="Q49" s="47" t="e">
        <f t="shared" si="12"/>
        <v>#REF!</v>
      </c>
      <c r="R49" s="48" t="e">
        <f t="shared" si="12"/>
        <v>#REF!</v>
      </c>
      <c r="S49" s="48" t="e">
        <f t="shared" si="12"/>
        <v>#REF!</v>
      </c>
      <c r="T49" s="48" t="e">
        <f t="shared" si="12"/>
        <v>#REF!</v>
      </c>
      <c r="U49" s="48" t="e">
        <f t="shared" si="12"/>
        <v>#REF!</v>
      </c>
      <c r="V49" s="48" t="e">
        <f t="shared" si="12"/>
        <v>#REF!</v>
      </c>
      <c r="W49" s="59" t="e">
        <f t="shared" si="12"/>
        <v>#REF!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 t="e">
        <f t="shared" ref="N50:W50" si="13">N48*$A$13</f>
        <v>#REF!</v>
      </c>
      <c r="O50" s="48" t="e">
        <f t="shared" si="13"/>
        <v>#REF!</v>
      </c>
      <c r="P50" s="48" t="e">
        <f t="shared" si="13"/>
        <v>#REF!</v>
      </c>
      <c r="Q50" s="47" t="e">
        <f t="shared" si="13"/>
        <v>#REF!</v>
      </c>
      <c r="R50" s="48" t="e">
        <f t="shared" si="13"/>
        <v>#REF!</v>
      </c>
      <c r="S50" s="48" t="e">
        <f t="shared" si="13"/>
        <v>#REF!</v>
      </c>
      <c r="T50" s="48" t="e">
        <f t="shared" si="13"/>
        <v>#REF!</v>
      </c>
      <c r="U50" s="48" t="e">
        <f t="shared" si="13"/>
        <v>#REF!</v>
      </c>
      <c r="V50" s="48" t="e">
        <f t="shared" si="13"/>
        <v>#REF!</v>
      </c>
      <c r="W50" s="59" t="e">
        <f t="shared" si="13"/>
        <v>#REF!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 t="e">
        <f t="shared" ref="N51:W51" si="14">N48*$A$14</f>
        <v>#REF!</v>
      </c>
      <c r="O51" s="48" t="e">
        <f t="shared" si="14"/>
        <v>#REF!</v>
      </c>
      <c r="P51" s="48" t="e">
        <f t="shared" si="14"/>
        <v>#REF!</v>
      </c>
      <c r="Q51" s="47" t="e">
        <f t="shared" si="14"/>
        <v>#REF!</v>
      </c>
      <c r="R51" s="48" t="e">
        <f t="shared" si="14"/>
        <v>#REF!</v>
      </c>
      <c r="S51" s="48" t="e">
        <f t="shared" si="14"/>
        <v>#REF!</v>
      </c>
      <c r="T51" s="48" t="e">
        <f t="shared" si="14"/>
        <v>#REF!</v>
      </c>
      <c r="U51" s="48" t="e">
        <f t="shared" si="14"/>
        <v>#REF!</v>
      </c>
      <c r="V51" s="48" t="e">
        <f t="shared" si="14"/>
        <v>#REF!</v>
      </c>
      <c r="W51" s="59" t="e">
        <f t="shared" si="14"/>
        <v>#REF!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 t="e">
        <f>N45+N46+N47+N48</f>
        <v>#REF!</v>
      </c>
      <c r="O52" s="52" t="e">
        <f t="shared" ref="O52:W52" si="15">O45+O46+O47+O48</f>
        <v>#REF!</v>
      </c>
      <c r="P52" s="52" t="e">
        <f t="shared" si="15"/>
        <v>#REF!</v>
      </c>
      <c r="Q52" s="52" t="e">
        <f t="shared" si="15"/>
        <v>#REF!</v>
      </c>
      <c r="R52" s="52" t="e">
        <f t="shared" si="15"/>
        <v>#REF!</v>
      </c>
      <c r="S52" s="52" t="e">
        <f t="shared" si="15"/>
        <v>#REF!</v>
      </c>
      <c r="T52" s="52" t="e">
        <f t="shared" si="15"/>
        <v>#REF!</v>
      </c>
      <c r="U52" s="52" t="e">
        <f t="shared" si="15"/>
        <v>#REF!</v>
      </c>
      <c r="V52" s="52" t="e">
        <f t="shared" si="15"/>
        <v>#REF!</v>
      </c>
      <c r="W52" s="52" t="e">
        <f t="shared" si="15"/>
        <v>#REF!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3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36"/>
      <c r="Q56" s="137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4" t="s">
        <v>5</v>
      </c>
      <c r="Q57" s="135"/>
      <c r="R57" s="44" t="e">
        <f>#REF!</f>
        <v>#REF!</v>
      </c>
      <c r="S57" s="44" t="e">
        <f>#REF!</f>
        <v>#REF!</v>
      </c>
      <c r="T57" s="44" t="e">
        <f>#REF!</f>
        <v>#REF!</v>
      </c>
      <c r="U57" s="44" t="e">
        <f>#REF!</f>
        <v>#REF!</v>
      </c>
      <c r="V57" s="44" t="e">
        <f>#REF!</f>
        <v>#REF!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4"/>
      <c r="K58" s="4"/>
      <c r="L58" s="4"/>
      <c r="M58" s="4"/>
      <c r="N58" s="4"/>
      <c r="O58" s="4"/>
      <c r="P58" s="134" t="s">
        <v>6</v>
      </c>
      <c r="Q58" s="135"/>
      <c r="R58" s="44" t="e">
        <f>#REF!</f>
        <v>#REF!</v>
      </c>
      <c r="S58" s="44" t="e">
        <f>#REF!</f>
        <v>#REF!</v>
      </c>
      <c r="T58" s="44" t="e">
        <f>#REF!</f>
        <v>#REF!</v>
      </c>
      <c r="U58" s="44" t="e">
        <f>#REF!</f>
        <v>#REF!</v>
      </c>
      <c r="V58" s="44" t="e">
        <f>#REF!</f>
        <v>#REF!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4" t="s">
        <v>7</v>
      </c>
      <c r="Q59" s="135"/>
      <c r="R59" s="44" t="e">
        <f>#REF!/14</f>
        <v>#REF!</v>
      </c>
      <c r="S59" s="44" t="e">
        <f>#REF!/14</f>
        <v>#REF!</v>
      </c>
      <c r="T59" s="44" t="e">
        <f>#REF!/14</f>
        <v>#REF!</v>
      </c>
      <c r="U59" s="44" t="e">
        <f>#REF!/14</f>
        <v>#REF!</v>
      </c>
      <c r="V59" s="44" t="e">
        <f>#REF!/14</f>
        <v>#REF!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34" t="s">
        <v>8</v>
      </c>
      <c r="Q60" s="135"/>
      <c r="R60" s="44" t="e">
        <f>#REF!/12</f>
        <v>#REF!</v>
      </c>
      <c r="S60" s="44" t="e">
        <f>#REF!/12</f>
        <v>#REF!</v>
      </c>
      <c r="T60" s="44" t="e">
        <f>#REF!/12</f>
        <v>#REF!</v>
      </c>
      <c r="U60" s="44" t="e">
        <f>#REF!/12</f>
        <v>#REF!</v>
      </c>
      <c r="V60" s="44" t="e">
        <f>#REF!/12</f>
        <v>#REF!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0.5</v>
      </c>
      <c r="Q61" s="47"/>
      <c r="R61" s="49" t="e">
        <f>(#REF!*3.5%)+#REF!</f>
        <v>#REF!</v>
      </c>
      <c r="S61" s="47" t="e">
        <f t="shared" ref="S61:V61" si="16">S60*$A$12</f>
        <v>#REF!</v>
      </c>
      <c r="T61" s="47" t="e">
        <f t="shared" si="16"/>
        <v>#REF!</v>
      </c>
      <c r="U61" s="48" t="e">
        <f t="shared" si="16"/>
        <v>#REF!</v>
      </c>
      <c r="V61" s="47" t="e">
        <f t="shared" si="16"/>
        <v>#REF!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f>(#REF!*3.5%)+#REF!</f>
        <v>#REF!</v>
      </c>
      <c r="S62" s="47" t="e">
        <f t="shared" ref="S62:V62" si="17">S60*$A$13</f>
        <v>#REF!</v>
      </c>
      <c r="T62" s="47" t="e">
        <f t="shared" si="17"/>
        <v>#REF!</v>
      </c>
      <c r="U62" s="48" t="e">
        <f t="shared" si="17"/>
        <v>#REF!</v>
      </c>
      <c r="V62" s="47" t="e">
        <f t="shared" si="17"/>
        <v>#REF!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f>(#REF!*3.5%)+#REF!</f>
        <v>#REF!</v>
      </c>
      <c r="S63" s="47" t="e">
        <f t="shared" ref="S63:V63" si="18">S60*$A$14</f>
        <v>#REF!</v>
      </c>
      <c r="T63" s="47" t="e">
        <f t="shared" si="18"/>
        <v>#REF!</v>
      </c>
      <c r="U63" s="48" t="e">
        <f t="shared" si="18"/>
        <v>#REF!</v>
      </c>
      <c r="V63" s="47" t="e">
        <f t="shared" si="18"/>
        <v>#REF!</v>
      </c>
      <c r="W63" s="6"/>
    </row>
    <row r="64" spans="1:26" ht="14.25" customHeight="1" x14ac:dyDescent="0.3">
      <c r="A64" s="112"/>
      <c r="B64" s="66"/>
      <c r="C64" s="113"/>
      <c r="D64" s="113"/>
      <c r="E64" s="113"/>
      <c r="F64" s="113"/>
      <c r="H64" s="37"/>
      <c r="I64" s="37"/>
      <c r="J64" s="37"/>
      <c r="K64" s="55"/>
      <c r="N64" s="4"/>
      <c r="O64" s="37"/>
      <c r="P64" s="134"/>
      <c r="Q64" s="135"/>
      <c r="R64" s="52" t="e">
        <f t="shared" ref="R64:V64" si="19">R57+R58+R59+R60</f>
        <v>#REF!</v>
      </c>
      <c r="S64" s="52" t="e">
        <f t="shared" si="19"/>
        <v>#REF!</v>
      </c>
      <c r="T64" s="52" t="e">
        <f t="shared" si="19"/>
        <v>#REF!</v>
      </c>
      <c r="U64" s="52" t="e">
        <f t="shared" si="19"/>
        <v>#REF!</v>
      </c>
      <c r="V64" s="52" t="e">
        <f t="shared" si="19"/>
        <v>#REF!</v>
      </c>
      <c r="W64" s="2"/>
      <c r="X64" s="2"/>
      <c r="Y64" s="2"/>
      <c r="Z64" s="2"/>
    </row>
    <row r="65" spans="1:24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4" s="2" customFormat="1" ht="25.95" customHeight="1" x14ac:dyDescent="0.3">
      <c r="A66" s="73"/>
      <c r="B66" s="74"/>
      <c r="C66" s="75"/>
      <c r="D66" s="131" t="s">
        <v>19</v>
      </c>
      <c r="E66" s="132"/>
      <c r="F66" s="133"/>
      <c r="H66" s="76" t="s">
        <v>26</v>
      </c>
      <c r="I66" s="77"/>
      <c r="J66" s="78"/>
      <c r="K66" s="76" t="s">
        <v>60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</row>
    <row r="67" spans="1:24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114" t="s">
        <v>62</v>
      </c>
      <c r="I67" s="65"/>
      <c r="J67" s="88"/>
      <c r="K67" s="114" t="s">
        <v>63</v>
      </c>
      <c r="L67" s="65"/>
      <c r="M67" s="65"/>
      <c r="N67" s="90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f>S67-T67</f>
        <v>4.8445000000000016E-2</v>
      </c>
      <c r="V67" s="81"/>
      <c r="W67" s="90"/>
      <c r="X67" s="81"/>
    </row>
    <row r="68" spans="1:24" s="2" customFormat="1" ht="15" customHeight="1" x14ac:dyDescent="0.3">
      <c r="A68" s="91" t="s">
        <v>23</v>
      </c>
      <c r="B68" s="31" t="e">
        <f>#REF!</f>
        <v>#REF!</v>
      </c>
      <c r="C68" s="92"/>
      <c r="D68" s="91" t="s">
        <v>23</v>
      </c>
      <c r="E68" s="32" t="e">
        <f>#REF!</f>
        <v>#REF!</v>
      </c>
      <c r="F68" s="29" t="e">
        <f>#REF!</f>
        <v>#REF!</v>
      </c>
      <c r="H68" s="93" t="s">
        <v>38</v>
      </c>
      <c r="I68" s="94" t="e">
        <f>(#REF!)/14</f>
        <v>#REF!</v>
      </c>
      <c r="J68" s="95" t="s">
        <v>39</v>
      </c>
      <c r="K68" s="96" t="s">
        <v>32</v>
      </c>
      <c r="L68" s="94"/>
      <c r="M68" s="94">
        <v>522</v>
      </c>
      <c r="N68" s="115" t="s">
        <v>39</v>
      </c>
      <c r="O68" s="81"/>
      <c r="P68" s="87" t="s">
        <v>35</v>
      </c>
      <c r="Q68" s="81"/>
      <c r="R68" s="81"/>
      <c r="S68" s="81">
        <v>12.8</v>
      </c>
      <c r="T68" s="81">
        <v>0</v>
      </c>
      <c r="U68" s="81">
        <v>12.8</v>
      </c>
      <c r="V68" s="81"/>
      <c r="W68" s="90"/>
      <c r="X68" s="81"/>
    </row>
    <row r="69" spans="1:24" s="2" customFormat="1" ht="15" customHeight="1" x14ac:dyDescent="0.3">
      <c r="A69" s="97" t="s">
        <v>24</v>
      </c>
      <c r="B69" s="31" t="e">
        <f>#REF!</f>
        <v>#REF!</v>
      </c>
      <c r="C69" s="92"/>
      <c r="D69" s="91" t="s">
        <v>24</v>
      </c>
      <c r="E69" s="32" t="e">
        <f>#REF!</f>
        <v>#REF!</v>
      </c>
      <c r="F69" s="29" t="e">
        <f>#REF!</f>
        <v>#REF!</v>
      </c>
      <c r="H69" s="93" t="s">
        <v>38</v>
      </c>
      <c r="I69" s="94" t="e">
        <f>(#REF!)/14</f>
        <v>#REF!</v>
      </c>
      <c r="J69" s="95" t="s">
        <v>39</v>
      </c>
      <c r="K69" s="81"/>
      <c r="L69" s="98"/>
      <c r="M69" s="81"/>
      <c r="N69" s="81"/>
      <c r="O69" s="81"/>
      <c r="P69" s="122" t="s">
        <v>36</v>
      </c>
      <c r="Q69" s="123"/>
      <c r="R69" s="123"/>
      <c r="S69" s="123"/>
      <c r="T69" s="123"/>
      <c r="U69" s="123"/>
      <c r="V69" s="123"/>
      <c r="W69" s="124"/>
      <c r="X69" s="81"/>
    </row>
    <row r="70" spans="1:24" s="2" customFormat="1" ht="15" customHeight="1" x14ac:dyDescent="0.3">
      <c r="A70" s="97" t="s">
        <v>25</v>
      </c>
      <c r="B70" s="31" t="e">
        <f>#REF!</f>
        <v>#REF!</v>
      </c>
      <c r="C70" s="92"/>
      <c r="D70" s="91" t="s">
        <v>25</v>
      </c>
      <c r="E70" s="32" t="e">
        <f>#REF!</f>
        <v>#REF!</v>
      </c>
      <c r="F70" s="29" t="e">
        <f>#REF!</f>
        <v>#REF!</v>
      </c>
      <c r="H70" s="81"/>
      <c r="I70" s="99"/>
      <c r="J70" s="81"/>
      <c r="K70" s="116"/>
      <c r="L70" s="116"/>
      <c r="M70" s="116"/>
      <c r="N70" s="116"/>
      <c r="O70" s="116"/>
      <c r="P70" s="125"/>
      <c r="Q70" s="126"/>
      <c r="R70" s="126"/>
      <c r="S70" s="126"/>
      <c r="T70" s="126"/>
      <c r="U70" s="126"/>
      <c r="V70" s="126"/>
      <c r="W70" s="127"/>
    </row>
    <row r="71" spans="1:24" s="2" customFormat="1" ht="15" customHeight="1" x14ac:dyDescent="0.3">
      <c r="A71" s="97" t="s">
        <v>29</v>
      </c>
      <c r="B71" s="31" t="e">
        <f>#REF!</f>
        <v>#REF!</v>
      </c>
      <c r="C71" s="92"/>
      <c r="D71" s="91" t="s">
        <v>29</v>
      </c>
      <c r="E71" s="32" t="e">
        <f>#REF!</f>
        <v>#REF!</v>
      </c>
      <c r="F71" s="29" t="e">
        <f>#REF!</f>
        <v>#REF!</v>
      </c>
      <c r="H71" s="81"/>
      <c r="I71" s="103"/>
      <c r="J71" s="81"/>
      <c r="K71" s="81"/>
      <c r="L71" s="81"/>
      <c r="M71" s="81"/>
      <c r="N71" s="89"/>
      <c r="O71" s="89"/>
      <c r="P71" s="89"/>
      <c r="Q71" s="81"/>
      <c r="R71" s="81"/>
      <c r="S71" s="81"/>
      <c r="T71" s="81"/>
      <c r="U71" s="81"/>
      <c r="V71" s="81"/>
      <c r="W71" s="81"/>
      <c r="X71" s="4"/>
    </row>
    <row r="72" spans="1:24" s="2" customFormat="1" ht="15" customHeight="1" x14ac:dyDescent="0.3">
      <c r="A72" s="100" t="s">
        <v>31</v>
      </c>
      <c r="B72" s="27" t="e">
        <f>#REF!</f>
        <v>#REF!</v>
      </c>
      <c r="C72" s="101"/>
      <c r="D72" s="102" t="s">
        <v>31</v>
      </c>
      <c r="E72" s="28" t="e">
        <f>#REF!</f>
        <v>#REF!</v>
      </c>
      <c r="F72" s="30" t="e">
        <f>#REF!</f>
        <v>#REF!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4"/>
      <c r="V72" s="4"/>
    </row>
    <row r="73" spans="1:24" s="2" customFormat="1" ht="13.2" customHeight="1" x14ac:dyDescent="0.3">
      <c r="A73" s="4"/>
      <c r="H73" s="8"/>
      <c r="I73" s="8"/>
      <c r="J73" s="8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4"/>
      <c r="V73" s="4"/>
    </row>
    <row r="74" spans="1:24" s="2" customFormat="1" ht="9.75" customHeight="1" x14ac:dyDescent="0.3">
      <c r="A74" s="4"/>
      <c r="H74"/>
      <c r="I74"/>
      <c r="J74"/>
      <c r="K74" s="8"/>
      <c r="S74" s="4"/>
      <c r="T74" s="4"/>
      <c r="U74" s="4"/>
      <c r="V74" s="4"/>
    </row>
  </sheetData>
  <mergeCells count="11">
    <mergeCell ref="P69:W70"/>
    <mergeCell ref="D66:F66"/>
    <mergeCell ref="P58:Q58"/>
    <mergeCell ref="P64:Q64"/>
    <mergeCell ref="A1:T1"/>
    <mergeCell ref="F2:O2"/>
    <mergeCell ref="W10:W12"/>
    <mergeCell ref="P59:Q59"/>
    <mergeCell ref="P60:Q60"/>
    <mergeCell ref="P56:Q56"/>
    <mergeCell ref="P57:Q57"/>
  </mergeCells>
  <pageMargins left="0.7" right="0.7" top="0.75" bottom="0.75" header="0.3" footer="0.3"/>
  <pageSetup paperSize="8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workbookViewId="0">
      <selection activeCell="H3" sqref="H3:H8"/>
    </sheetView>
  </sheetViews>
  <sheetFormatPr defaultColWidth="11.5546875" defaultRowHeight="15" x14ac:dyDescent="0.25"/>
  <cols>
    <col min="1" max="1" width="11.5546875" style="14"/>
    <col min="2" max="2" width="14.109375" style="14" customWidth="1"/>
    <col min="3" max="5" width="11.5546875" style="14"/>
    <col min="6" max="6" width="9.6640625" style="14" customWidth="1"/>
    <col min="7" max="16384" width="11.5546875" style="14"/>
  </cols>
  <sheetData>
    <row r="1" spans="1:8" x14ac:dyDescent="0.25">
      <c r="A1" s="14" t="s">
        <v>54</v>
      </c>
    </row>
    <row r="2" spans="1:8" ht="57" customHeight="1" x14ac:dyDescent="0.3">
      <c r="B2" s="13" t="s">
        <v>46</v>
      </c>
      <c r="C2" s="13" t="s">
        <v>47</v>
      </c>
      <c r="D2" s="21" t="s">
        <v>59</v>
      </c>
      <c r="E2" s="21" t="s">
        <v>57</v>
      </c>
      <c r="G2" s="13" t="s">
        <v>48</v>
      </c>
      <c r="H2" s="21" t="s">
        <v>44</v>
      </c>
    </row>
    <row r="3" spans="1:8" x14ac:dyDescent="0.25">
      <c r="B3" s="19" t="s">
        <v>49</v>
      </c>
      <c r="C3" s="24">
        <v>15922.8</v>
      </c>
      <c r="D3" s="25">
        <f>C3/12</f>
        <v>1326.8999999999999</v>
      </c>
      <c r="E3" s="19">
        <f>(D3*12)+(C12*2)</f>
        <v>17560.439999999999</v>
      </c>
      <c r="G3" s="25">
        <v>612.84</v>
      </c>
      <c r="H3" s="25">
        <f>G3/12</f>
        <v>51.07</v>
      </c>
    </row>
    <row r="4" spans="1:8" x14ac:dyDescent="0.25">
      <c r="B4" s="19" t="s">
        <v>50</v>
      </c>
      <c r="C4" s="24">
        <v>13768.2</v>
      </c>
      <c r="D4" s="25">
        <f t="shared" ref="D4:D8" si="0">C4/12</f>
        <v>1147.3500000000001</v>
      </c>
      <c r="E4" s="19">
        <f t="shared" ref="E4:E8" si="1">(D4*12)+(C13*2)</f>
        <v>15441.76</v>
      </c>
      <c r="G4" s="25">
        <v>499.8</v>
      </c>
      <c r="H4" s="25">
        <f t="shared" ref="H4:H8" si="2">G4/12</f>
        <v>41.65</v>
      </c>
    </row>
    <row r="5" spans="1:8" x14ac:dyDescent="0.25">
      <c r="B5" s="19" t="s">
        <v>51</v>
      </c>
      <c r="C5" s="24">
        <v>12035.28</v>
      </c>
      <c r="D5" s="25">
        <f t="shared" si="0"/>
        <v>1002.94</v>
      </c>
      <c r="E5" s="19">
        <f t="shared" si="1"/>
        <v>13768.960000000001</v>
      </c>
      <c r="G5" s="25">
        <v>438.48</v>
      </c>
      <c r="H5" s="25">
        <f t="shared" si="2"/>
        <v>36.54</v>
      </c>
    </row>
    <row r="6" spans="1:8" x14ac:dyDescent="0.25">
      <c r="B6" s="19" t="s">
        <v>52</v>
      </c>
      <c r="C6" s="24">
        <v>10337.52</v>
      </c>
      <c r="D6" s="25">
        <f t="shared" si="0"/>
        <v>861.46</v>
      </c>
      <c r="E6" s="19">
        <f t="shared" si="1"/>
        <v>11826.64</v>
      </c>
      <c r="G6" s="25">
        <v>378.36</v>
      </c>
      <c r="H6" s="25">
        <f t="shared" si="2"/>
        <v>31.53</v>
      </c>
    </row>
    <row r="7" spans="1:8" x14ac:dyDescent="0.25">
      <c r="B7" s="19" t="s">
        <v>53</v>
      </c>
      <c r="C7" s="24">
        <v>8603.76</v>
      </c>
      <c r="D7" s="25">
        <f t="shared" si="0"/>
        <v>716.98</v>
      </c>
      <c r="E7" s="19">
        <f t="shared" si="1"/>
        <v>10024.64</v>
      </c>
      <c r="G7" s="25">
        <v>257.52</v>
      </c>
      <c r="H7" s="25">
        <f t="shared" si="2"/>
        <v>21.459999999999997</v>
      </c>
    </row>
    <row r="8" spans="1:8" ht="68.400000000000006" customHeight="1" x14ac:dyDescent="0.25">
      <c r="B8" s="17" t="s">
        <v>56</v>
      </c>
      <c r="C8" s="24">
        <v>7874.76</v>
      </c>
      <c r="D8" s="25">
        <f t="shared" si="0"/>
        <v>656.23</v>
      </c>
      <c r="E8" s="19">
        <f t="shared" si="1"/>
        <v>9187.2200000000012</v>
      </c>
      <c r="G8" s="25">
        <v>193.92</v>
      </c>
      <c r="H8" s="25">
        <f t="shared" si="2"/>
        <v>16.16</v>
      </c>
    </row>
    <row r="10" spans="1:8" x14ac:dyDescent="0.25">
      <c r="A10" s="14" t="s">
        <v>55</v>
      </c>
    </row>
    <row r="11" spans="1:8" ht="41.4" x14ac:dyDescent="0.25">
      <c r="B11" s="13" t="s">
        <v>46</v>
      </c>
      <c r="C11" s="13" t="s">
        <v>47</v>
      </c>
      <c r="D11" s="17"/>
      <c r="E11" s="17"/>
      <c r="G11" s="13" t="s">
        <v>48</v>
      </c>
    </row>
    <row r="12" spans="1:8" x14ac:dyDescent="0.25">
      <c r="B12" s="19" t="s">
        <v>49</v>
      </c>
      <c r="C12" s="24">
        <v>818.82</v>
      </c>
      <c r="G12" s="25">
        <v>31.53</v>
      </c>
    </row>
    <row r="13" spans="1:8" x14ac:dyDescent="0.25">
      <c r="B13" s="19" t="s">
        <v>50</v>
      </c>
      <c r="C13" s="24">
        <v>836.78</v>
      </c>
      <c r="G13" s="25">
        <v>30.37</v>
      </c>
    </row>
    <row r="14" spans="1:8" x14ac:dyDescent="0.25">
      <c r="B14" s="19" t="s">
        <v>51</v>
      </c>
      <c r="C14" s="24">
        <v>866.84</v>
      </c>
      <c r="G14" s="25">
        <v>31.6</v>
      </c>
    </row>
    <row r="15" spans="1:8" x14ac:dyDescent="0.25">
      <c r="B15" s="19" t="s">
        <v>52</v>
      </c>
      <c r="C15" s="24">
        <v>744.56</v>
      </c>
      <c r="G15" s="25">
        <v>27.21</v>
      </c>
    </row>
    <row r="16" spans="1:8" x14ac:dyDescent="0.25">
      <c r="B16" s="19" t="s">
        <v>53</v>
      </c>
      <c r="C16" s="24">
        <v>710.44</v>
      </c>
      <c r="G16" s="25">
        <v>21.24</v>
      </c>
    </row>
    <row r="17" spans="1:7" ht="67.2" customHeight="1" x14ac:dyDescent="0.25">
      <c r="B17" s="17" t="s">
        <v>56</v>
      </c>
      <c r="C17" s="24">
        <v>656.23</v>
      </c>
      <c r="G17" s="25">
        <v>16.16</v>
      </c>
    </row>
    <row r="23" spans="1:7" x14ac:dyDescent="0.25">
      <c r="A23" s="14" t="s">
        <v>43</v>
      </c>
    </row>
    <row r="24" spans="1:7" ht="46.8" x14ac:dyDescent="0.25">
      <c r="B24" s="15" t="s">
        <v>41</v>
      </c>
      <c r="C24" s="16" t="s">
        <v>42</v>
      </c>
      <c r="D24" s="17" t="s">
        <v>44</v>
      </c>
      <c r="E24" s="17" t="s">
        <v>45</v>
      </c>
    </row>
    <row r="25" spans="1:7" x14ac:dyDescent="0.25">
      <c r="B25" s="18">
        <v>30</v>
      </c>
      <c r="C25" s="20">
        <v>13908.72</v>
      </c>
      <c r="D25" s="26">
        <f>C25/12</f>
        <v>1159.06</v>
      </c>
      <c r="E25" s="26">
        <f>D25*14</f>
        <v>16226.84</v>
      </c>
    </row>
    <row r="26" spans="1:7" x14ac:dyDescent="0.25">
      <c r="B26" s="18">
        <v>29</v>
      </c>
      <c r="C26" s="20">
        <v>12475.32</v>
      </c>
      <c r="D26" s="26">
        <f t="shared" ref="D26:D54" si="3">C26/12</f>
        <v>1039.6099999999999</v>
      </c>
      <c r="E26" s="26">
        <f t="shared" ref="E26:E54" si="4">D26*14</f>
        <v>14554.539999999999</v>
      </c>
    </row>
    <row r="27" spans="1:7" x14ac:dyDescent="0.25">
      <c r="B27" s="18">
        <v>28</v>
      </c>
      <c r="C27" s="20">
        <v>11951.16</v>
      </c>
      <c r="D27" s="26">
        <f t="shared" si="3"/>
        <v>995.93</v>
      </c>
      <c r="E27" s="26">
        <f t="shared" si="4"/>
        <v>13943.019999999999</v>
      </c>
    </row>
    <row r="28" spans="1:7" x14ac:dyDescent="0.25">
      <c r="B28" s="18">
        <v>27</v>
      </c>
      <c r="C28" s="20">
        <v>11426.04</v>
      </c>
      <c r="D28" s="26">
        <f t="shared" si="3"/>
        <v>952.17000000000007</v>
      </c>
      <c r="E28" s="26">
        <f t="shared" si="4"/>
        <v>13330.380000000001</v>
      </c>
    </row>
    <row r="29" spans="1:7" x14ac:dyDescent="0.25">
      <c r="B29" s="18">
        <v>26</v>
      </c>
      <c r="C29" s="20">
        <v>10024.56</v>
      </c>
      <c r="D29" s="26">
        <f t="shared" si="3"/>
        <v>835.38</v>
      </c>
      <c r="E29" s="26">
        <f t="shared" si="4"/>
        <v>11695.32</v>
      </c>
    </row>
    <row r="30" spans="1:7" x14ac:dyDescent="0.25">
      <c r="B30" s="18">
        <v>25</v>
      </c>
      <c r="C30" s="20">
        <v>8893.7999999999993</v>
      </c>
      <c r="D30" s="26">
        <f t="shared" si="3"/>
        <v>741.15</v>
      </c>
      <c r="E30" s="26">
        <f t="shared" si="4"/>
        <v>10376.1</v>
      </c>
    </row>
    <row r="31" spans="1:7" x14ac:dyDescent="0.25">
      <c r="B31" s="18">
        <v>24</v>
      </c>
      <c r="C31" s="20">
        <v>8369.16</v>
      </c>
      <c r="D31" s="26">
        <f t="shared" si="3"/>
        <v>697.43</v>
      </c>
      <c r="E31" s="26">
        <f t="shared" si="4"/>
        <v>9764.0199999999986</v>
      </c>
    </row>
    <row r="32" spans="1:7" x14ac:dyDescent="0.25">
      <c r="B32" s="18">
        <v>23</v>
      </c>
      <c r="C32" s="20">
        <v>7845.12</v>
      </c>
      <c r="D32" s="26">
        <f t="shared" si="3"/>
        <v>653.76</v>
      </c>
      <c r="E32" s="26">
        <f t="shared" si="4"/>
        <v>9152.64</v>
      </c>
    </row>
    <row r="33" spans="2:5" x14ac:dyDescent="0.25">
      <c r="B33" s="18">
        <v>22</v>
      </c>
      <c r="C33" s="20">
        <v>7320</v>
      </c>
      <c r="D33" s="26">
        <f t="shared" si="3"/>
        <v>610</v>
      </c>
      <c r="E33" s="26">
        <f t="shared" si="4"/>
        <v>8540</v>
      </c>
    </row>
    <row r="34" spans="2:5" x14ac:dyDescent="0.25">
      <c r="B34" s="18">
        <v>21</v>
      </c>
      <c r="C34" s="20">
        <v>6796.32</v>
      </c>
      <c r="D34" s="26">
        <f t="shared" si="3"/>
        <v>566.36</v>
      </c>
      <c r="E34" s="26">
        <f t="shared" si="4"/>
        <v>7929.04</v>
      </c>
    </row>
    <row r="35" spans="2:5" x14ac:dyDescent="0.25">
      <c r="B35" s="18">
        <v>20</v>
      </c>
      <c r="C35" s="20">
        <v>6313.08</v>
      </c>
      <c r="D35" s="26">
        <f t="shared" si="3"/>
        <v>526.09</v>
      </c>
      <c r="E35" s="26">
        <f t="shared" si="4"/>
        <v>7365.26</v>
      </c>
    </row>
    <row r="36" spans="2:5" x14ac:dyDescent="0.25">
      <c r="B36" s="18">
        <v>19</v>
      </c>
      <c r="C36" s="20">
        <v>5990.88</v>
      </c>
      <c r="D36" s="26">
        <f t="shared" si="3"/>
        <v>499.24</v>
      </c>
      <c r="E36" s="26">
        <f t="shared" si="4"/>
        <v>6989.3600000000006</v>
      </c>
    </row>
    <row r="37" spans="2:5" x14ac:dyDescent="0.25">
      <c r="B37" s="18">
        <v>18</v>
      </c>
      <c r="C37" s="20">
        <v>5668.44</v>
      </c>
      <c r="D37" s="26">
        <f t="shared" si="3"/>
        <v>472.36999999999995</v>
      </c>
      <c r="E37" s="26">
        <f t="shared" si="4"/>
        <v>6613.1799999999994</v>
      </c>
    </row>
    <row r="38" spans="2:5" x14ac:dyDescent="0.25">
      <c r="B38" s="18">
        <v>17</v>
      </c>
      <c r="C38" s="20">
        <v>5346</v>
      </c>
      <c r="D38" s="26">
        <f t="shared" si="3"/>
        <v>445.5</v>
      </c>
      <c r="E38" s="26">
        <f t="shared" si="4"/>
        <v>6237</v>
      </c>
    </row>
    <row r="39" spans="2:5" x14ac:dyDescent="0.25">
      <c r="B39" s="18">
        <v>16</v>
      </c>
      <c r="C39" s="20">
        <v>5024.28</v>
      </c>
      <c r="D39" s="26">
        <f t="shared" si="3"/>
        <v>418.69</v>
      </c>
      <c r="E39" s="26">
        <f t="shared" si="4"/>
        <v>5861.66</v>
      </c>
    </row>
    <row r="40" spans="2:5" x14ac:dyDescent="0.25">
      <c r="B40" s="18">
        <v>15</v>
      </c>
      <c r="C40" s="20">
        <v>4701.3599999999997</v>
      </c>
      <c r="D40" s="26">
        <f t="shared" si="3"/>
        <v>391.78</v>
      </c>
      <c r="E40" s="26">
        <f t="shared" si="4"/>
        <v>5484.92</v>
      </c>
    </row>
    <row r="41" spans="2:5" x14ac:dyDescent="0.25">
      <c r="B41" s="18">
        <v>14</v>
      </c>
      <c r="C41" s="20">
        <v>4379.6400000000003</v>
      </c>
      <c r="D41" s="26">
        <f t="shared" si="3"/>
        <v>364.97</v>
      </c>
      <c r="E41" s="26">
        <f t="shared" si="4"/>
        <v>5109.58</v>
      </c>
    </row>
    <row r="42" spans="2:5" x14ac:dyDescent="0.25">
      <c r="B42" s="18">
        <v>13</v>
      </c>
      <c r="C42" s="20">
        <v>4056.84</v>
      </c>
      <c r="D42" s="26">
        <f t="shared" si="3"/>
        <v>338.07</v>
      </c>
      <c r="E42" s="26">
        <f t="shared" si="4"/>
        <v>4732.9799999999996</v>
      </c>
    </row>
    <row r="43" spans="2:5" x14ac:dyDescent="0.25">
      <c r="B43" s="18">
        <v>12</v>
      </c>
      <c r="C43" s="20">
        <v>3734.28</v>
      </c>
      <c r="D43" s="26">
        <f t="shared" si="3"/>
        <v>311.19</v>
      </c>
      <c r="E43" s="26">
        <f t="shared" si="4"/>
        <v>4356.66</v>
      </c>
    </row>
    <row r="44" spans="2:5" x14ac:dyDescent="0.25">
      <c r="B44" s="18">
        <v>11</v>
      </c>
      <c r="C44" s="20">
        <v>3411.72</v>
      </c>
      <c r="D44" s="26">
        <f t="shared" si="3"/>
        <v>284.31</v>
      </c>
      <c r="E44" s="26">
        <f t="shared" si="4"/>
        <v>3980.34</v>
      </c>
    </row>
    <row r="45" spans="2:5" x14ac:dyDescent="0.25">
      <c r="B45" s="18">
        <v>10</v>
      </c>
      <c r="C45" s="20">
        <v>3089.88</v>
      </c>
      <c r="D45" s="26">
        <f t="shared" si="3"/>
        <v>257.49</v>
      </c>
      <c r="E45" s="26">
        <f t="shared" si="4"/>
        <v>3604.86</v>
      </c>
    </row>
    <row r="46" spans="2:5" x14ac:dyDescent="0.25">
      <c r="B46" s="18">
        <v>9</v>
      </c>
      <c r="C46" s="20">
        <v>2928.96</v>
      </c>
      <c r="D46" s="26">
        <f t="shared" si="3"/>
        <v>244.08</v>
      </c>
      <c r="E46" s="26">
        <f t="shared" si="4"/>
        <v>3417.1200000000003</v>
      </c>
    </row>
    <row r="47" spans="2:5" x14ac:dyDescent="0.25">
      <c r="B47" s="18">
        <v>8</v>
      </c>
      <c r="C47" s="20">
        <v>2767.32</v>
      </c>
      <c r="D47" s="26">
        <f t="shared" si="3"/>
        <v>230.61</v>
      </c>
      <c r="E47" s="26">
        <f t="shared" si="4"/>
        <v>3228.54</v>
      </c>
    </row>
    <row r="48" spans="2:5" x14ac:dyDescent="0.25">
      <c r="B48" s="18">
        <v>7</v>
      </c>
      <c r="C48" s="20">
        <v>2606.2800000000002</v>
      </c>
      <c r="D48" s="26">
        <f t="shared" si="3"/>
        <v>217.19000000000003</v>
      </c>
      <c r="E48" s="26">
        <f t="shared" si="4"/>
        <v>3040.6600000000003</v>
      </c>
    </row>
    <row r="49" spans="2:5" x14ac:dyDescent="0.25">
      <c r="B49" s="18">
        <v>6</v>
      </c>
      <c r="C49" s="20">
        <v>2445.12</v>
      </c>
      <c r="D49" s="26">
        <f t="shared" si="3"/>
        <v>203.76</v>
      </c>
      <c r="E49" s="26">
        <f t="shared" si="4"/>
        <v>2852.64</v>
      </c>
    </row>
    <row r="50" spans="2:5" x14ac:dyDescent="0.25">
      <c r="B50" s="18">
        <v>5</v>
      </c>
      <c r="C50" s="20">
        <v>2283.84</v>
      </c>
      <c r="D50" s="26">
        <f t="shared" si="3"/>
        <v>190.32000000000002</v>
      </c>
      <c r="E50" s="26">
        <f t="shared" si="4"/>
        <v>2664.4800000000005</v>
      </c>
    </row>
    <row r="51" spans="2:5" x14ac:dyDescent="0.25">
      <c r="B51" s="18">
        <v>4</v>
      </c>
      <c r="C51" s="20">
        <v>2042.16</v>
      </c>
      <c r="D51" s="26">
        <f t="shared" si="3"/>
        <v>170.18</v>
      </c>
      <c r="E51" s="26">
        <f t="shared" si="4"/>
        <v>2382.52</v>
      </c>
    </row>
    <row r="52" spans="2:5" x14ac:dyDescent="0.25">
      <c r="B52" s="18">
        <v>3</v>
      </c>
      <c r="C52" s="20">
        <v>1800.96</v>
      </c>
      <c r="D52" s="26">
        <f t="shared" si="3"/>
        <v>150.08000000000001</v>
      </c>
      <c r="E52" s="26">
        <f t="shared" si="4"/>
        <v>2101.1200000000003</v>
      </c>
    </row>
    <row r="53" spans="2:5" x14ac:dyDescent="0.25">
      <c r="B53" s="18">
        <v>2</v>
      </c>
      <c r="C53" s="20">
        <v>1559.28</v>
      </c>
      <c r="D53" s="26">
        <f t="shared" si="3"/>
        <v>129.94</v>
      </c>
      <c r="E53" s="26">
        <f t="shared" si="4"/>
        <v>1819.1599999999999</v>
      </c>
    </row>
    <row r="54" spans="2:5" x14ac:dyDescent="0.25">
      <c r="B54" s="18">
        <v>1</v>
      </c>
      <c r="C54" s="20">
        <v>1317.72</v>
      </c>
      <c r="D54" s="26">
        <f t="shared" si="3"/>
        <v>109.81</v>
      </c>
      <c r="E54" s="26">
        <f t="shared" si="4"/>
        <v>1537.3400000000001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5561-ECD6-4B2B-89BB-B508B6DFAE1D}">
  <sheetPr>
    <pageSetUpPr fitToPage="1"/>
  </sheetPr>
  <dimension ref="A1:Z75"/>
  <sheetViews>
    <sheetView showGridLines="0" tabSelected="1" workbookViewId="0">
      <selection activeCell="G24" sqref="G24"/>
    </sheetView>
  </sheetViews>
  <sheetFormatPr defaultColWidth="11.44140625" defaultRowHeight="14.4" x14ac:dyDescent="0.3"/>
  <cols>
    <col min="1" max="1" width="12.6640625" customWidth="1"/>
    <col min="2" max="23" width="9.109375" customWidth="1"/>
    <col min="24" max="24" width="8.6640625" customWidth="1"/>
    <col min="25" max="25" width="3.33203125" customWidth="1"/>
    <col min="26" max="29" width="10.109375" customWidth="1"/>
  </cols>
  <sheetData>
    <row r="1" spans="1:24" ht="21" x14ac:dyDescent="0.4">
      <c r="A1" s="128" t="s">
        <v>68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35"/>
      <c r="V1" s="35"/>
      <c r="W1" s="35"/>
      <c r="X1" s="35"/>
    </row>
    <row r="2" spans="1:24" ht="16.95" customHeight="1" x14ac:dyDescent="0.4">
      <c r="A2" s="1"/>
      <c r="B2" s="1"/>
      <c r="C2" s="1"/>
      <c r="D2" s="1"/>
      <c r="E2" s="1"/>
      <c r="F2" s="129" t="s">
        <v>0</v>
      </c>
      <c r="G2" s="129"/>
      <c r="H2" s="129"/>
      <c r="I2" s="129"/>
      <c r="J2" s="129"/>
      <c r="K2" s="129"/>
      <c r="L2" s="129"/>
      <c r="M2" s="129"/>
      <c r="N2" s="129"/>
      <c r="O2" s="129"/>
      <c r="P2" s="1"/>
      <c r="Q2" s="1"/>
      <c r="R2" s="1"/>
      <c r="S2" s="1"/>
    </row>
    <row r="3" spans="1:24" ht="16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24" ht="4.2" customHeight="1" x14ac:dyDescent="0.3">
      <c r="A4" s="36"/>
      <c r="B4" s="37"/>
      <c r="C4" s="37"/>
      <c r="D4" s="37"/>
      <c r="E4" s="37"/>
      <c r="F4" s="37"/>
      <c r="G4" s="4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8"/>
      <c r="T4" s="38"/>
      <c r="U4" s="38"/>
      <c r="V4" s="38"/>
      <c r="W4" s="39"/>
      <c r="X4" s="3"/>
    </row>
    <row r="5" spans="1:24" ht="12" customHeight="1" x14ac:dyDescent="0.3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8"/>
      <c r="S5" s="38"/>
      <c r="T5" s="38"/>
      <c r="U5" s="38"/>
      <c r="V5" s="37"/>
    </row>
    <row r="6" spans="1:24" ht="13.2" customHeight="1" x14ac:dyDescent="0.3">
      <c r="A6" s="37"/>
      <c r="B6" s="37">
        <v>30</v>
      </c>
      <c r="C6" s="37">
        <v>29</v>
      </c>
      <c r="D6" s="37">
        <v>28</v>
      </c>
      <c r="E6" s="37">
        <v>27</v>
      </c>
      <c r="F6" s="37">
        <v>26</v>
      </c>
      <c r="G6" s="37">
        <v>25</v>
      </c>
      <c r="H6" s="37">
        <v>24</v>
      </c>
      <c r="I6" s="37">
        <v>23</v>
      </c>
      <c r="J6" s="37">
        <v>22</v>
      </c>
      <c r="K6" s="37">
        <v>21</v>
      </c>
      <c r="L6" s="37">
        <v>20</v>
      </c>
      <c r="M6" s="40" t="s">
        <v>2</v>
      </c>
      <c r="N6" s="40" t="s">
        <v>3</v>
      </c>
      <c r="O6" s="41" t="s">
        <v>4</v>
      </c>
      <c r="P6" s="37"/>
      <c r="Q6" s="37"/>
      <c r="R6" s="37"/>
      <c r="S6" s="37"/>
      <c r="T6" s="37"/>
      <c r="U6" s="37"/>
      <c r="V6" s="37"/>
    </row>
    <row r="7" spans="1:24" ht="3" customHeight="1" x14ac:dyDescent="0.3">
      <c r="A7" s="42"/>
      <c r="B7" s="42"/>
      <c r="C7" s="42"/>
      <c r="D7" s="42"/>
      <c r="E7" s="42"/>
      <c r="F7" s="42"/>
      <c r="G7" s="42"/>
      <c r="H7" s="42"/>
      <c r="I7" s="136"/>
      <c r="J7" s="137"/>
      <c r="K7" s="42"/>
      <c r="L7" s="42"/>
      <c r="M7" s="42"/>
      <c r="N7" s="42"/>
      <c r="O7" s="42"/>
      <c r="P7" s="37"/>
      <c r="Q7" s="37"/>
      <c r="R7" s="37"/>
      <c r="S7" s="37"/>
      <c r="T7" s="37"/>
      <c r="U7" s="37"/>
      <c r="V7" s="37"/>
    </row>
    <row r="8" spans="1:24" s="2" customFormat="1" ht="13.95" customHeight="1" x14ac:dyDescent="0.3">
      <c r="A8" s="43" t="s">
        <v>5</v>
      </c>
      <c r="B8" s="44">
        <v>18087.68</v>
      </c>
      <c r="C8" s="44">
        <v>18087.68</v>
      </c>
      <c r="D8" s="44">
        <v>18087.68</v>
      </c>
      <c r="E8" s="44">
        <v>18087.68</v>
      </c>
      <c r="F8" s="44">
        <v>18087.68</v>
      </c>
      <c r="G8" s="44">
        <v>18087.68</v>
      </c>
      <c r="H8" s="44">
        <v>18087.68</v>
      </c>
      <c r="I8" s="44">
        <v>18087.68</v>
      </c>
      <c r="J8" s="44">
        <v>18087.68</v>
      </c>
      <c r="K8" s="44">
        <v>18087.68</v>
      </c>
      <c r="L8" s="44">
        <v>18087.68</v>
      </c>
      <c r="M8" s="44">
        <v>18087.68</v>
      </c>
      <c r="N8" s="44">
        <v>18087.68</v>
      </c>
      <c r="O8" s="44">
        <v>18087.68</v>
      </c>
      <c r="P8" s="4"/>
      <c r="Q8" s="4"/>
      <c r="R8" s="4"/>
      <c r="S8" s="4"/>
      <c r="T8" s="11"/>
      <c r="U8" s="11"/>
      <c r="V8" s="11"/>
      <c r="W8" s="4"/>
    </row>
    <row r="9" spans="1:24" s="2" customFormat="1" ht="13.95" customHeight="1" x14ac:dyDescent="0.3">
      <c r="A9" s="43" t="s">
        <v>6</v>
      </c>
      <c r="B9" s="44">
        <v>16714.039999999997</v>
      </c>
      <c r="C9" s="44">
        <v>14991.619999999999</v>
      </c>
      <c r="D9" s="44">
        <v>14361.619999999999</v>
      </c>
      <c r="E9" s="44">
        <v>13730.640000000001</v>
      </c>
      <c r="F9" s="44">
        <v>12046.579999999998</v>
      </c>
      <c r="G9" s="44">
        <v>10687.74</v>
      </c>
      <c r="H9" s="44">
        <v>10057.040000000001</v>
      </c>
      <c r="I9" s="44">
        <v>9427.32</v>
      </c>
      <c r="J9" s="44">
        <v>8796.34</v>
      </c>
      <c r="K9" s="44">
        <v>8167.04</v>
      </c>
      <c r="L9" s="44">
        <v>7586.32</v>
      </c>
      <c r="M9" s="44">
        <v>7199.22</v>
      </c>
      <c r="N9" s="44">
        <v>6811.84</v>
      </c>
      <c r="O9" s="44">
        <v>6424.1799999999994</v>
      </c>
      <c r="P9" s="4"/>
      <c r="Q9" s="4"/>
      <c r="R9" s="4"/>
      <c r="S9" s="45"/>
      <c r="T9" s="10"/>
      <c r="U9" s="10"/>
      <c r="V9" s="9"/>
      <c r="W9" s="9"/>
    </row>
    <row r="10" spans="1:24" s="2" customFormat="1" ht="13.95" customHeight="1" x14ac:dyDescent="0.3">
      <c r="A10" s="46" t="s">
        <v>7</v>
      </c>
      <c r="B10" s="44">
        <v>46333.476442585343</v>
      </c>
      <c r="C10" s="44">
        <v>43922.840921535739</v>
      </c>
      <c r="D10" s="44">
        <v>39967.315252576147</v>
      </c>
      <c r="E10" s="44">
        <v>32821.028026536922</v>
      </c>
      <c r="F10" s="44">
        <v>28906.661668978832</v>
      </c>
      <c r="G10" s="44">
        <v>28785.048368737676</v>
      </c>
      <c r="H10" s="44">
        <v>28084.253162381101</v>
      </c>
      <c r="I10" s="44">
        <v>27581.024256307461</v>
      </c>
      <c r="J10" s="44">
        <v>27103.513594943524</v>
      </c>
      <c r="K10" s="44">
        <v>25131.096977011835</v>
      </c>
      <c r="L10" s="44">
        <v>23164.969028693704</v>
      </c>
      <c r="M10" s="44">
        <v>20176.671203201804</v>
      </c>
      <c r="N10" s="44">
        <v>16487.13761660998</v>
      </c>
      <c r="O10" s="44">
        <v>12428.113450812298</v>
      </c>
      <c r="P10" s="4"/>
      <c r="Q10" s="4"/>
      <c r="R10" s="4"/>
      <c r="S10" s="4"/>
      <c r="T10" s="4"/>
      <c r="U10" s="4"/>
      <c r="V10" s="11"/>
      <c r="W10" s="130"/>
    </row>
    <row r="11" spans="1:24" s="2" customFormat="1" ht="12.6" customHeight="1" x14ac:dyDescent="0.3">
      <c r="A11" s="46" t="s">
        <v>8</v>
      </c>
      <c r="B11" s="44">
        <v>13113.821866875676</v>
      </c>
      <c r="C11" s="44">
        <v>12534.686586745418</v>
      </c>
      <c r="D11" s="44">
        <v>10939.104829937354</v>
      </c>
      <c r="E11" s="44">
        <v>8858.856093384331</v>
      </c>
      <c r="F11" s="44">
        <v>7746.6438976035033</v>
      </c>
      <c r="G11" s="44">
        <v>7796.189074887121</v>
      </c>
      <c r="H11" s="44">
        <v>7616.2533164708429</v>
      </c>
      <c r="I11" s="44">
        <v>7485.214025979315</v>
      </c>
      <c r="J11" s="44">
        <v>7379.8798438329677</v>
      </c>
      <c r="K11" s="44">
        <v>6797.98754892751</v>
      </c>
      <c r="L11" s="44">
        <v>6245.2871751711618</v>
      </c>
      <c r="M11" s="44">
        <v>5677.2610428115313</v>
      </c>
      <c r="N11" s="44">
        <v>4556.2912706859752</v>
      </c>
      <c r="O11" s="44">
        <v>3323.0947794760882</v>
      </c>
      <c r="P11" s="4"/>
      <c r="Q11" s="4"/>
      <c r="R11" s="4"/>
      <c r="S11" s="4"/>
      <c r="T11" s="4"/>
      <c r="U11" s="4"/>
      <c r="V11" s="11"/>
      <c r="W11" s="130"/>
    </row>
    <row r="12" spans="1:24" s="6" customFormat="1" ht="14.4" hidden="1" customHeight="1" x14ac:dyDescent="0.3">
      <c r="A12" s="5">
        <v>2.5</v>
      </c>
      <c r="B12" s="47">
        <v>32784.554667189193</v>
      </c>
      <c r="C12" s="47">
        <v>31336.716466863545</v>
      </c>
      <c r="D12" s="47">
        <v>27347.762074843384</v>
      </c>
      <c r="E12" s="47">
        <v>22147.140233460828</v>
      </c>
      <c r="F12" s="48">
        <v>19366.609744008758</v>
      </c>
      <c r="G12" s="47">
        <v>19490.472687217803</v>
      </c>
      <c r="H12" s="47">
        <v>19040.633291177106</v>
      </c>
      <c r="I12" s="47">
        <v>18713.035064948286</v>
      </c>
      <c r="J12" s="47">
        <v>18449.699609582418</v>
      </c>
      <c r="K12" s="47">
        <v>16994.968872318776</v>
      </c>
      <c r="L12" s="48">
        <v>15613.217937927904</v>
      </c>
      <c r="M12" s="47">
        <v>14193.152607028827</v>
      </c>
      <c r="N12" s="47">
        <v>11390.728176714938</v>
      </c>
      <c r="O12" s="47">
        <v>8307.7369486902207</v>
      </c>
      <c r="P12" s="5"/>
      <c r="Q12" s="5"/>
      <c r="R12" s="5"/>
      <c r="S12" s="4"/>
      <c r="T12" s="4"/>
      <c r="U12" s="4"/>
      <c r="V12" s="11"/>
      <c r="W12" s="130"/>
    </row>
    <row r="13" spans="1:24" s="6" customFormat="1" ht="14.4" hidden="1" customHeight="1" x14ac:dyDescent="0.3">
      <c r="A13" s="5">
        <v>0.3</v>
      </c>
      <c r="B13" s="47">
        <v>3934.1465600627025</v>
      </c>
      <c r="C13" s="47">
        <v>3760.405976023625</v>
      </c>
      <c r="D13" s="47">
        <v>3281.7314489812061</v>
      </c>
      <c r="E13" s="47">
        <v>2657.6568280152992</v>
      </c>
      <c r="F13" s="48">
        <v>2323.993169281051</v>
      </c>
      <c r="G13" s="47">
        <v>2338.856722466136</v>
      </c>
      <c r="H13" s="47">
        <v>2284.8759949412529</v>
      </c>
      <c r="I13" s="47">
        <v>2245.5642077937946</v>
      </c>
      <c r="J13" s="47">
        <v>2213.9639531498901</v>
      </c>
      <c r="K13" s="47">
        <v>2039.3962646782529</v>
      </c>
      <c r="L13" s="48">
        <v>1873.5861525513485</v>
      </c>
      <c r="M13" s="47">
        <v>1703.1783128434593</v>
      </c>
      <c r="N13" s="47">
        <v>1366.8873812057925</v>
      </c>
      <c r="O13" s="47">
        <v>996.92843384282639</v>
      </c>
      <c r="P13" s="5"/>
      <c r="Q13" s="5"/>
      <c r="R13" s="5"/>
      <c r="S13" s="5"/>
      <c r="T13" s="5"/>
      <c r="U13" s="5"/>
      <c r="V13" s="23"/>
      <c r="W13" s="5"/>
    </row>
    <row r="14" spans="1:24" s="6" customFormat="1" ht="14.4" hidden="1" customHeight="1" x14ac:dyDescent="0.3">
      <c r="A14" s="5">
        <v>0.2</v>
      </c>
      <c r="B14" s="47">
        <v>2622.7643733751356</v>
      </c>
      <c r="C14" s="47">
        <v>2506.937317349084</v>
      </c>
      <c r="D14" s="47">
        <v>2187.820965987471</v>
      </c>
      <c r="E14" s="47">
        <v>1771.7712186768663</v>
      </c>
      <c r="F14" s="48">
        <v>1549.3287795207007</v>
      </c>
      <c r="G14" s="47">
        <v>1559.2378149774243</v>
      </c>
      <c r="H14" s="47">
        <v>1523.2506632941686</v>
      </c>
      <c r="I14" s="47">
        <v>1497.0428051958631</v>
      </c>
      <c r="J14" s="47">
        <v>1475.9759687665937</v>
      </c>
      <c r="K14" s="47">
        <v>1359.5975097855021</v>
      </c>
      <c r="L14" s="48">
        <v>1249.0574350342324</v>
      </c>
      <c r="M14" s="47">
        <v>1135.4522085623064</v>
      </c>
      <c r="N14" s="47">
        <v>911.25825413719508</v>
      </c>
      <c r="O14" s="47">
        <v>664.61895589521771</v>
      </c>
      <c r="P14" s="5"/>
      <c r="Q14" s="5"/>
      <c r="R14" s="5"/>
      <c r="S14" s="5"/>
      <c r="T14" s="5"/>
      <c r="U14" s="5"/>
      <c r="V14" s="23"/>
      <c r="W14" s="5"/>
    </row>
    <row r="15" spans="1:24" s="7" customFormat="1" ht="14.4" hidden="1" customHeight="1" x14ac:dyDescent="0.3">
      <c r="A15" s="5"/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50"/>
      <c r="M15" s="49"/>
      <c r="N15" s="49"/>
      <c r="O15" s="49"/>
      <c r="P15" s="5"/>
      <c r="Q15" s="5"/>
      <c r="R15" s="5"/>
      <c r="S15" s="5"/>
      <c r="T15" s="5"/>
      <c r="U15" s="5"/>
      <c r="V15" s="23"/>
      <c r="W15" s="5"/>
    </row>
    <row r="16" spans="1:24" s="2" customFormat="1" ht="15" customHeight="1" x14ac:dyDescent="0.3">
      <c r="A16" s="51"/>
      <c r="B16" s="52">
        <v>94249.018309461026</v>
      </c>
      <c r="C16" s="52">
        <v>89536.82750828116</v>
      </c>
      <c r="D16" s="52">
        <v>83355.720082513493</v>
      </c>
      <c r="E16" s="52">
        <v>73498.204119921254</v>
      </c>
      <c r="F16" s="52">
        <v>66787.565566582329</v>
      </c>
      <c r="G16" s="52">
        <v>65356.657443624797</v>
      </c>
      <c r="H16" s="52">
        <v>63845.226478851946</v>
      </c>
      <c r="I16" s="52">
        <v>62581.238282286773</v>
      </c>
      <c r="J16" s="52">
        <v>61367.413438776493</v>
      </c>
      <c r="K16" s="52">
        <v>58183.804525939348</v>
      </c>
      <c r="L16" s="52">
        <v>55084.256203864868</v>
      </c>
      <c r="M16" s="52">
        <v>51140.832246013335</v>
      </c>
      <c r="N16" s="52">
        <v>45942.948887295963</v>
      </c>
      <c r="O16" s="52">
        <v>40263.068230288387</v>
      </c>
      <c r="P16" s="4"/>
      <c r="Q16" s="4"/>
      <c r="R16" s="4"/>
      <c r="S16" s="5"/>
      <c r="T16" s="5"/>
      <c r="U16" s="5"/>
      <c r="V16" s="23"/>
      <c r="W16" s="5"/>
    </row>
    <row r="17" spans="1:23" s="2" customFormat="1" ht="4.2" customHeight="1" x14ac:dyDescent="0.3">
      <c r="A17" s="4"/>
      <c r="B17" s="4"/>
      <c r="C17" s="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4"/>
      <c r="S17" s="4"/>
      <c r="T17" s="4"/>
      <c r="U17" s="4"/>
      <c r="V17" s="4"/>
    </row>
    <row r="18" spans="1:23" ht="4.2" customHeight="1" x14ac:dyDescent="0.3">
      <c r="A18" s="36"/>
      <c r="B18" s="37"/>
      <c r="C18" s="4"/>
      <c r="D18" s="3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37"/>
      <c r="T18" s="37"/>
      <c r="U18" s="37"/>
      <c r="V18" s="37"/>
    </row>
    <row r="19" spans="1:23" ht="13.95" customHeight="1" x14ac:dyDescent="0.3">
      <c r="A19" s="36" t="s">
        <v>9</v>
      </c>
      <c r="B19" s="37"/>
      <c r="C19" s="37"/>
      <c r="D19" s="37"/>
      <c r="E19" s="40" t="s">
        <v>10</v>
      </c>
      <c r="F19" s="40" t="s">
        <v>11</v>
      </c>
      <c r="G19" s="40">
        <v>25</v>
      </c>
      <c r="H19" s="40">
        <v>24</v>
      </c>
      <c r="I19" s="40">
        <v>23</v>
      </c>
      <c r="J19" s="40">
        <v>22</v>
      </c>
      <c r="K19" s="40">
        <v>21</v>
      </c>
      <c r="L19" s="40">
        <v>20</v>
      </c>
      <c r="M19" s="40">
        <v>19</v>
      </c>
      <c r="N19" s="40">
        <v>18</v>
      </c>
      <c r="O19" s="40">
        <v>17</v>
      </c>
      <c r="P19" s="40">
        <v>16</v>
      </c>
      <c r="Q19" s="40" t="s">
        <v>12</v>
      </c>
      <c r="S19" s="37"/>
      <c r="T19" s="37"/>
      <c r="U19" s="37"/>
      <c r="V19" s="37"/>
      <c r="W19" s="37"/>
    </row>
    <row r="20" spans="1:23" ht="3" customHeight="1" x14ac:dyDescent="0.3">
      <c r="A20" s="37"/>
      <c r="B20" s="37"/>
      <c r="C20" s="106"/>
      <c r="D20" s="107"/>
      <c r="E20" s="42"/>
      <c r="F20" s="42"/>
      <c r="G20" s="42"/>
      <c r="H20" s="106"/>
      <c r="I20" s="107"/>
      <c r="J20" s="42"/>
      <c r="K20" s="42"/>
      <c r="L20" s="42"/>
      <c r="M20" s="42"/>
      <c r="N20" s="42"/>
      <c r="O20" s="42"/>
      <c r="P20" s="42"/>
      <c r="Q20" s="42"/>
      <c r="S20" s="37"/>
      <c r="T20" s="37"/>
      <c r="U20" s="37"/>
      <c r="V20" s="37"/>
    </row>
    <row r="21" spans="1:23" s="22" customFormat="1" ht="12.6" customHeight="1" x14ac:dyDescent="0.3">
      <c r="A21" s="8"/>
      <c r="B21" s="8"/>
      <c r="C21" s="104" t="s">
        <v>5</v>
      </c>
      <c r="D21" s="105"/>
      <c r="E21" s="44">
        <v>15905.279999999999</v>
      </c>
      <c r="F21" s="44">
        <v>15905.279999999999</v>
      </c>
      <c r="G21" s="44">
        <v>15905.279999999999</v>
      </c>
      <c r="H21" s="44">
        <v>15905.279999999999</v>
      </c>
      <c r="I21" s="44">
        <v>15905.279999999999</v>
      </c>
      <c r="J21" s="44">
        <v>15905.279999999999</v>
      </c>
      <c r="K21" s="44">
        <v>15905.279999999999</v>
      </c>
      <c r="L21" s="44">
        <v>15905.279999999999</v>
      </c>
      <c r="M21" s="44">
        <v>15905.279999999999</v>
      </c>
      <c r="N21" s="44">
        <v>15905.279999999999</v>
      </c>
      <c r="O21" s="44">
        <v>15905.279999999999</v>
      </c>
      <c r="P21" s="44">
        <v>15905.279999999999</v>
      </c>
      <c r="Q21" s="54">
        <v>15905.279999999999</v>
      </c>
      <c r="S21" s="8"/>
      <c r="T21" s="8"/>
      <c r="U21" s="8"/>
      <c r="V21" s="8"/>
      <c r="W21" s="8"/>
    </row>
    <row r="22" spans="1:23" s="22" customFormat="1" ht="12.6" customHeight="1" x14ac:dyDescent="0.3">
      <c r="A22" s="8"/>
      <c r="B22" s="8"/>
      <c r="C22" s="104" t="s">
        <v>6</v>
      </c>
      <c r="D22" s="105"/>
      <c r="E22" s="44">
        <v>12046.579999999998</v>
      </c>
      <c r="F22" s="44">
        <v>12046.579999999998</v>
      </c>
      <c r="G22" s="44">
        <v>10687.74</v>
      </c>
      <c r="H22" s="44">
        <v>10057.040000000001</v>
      </c>
      <c r="I22" s="44">
        <v>9427.32</v>
      </c>
      <c r="J22" s="44">
        <v>8796.34</v>
      </c>
      <c r="K22" s="44">
        <v>8167.04</v>
      </c>
      <c r="L22" s="44">
        <v>7586.32</v>
      </c>
      <c r="M22" s="44">
        <v>7199.22</v>
      </c>
      <c r="N22" s="44">
        <v>6811.84</v>
      </c>
      <c r="O22" s="44">
        <v>6424.1799999999994</v>
      </c>
      <c r="P22" s="44">
        <v>6037.6399999999994</v>
      </c>
      <c r="Q22" s="44">
        <v>6037.6399999999994</v>
      </c>
      <c r="S22" s="8"/>
      <c r="T22" s="8"/>
      <c r="U22" s="8"/>
      <c r="V22" s="8"/>
      <c r="W22" s="8"/>
    </row>
    <row r="23" spans="1:23" s="2" customFormat="1" ht="12.6" customHeight="1" x14ac:dyDescent="0.3">
      <c r="A23" s="4"/>
      <c r="B23" s="4"/>
      <c r="C23" s="104" t="s">
        <v>7</v>
      </c>
      <c r="D23" s="105"/>
      <c r="E23" s="44">
        <v>31063.732351759856</v>
      </c>
      <c r="F23" s="44">
        <v>25553.804509561185</v>
      </c>
      <c r="G23" s="44">
        <v>25230.1719247318</v>
      </c>
      <c r="H23" s="44">
        <v>23891.670443296716</v>
      </c>
      <c r="I23" s="44">
        <v>23094.808273428567</v>
      </c>
      <c r="J23" s="44">
        <v>23212.287487349997</v>
      </c>
      <c r="K23" s="44">
        <v>22717.365167249995</v>
      </c>
      <c r="L23" s="44">
        <v>21708.265647358417</v>
      </c>
      <c r="M23" s="44">
        <v>21395.479077565968</v>
      </c>
      <c r="N23" s="44">
        <v>19852.531489831119</v>
      </c>
      <c r="O23" s="44">
        <v>18969.658405666607</v>
      </c>
      <c r="P23" s="44">
        <v>18027.833209805514</v>
      </c>
      <c r="Q23" s="44">
        <v>16249.742264554547</v>
      </c>
      <c r="S23" s="4"/>
      <c r="T23" s="4"/>
      <c r="U23" s="4"/>
      <c r="V23" s="4"/>
      <c r="W23" s="4"/>
    </row>
    <row r="24" spans="1:23" s="2" customFormat="1" ht="12.6" customHeight="1" x14ac:dyDescent="0.3">
      <c r="A24" s="4"/>
      <c r="B24" s="4"/>
      <c r="C24" s="104" t="s">
        <v>8</v>
      </c>
      <c r="D24" s="105"/>
      <c r="E24" s="44">
        <v>9927.9291168003692</v>
      </c>
      <c r="F24" s="44">
        <v>7216.080730718556</v>
      </c>
      <c r="G24" s="44">
        <v>7884.3324590234379</v>
      </c>
      <c r="H24" s="44">
        <v>6746.3340662275732</v>
      </c>
      <c r="I24" s="44">
        <v>6246.3413278793241</v>
      </c>
      <c r="J24" s="44">
        <v>6547.0554451499993</v>
      </c>
      <c r="K24" s="44">
        <v>6407.4619702499976</v>
      </c>
      <c r="L24" s="44">
        <v>5922.3920917941396</v>
      </c>
      <c r="M24" s="44">
        <v>5846.4930968064727</v>
      </c>
      <c r="N24" s="44">
        <v>5386.2338066889461</v>
      </c>
      <c r="O24" s="44">
        <v>5163.3210532476014</v>
      </c>
      <c r="P24" s="44">
        <v>4881.8622801683323</v>
      </c>
      <c r="Q24" s="44">
        <v>4603.971408562842</v>
      </c>
      <c r="S24" s="4"/>
      <c r="T24" s="4"/>
      <c r="U24" s="4"/>
      <c r="V24" s="4"/>
      <c r="W24" s="4"/>
    </row>
    <row r="25" spans="1:23" s="2" customFormat="1" ht="9.75" hidden="1" customHeight="1" x14ac:dyDescent="0.3">
      <c r="A25" s="4"/>
      <c r="B25" s="4"/>
      <c r="C25" s="47">
        <v>2.5</v>
      </c>
      <c r="D25" s="47"/>
      <c r="E25" s="48">
        <v>24819.822792000923</v>
      </c>
      <c r="F25" s="47">
        <v>18040.20182679639</v>
      </c>
      <c r="G25" s="47">
        <v>19710.831147558594</v>
      </c>
      <c r="H25" s="48">
        <v>16865.835165568933</v>
      </c>
      <c r="I25" s="47">
        <v>15615.85331969831</v>
      </c>
      <c r="J25" s="47">
        <v>16367.638612874998</v>
      </c>
      <c r="K25" s="47">
        <v>16018.654925624995</v>
      </c>
      <c r="L25" s="47">
        <v>14805.980229485349</v>
      </c>
      <c r="M25" s="47">
        <v>14616.232742016182</v>
      </c>
      <c r="N25" s="48">
        <v>13465.584516722365</v>
      </c>
      <c r="O25" s="47">
        <v>12908.302633119003</v>
      </c>
      <c r="P25" s="48">
        <v>12204.65570042083</v>
      </c>
      <c r="Q25" s="47">
        <v>11509.928521407106</v>
      </c>
      <c r="S25" s="5"/>
      <c r="T25" s="4"/>
      <c r="U25" s="4"/>
      <c r="V25" s="4"/>
      <c r="W25" s="4"/>
    </row>
    <row r="26" spans="1:23" s="2" customFormat="1" ht="9.75" hidden="1" customHeight="1" x14ac:dyDescent="0.3">
      <c r="A26" s="4"/>
      <c r="B26" s="4"/>
      <c r="C26" s="47">
        <v>0.3</v>
      </c>
      <c r="D26" s="47"/>
      <c r="E26" s="48">
        <v>2978.3787350401108</v>
      </c>
      <c r="F26" s="47">
        <v>2164.8242192155667</v>
      </c>
      <c r="G26" s="47">
        <v>2365.2997377070315</v>
      </c>
      <c r="H26" s="48">
        <v>2023.900219868272</v>
      </c>
      <c r="I26" s="47">
        <v>1873.9023983637971</v>
      </c>
      <c r="J26" s="47">
        <v>1964.1166335449998</v>
      </c>
      <c r="K26" s="47">
        <v>1922.2385910749992</v>
      </c>
      <c r="L26" s="47">
        <v>1776.7176275382419</v>
      </c>
      <c r="M26" s="47">
        <v>1753.9479290419417</v>
      </c>
      <c r="N26" s="48">
        <v>1615.8701420066839</v>
      </c>
      <c r="O26" s="47">
        <v>1548.9963159742804</v>
      </c>
      <c r="P26" s="48">
        <v>1464.5586840504996</v>
      </c>
      <c r="Q26" s="47">
        <v>1381.1914225688527</v>
      </c>
      <c r="S26" s="5"/>
      <c r="T26" s="4"/>
      <c r="U26" s="4"/>
      <c r="V26" s="4"/>
      <c r="W26" s="4"/>
    </row>
    <row r="27" spans="1:23" s="2" customFormat="1" ht="9.75" hidden="1" customHeight="1" x14ac:dyDescent="0.3">
      <c r="A27" s="4"/>
      <c r="B27" s="4"/>
      <c r="C27" s="47">
        <v>0.2</v>
      </c>
      <c r="D27" s="47"/>
      <c r="E27" s="48">
        <v>1985.5858233600738</v>
      </c>
      <c r="F27" s="47">
        <v>1443.2161461437113</v>
      </c>
      <c r="G27" s="47">
        <v>1576.8664918046877</v>
      </c>
      <c r="H27" s="48">
        <v>1349.2668132455146</v>
      </c>
      <c r="I27" s="47">
        <v>1249.2682655758649</v>
      </c>
      <c r="J27" s="47">
        <v>1309.4110890299999</v>
      </c>
      <c r="K27" s="47">
        <v>1281.4923940499996</v>
      </c>
      <c r="L27" s="47">
        <v>1184.4784183588279</v>
      </c>
      <c r="M27" s="47">
        <v>1169.2986193612946</v>
      </c>
      <c r="N27" s="48">
        <v>1077.2467613377892</v>
      </c>
      <c r="O27" s="47">
        <v>1032.6642106495203</v>
      </c>
      <c r="P27" s="48">
        <v>976.37245603366648</v>
      </c>
      <c r="Q27" s="47">
        <v>920.79428171256848</v>
      </c>
      <c r="S27" s="5"/>
      <c r="T27" s="4"/>
      <c r="U27" s="4"/>
      <c r="V27" s="4"/>
      <c r="W27" s="4"/>
    </row>
    <row r="28" spans="1:23" s="2" customFormat="1" ht="13.95" customHeight="1" x14ac:dyDescent="0.3">
      <c r="A28" s="4"/>
      <c r="B28" s="55"/>
      <c r="C28" s="104"/>
      <c r="D28" s="105"/>
      <c r="E28" s="52">
        <v>68943.521468560226</v>
      </c>
      <c r="F28" s="52">
        <v>60721.745240279735</v>
      </c>
      <c r="G28" s="52">
        <v>59707.524383755241</v>
      </c>
      <c r="H28" s="52">
        <v>56600.324509524289</v>
      </c>
      <c r="I28" s="52">
        <v>54673.749601307885</v>
      </c>
      <c r="J28" s="52">
        <v>54460.962932499991</v>
      </c>
      <c r="K28" s="52">
        <v>53197.147137499989</v>
      </c>
      <c r="L28" s="52">
        <v>51122.257739152556</v>
      </c>
      <c r="M28" s="52">
        <v>50346.472174372437</v>
      </c>
      <c r="N28" s="52">
        <v>47955.885296520064</v>
      </c>
      <c r="O28" s="52">
        <v>46462.43945891421</v>
      </c>
      <c r="P28" s="52">
        <v>44852.615489973839</v>
      </c>
      <c r="Q28" s="52">
        <v>42796.633673117387</v>
      </c>
      <c r="S28" s="4"/>
      <c r="T28" s="4"/>
      <c r="U28" s="4"/>
      <c r="V28" s="4"/>
      <c r="W28" s="4"/>
    </row>
    <row r="29" spans="1:23" s="2" customFormat="1" ht="4.2" customHeight="1" x14ac:dyDescent="0.3">
      <c r="A29" s="4"/>
      <c r="B29" s="4"/>
      <c r="C29" s="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4"/>
      <c r="S29" s="4"/>
      <c r="T29" s="4"/>
      <c r="U29" s="4"/>
      <c r="V29" s="4"/>
    </row>
    <row r="30" spans="1:23" ht="4.2" customHeight="1" x14ac:dyDescent="0.3">
      <c r="A30" s="36"/>
      <c r="B30" s="37"/>
      <c r="C30" s="4"/>
      <c r="D30" s="3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37"/>
      <c r="T30" s="37"/>
      <c r="U30" s="37"/>
      <c r="V30" s="37"/>
    </row>
    <row r="31" spans="1:23" ht="12.6" customHeight="1" x14ac:dyDescent="0.3">
      <c r="A31" s="36" t="s">
        <v>16</v>
      </c>
      <c r="B31" s="37"/>
      <c r="C31" s="4"/>
      <c r="D31" s="37"/>
      <c r="E31" s="37"/>
      <c r="F31" s="37"/>
      <c r="G31" s="37"/>
      <c r="H31" s="37"/>
      <c r="I31" s="37"/>
      <c r="J31" s="37">
        <v>22</v>
      </c>
      <c r="K31" s="37">
        <v>21</v>
      </c>
      <c r="L31" s="37">
        <v>20</v>
      </c>
      <c r="M31" s="37">
        <v>19</v>
      </c>
      <c r="N31" s="37">
        <v>18</v>
      </c>
      <c r="O31" s="37">
        <v>17</v>
      </c>
      <c r="P31" s="37">
        <v>16</v>
      </c>
      <c r="Q31" s="37">
        <v>15</v>
      </c>
      <c r="R31" s="37">
        <v>14</v>
      </c>
      <c r="S31" s="37">
        <v>13</v>
      </c>
      <c r="T31" s="37">
        <v>12</v>
      </c>
      <c r="U31" s="37"/>
      <c r="V31" s="37"/>
    </row>
    <row r="32" spans="1:23" ht="3" customHeight="1" x14ac:dyDescent="0.3">
      <c r="A32" s="37"/>
      <c r="B32" s="37"/>
      <c r="C32" s="37"/>
      <c r="D32" s="37"/>
      <c r="E32" s="37"/>
      <c r="F32" s="37"/>
      <c r="G32" s="37"/>
      <c r="H32" s="110"/>
      <c r="I32" s="109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7"/>
      <c r="V32" s="37"/>
    </row>
    <row r="33" spans="1:23" s="2" customFormat="1" ht="13.5" customHeight="1" x14ac:dyDescent="0.3">
      <c r="A33" s="4"/>
      <c r="B33" s="4"/>
      <c r="C33" s="4"/>
      <c r="D33" s="4"/>
      <c r="E33" s="4">
        <v>2394.3582702000022</v>
      </c>
      <c r="F33" s="4"/>
      <c r="G33" s="4"/>
      <c r="H33" s="46" t="s">
        <v>5</v>
      </c>
      <c r="I33" s="117"/>
      <c r="J33" s="44">
        <v>12181.68</v>
      </c>
      <c r="K33" s="44">
        <v>12181.68</v>
      </c>
      <c r="L33" s="44">
        <v>12181.68</v>
      </c>
      <c r="M33" s="44">
        <v>12181.68</v>
      </c>
      <c r="N33" s="44">
        <v>12181.68</v>
      </c>
      <c r="O33" s="44">
        <v>12181.68</v>
      </c>
      <c r="P33" s="44">
        <v>12181.68</v>
      </c>
      <c r="Q33" s="44">
        <v>12181.68</v>
      </c>
      <c r="R33" s="44">
        <v>12181.68</v>
      </c>
      <c r="S33" s="44">
        <v>12181.68</v>
      </c>
      <c r="T33" s="44">
        <v>12181.68</v>
      </c>
      <c r="U33" s="4"/>
      <c r="V33" s="4"/>
    </row>
    <row r="34" spans="1:23" s="2" customFormat="1" ht="13.5" customHeight="1" x14ac:dyDescent="0.3">
      <c r="A34" s="4"/>
      <c r="B34" s="4"/>
      <c r="C34" s="4"/>
      <c r="D34" s="4"/>
      <c r="E34" s="4"/>
      <c r="F34" s="4"/>
      <c r="G34" s="4"/>
      <c r="H34" s="46" t="s">
        <v>6</v>
      </c>
      <c r="I34" s="117"/>
      <c r="J34" s="44">
        <v>8796.34</v>
      </c>
      <c r="K34" s="44">
        <v>8167.04</v>
      </c>
      <c r="L34" s="44">
        <v>7586.32</v>
      </c>
      <c r="M34" s="44">
        <v>7199.22</v>
      </c>
      <c r="N34" s="44">
        <v>6811.84</v>
      </c>
      <c r="O34" s="44">
        <v>6424.1799999999994</v>
      </c>
      <c r="P34" s="44">
        <v>6037.6399999999994</v>
      </c>
      <c r="Q34" s="44">
        <v>5649.5599999999995</v>
      </c>
      <c r="R34" s="44">
        <v>5263.02</v>
      </c>
      <c r="S34" s="44">
        <v>4875.08</v>
      </c>
      <c r="T34" s="44">
        <v>4487.5600000000004</v>
      </c>
      <c r="U34" s="4"/>
      <c r="V34" s="4"/>
      <c r="W34" s="56"/>
    </row>
    <row r="35" spans="1:23" s="2" customFormat="1" ht="13.5" customHeight="1" x14ac:dyDescent="0.3">
      <c r="A35" s="4"/>
      <c r="B35" s="4"/>
      <c r="C35" s="4"/>
      <c r="D35" s="4"/>
      <c r="E35" s="4"/>
      <c r="F35" s="4"/>
      <c r="G35" s="4"/>
      <c r="H35" s="46" t="s">
        <v>7</v>
      </c>
      <c r="I35" s="117"/>
      <c r="J35" s="44">
        <v>25697.561499674997</v>
      </c>
      <c r="K35" s="44">
        <v>25111.723437449997</v>
      </c>
      <c r="L35" s="44">
        <v>24741.029865824996</v>
      </c>
      <c r="M35" s="44">
        <v>23691.573746099999</v>
      </c>
      <c r="N35" s="44">
        <v>22311.457908618981</v>
      </c>
      <c r="O35" s="44">
        <v>20570.500546665728</v>
      </c>
      <c r="P35" s="44">
        <v>18678.235294657763</v>
      </c>
      <c r="Q35" s="44">
        <v>16967.819250408742</v>
      </c>
      <c r="R35" s="44">
        <v>15974.755745837383</v>
      </c>
      <c r="S35" s="44">
        <v>15059.792631463022</v>
      </c>
      <c r="T35" s="44">
        <v>13222.375917924768</v>
      </c>
      <c r="U35" s="4"/>
      <c r="V35" s="4"/>
    </row>
    <row r="36" spans="1:23" s="2" customFormat="1" ht="13.5" customHeight="1" x14ac:dyDescent="0.3">
      <c r="A36" s="4"/>
      <c r="B36" s="4"/>
      <c r="C36" s="4"/>
      <c r="D36" s="4"/>
      <c r="E36" s="4"/>
      <c r="F36" s="4"/>
      <c r="G36" s="4"/>
      <c r="H36" s="46" t="s">
        <v>8</v>
      </c>
      <c r="I36" s="117"/>
      <c r="J36" s="44">
        <v>7248.0301665749994</v>
      </c>
      <c r="K36" s="44">
        <v>7082.7937900499992</v>
      </c>
      <c r="L36" s="44">
        <v>6978.239192924998</v>
      </c>
      <c r="M36" s="44">
        <v>6682.2387488999993</v>
      </c>
      <c r="N36" s="44">
        <v>6301.4005347133252</v>
      </c>
      <c r="O36" s="44">
        <v>6036.4838502852172</v>
      </c>
      <c r="P36" s="44">
        <v>5191.3777330186831</v>
      </c>
      <c r="Q36" s="44">
        <v>4957.5990978162863</v>
      </c>
      <c r="R36" s="44">
        <v>4830.6953294875439</v>
      </c>
      <c r="S36" s="44">
        <v>4537.3165219390585</v>
      </c>
      <c r="T36" s="44">
        <v>3858.7665325621297</v>
      </c>
      <c r="U36" s="4"/>
      <c r="V36" s="4"/>
    </row>
    <row r="37" spans="1:23" s="7" customFormat="1" ht="9.75" hidden="1" customHeight="1" x14ac:dyDescent="0.3">
      <c r="A37" s="5"/>
      <c r="B37" s="5"/>
      <c r="C37" s="5"/>
      <c r="D37" s="5"/>
      <c r="E37" s="5"/>
      <c r="F37" s="5"/>
      <c r="G37" s="4"/>
      <c r="H37" s="47">
        <v>2.5</v>
      </c>
      <c r="I37" s="47"/>
      <c r="J37" s="49" t="e">
        <v>#REF!</v>
      </c>
      <c r="K37" s="49" t="e">
        <v>#REF!</v>
      </c>
      <c r="L37" s="47">
        <v>17445.597982312494</v>
      </c>
      <c r="M37" s="47">
        <v>16705.596872249997</v>
      </c>
      <c r="N37" s="48">
        <v>15753.501336783313</v>
      </c>
      <c r="O37" s="47">
        <v>15091.209625713043</v>
      </c>
      <c r="P37" s="48">
        <v>12978.444332546707</v>
      </c>
      <c r="Q37" s="48">
        <v>12393.997744540717</v>
      </c>
      <c r="R37" s="47">
        <v>12076.738323718859</v>
      </c>
      <c r="S37" s="47">
        <v>11343.291304847646</v>
      </c>
      <c r="T37" s="47">
        <v>9646.9163314053239</v>
      </c>
      <c r="U37" s="5"/>
      <c r="V37" s="5"/>
      <c r="W37" s="6"/>
    </row>
    <row r="38" spans="1:23" s="7" customFormat="1" ht="9.75" hidden="1" customHeight="1" x14ac:dyDescent="0.3">
      <c r="A38" s="5"/>
      <c r="B38" s="5"/>
      <c r="C38" s="5"/>
      <c r="D38" s="5"/>
      <c r="E38" s="5"/>
      <c r="F38" s="5"/>
      <c r="G38" s="4"/>
      <c r="H38" s="47">
        <v>0.3</v>
      </c>
      <c r="I38" s="47"/>
      <c r="J38" s="49" t="e">
        <v>#REF!</v>
      </c>
      <c r="K38" s="49" t="e">
        <v>#REF!</v>
      </c>
      <c r="L38" s="47">
        <v>2093.4717578774994</v>
      </c>
      <c r="M38" s="47">
        <v>2004.6716246699998</v>
      </c>
      <c r="N38" s="48">
        <v>1890.4201604139976</v>
      </c>
      <c r="O38" s="47">
        <v>1810.9451550855651</v>
      </c>
      <c r="P38" s="48">
        <v>1557.4133199056048</v>
      </c>
      <c r="Q38" s="48">
        <v>1487.2797293448859</v>
      </c>
      <c r="R38" s="47">
        <v>1449.2085988462632</v>
      </c>
      <c r="S38" s="47">
        <v>1361.1949565817174</v>
      </c>
      <c r="T38" s="47">
        <v>1157.6299597686389</v>
      </c>
      <c r="U38" s="5"/>
      <c r="V38" s="5"/>
      <c r="W38" s="6"/>
    </row>
    <row r="39" spans="1:23" s="7" customFormat="1" ht="9.75" hidden="1" customHeight="1" x14ac:dyDescent="0.3">
      <c r="A39" s="5"/>
      <c r="B39" s="5"/>
      <c r="C39" s="5"/>
      <c r="D39" s="5"/>
      <c r="E39" s="5"/>
      <c r="F39" s="5"/>
      <c r="G39" s="4"/>
      <c r="H39" s="47">
        <v>0.2</v>
      </c>
      <c r="I39" s="47"/>
      <c r="J39" s="49" t="e">
        <v>#REF!</v>
      </c>
      <c r="K39" s="49" t="e">
        <v>#REF!</v>
      </c>
      <c r="L39" s="47">
        <v>1395.6478385849996</v>
      </c>
      <c r="M39" s="47">
        <v>1336.4477497799999</v>
      </c>
      <c r="N39" s="48">
        <v>1260.280106942665</v>
      </c>
      <c r="O39" s="47">
        <v>1207.2967700570434</v>
      </c>
      <c r="P39" s="48">
        <v>1038.2755466037368</v>
      </c>
      <c r="Q39" s="48">
        <v>991.51981956325733</v>
      </c>
      <c r="R39" s="47">
        <v>966.13906589750877</v>
      </c>
      <c r="S39" s="47">
        <v>907.46330438781172</v>
      </c>
      <c r="T39" s="47">
        <v>771.75330651242598</v>
      </c>
      <c r="U39" s="5"/>
      <c r="V39" s="5"/>
      <c r="W39" s="6"/>
    </row>
    <row r="40" spans="1:23" s="2" customFormat="1" ht="13.2" customHeight="1" x14ac:dyDescent="0.3">
      <c r="A40" s="4"/>
      <c r="B40" s="4"/>
      <c r="C40" s="4"/>
      <c r="D40" s="4"/>
      <c r="E40" s="4"/>
      <c r="F40" s="4"/>
      <c r="G40" s="4"/>
      <c r="H40" s="46"/>
      <c r="I40" s="117"/>
      <c r="J40" s="52">
        <v>53923.611666249999</v>
      </c>
      <c r="K40" s="52">
        <v>52543.237227499994</v>
      </c>
      <c r="L40" s="52">
        <v>51487.269058749996</v>
      </c>
      <c r="M40" s="52">
        <v>49754.712495</v>
      </c>
      <c r="N40" s="52">
        <v>47606.378443332309</v>
      </c>
      <c r="O40" s="52">
        <v>45212.844396950946</v>
      </c>
      <c r="P40" s="52">
        <v>42088.933027676452</v>
      </c>
      <c r="Q40" s="52">
        <v>39756.658348225028</v>
      </c>
      <c r="R40" s="52">
        <v>38250.151075324924</v>
      </c>
      <c r="S40" s="52">
        <v>36653.869153402084</v>
      </c>
      <c r="T40" s="52">
        <v>33750.382450486897</v>
      </c>
      <c r="U40" s="4"/>
      <c r="V40" s="4"/>
    </row>
    <row r="41" spans="1:23" s="2" customFormat="1" ht="3.6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3" ht="3.6" customHeight="1" x14ac:dyDescent="0.3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3" ht="13.2" customHeight="1" x14ac:dyDescent="0.3">
      <c r="A43" s="36" t="s">
        <v>17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>
        <v>18</v>
      </c>
      <c r="O43" s="37">
        <v>17</v>
      </c>
      <c r="P43" s="37">
        <v>16</v>
      </c>
      <c r="Q43" s="37">
        <v>15</v>
      </c>
      <c r="R43" s="37">
        <v>14</v>
      </c>
      <c r="S43" s="37">
        <v>13</v>
      </c>
      <c r="T43" s="37">
        <v>12</v>
      </c>
      <c r="U43" s="37">
        <v>11</v>
      </c>
      <c r="V43" s="37">
        <v>10</v>
      </c>
      <c r="W43">
        <v>9</v>
      </c>
    </row>
    <row r="44" spans="1:23" ht="4.2" customHeigh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106"/>
      <c r="M44" s="107"/>
      <c r="N44" s="42"/>
      <c r="O44" s="42"/>
      <c r="P44" s="42"/>
      <c r="Q44" s="42"/>
      <c r="R44" s="42"/>
      <c r="S44" s="42"/>
      <c r="T44" s="42"/>
      <c r="U44" s="42"/>
      <c r="V44" s="42"/>
      <c r="W44" s="57"/>
    </row>
    <row r="45" spans="1:23" s="2" customFormat="1" ht="12.75" customHeight="1" x14ac:dyDescent="0.3">
      <c r="A45" s="4"/>
      <c r="B45" s="4"/>
      <c r="C45" s="4"/>
      <c r="D45" s="4"/>
      <c r="E45" s="4"/>
      <c r="F45" s="37"/>
      <c r="G45" s="4"/>
      <c r="H45" s="4"/>
      <c r="I45" s="4"/>
      <c r="J45" s="4"/>
      <c r="K45" s="4"/>
      <c r="L45" s="104" t="s">
        <v>5</v>
      </c>
      <c r="M45" s="105"/>
      <c r="N45" s="44">
        <v>10325.540000000001</v>
      </c>
      <c r="O45" s="44">
        <v>10325.540000000001</v>
      </c>
      <c r="P45" s="44">
        <v>10325.540000000001</v>
      </c>
      <c r="Q45" s="44">
        <v>10325.540000000001</v>
      </c>
      <c r="R45" s="44">
        <v>10325.540000000001</v>
      </c>
      <c r="S45" s="44">
        <v>10325.540000000001</v>
      </c>
      <c r="T45" s="44">
        <v>10325.540000000001</v>
      </c>
      <c r="U45" s="44">
        <v>10325.540000000001</v>
      </c>
      <c r="V45" s="44">
        <v>10325.540000000001</v>
      </c>
      <c r="W45" s="44">
        <v>10325.540000000001</v>
      </c>
    </row>
    <row r="46" spans="1:23" s="2" customFormat="1" ht="12.75" customHeight="1" x14ac:dyDescent="0.3">
      <c r="A46" s="4"/>
      <c r="B46" s="4"/>
      <c r="C46" s="4"/>
      <c r="D46" s="4"/>
      <c r="E46" s="4"/>
      <c r="F46" s="37"/>
      <c r="G46" s="4"/>
      <c r="H46" s="4"/>
      <c r="I46" s="4"/>
      <c r="J46" s="4"/>
      <c r="K46" s="4"/>
      <c r="L46" s="104" t="s">
        <v>6</v>
      </c>
      <c r="M46" s="105"/>
      <c r="N46" s="44">
        <v>6811.84</v>
      </c>
      <c r="O46" s="44">
        <v>6424.1799999999994</v>
      </c>
      <c r="P46" s="44">
        <v>6037.6399999999994</v>
      </c>
      <c r="Q46" s="44">
        <v>5649.5599999999995</v>
      </c>
      <c r="R46" s="44">
        <v>5263.02</v>
      </c>
      <c r="S46" s="44">
        <v>4875.08</v>
      </c>
      <c r="T46" s="44">
        <v>4487.5600000000004</v>
      </c>
      <c r="U46" s="44">
        <v>4099.8999999999996</v>
      </c>
      <c r="V46" s="44">
        <v>3713.0799999999995</v>
      </c>
      <c r="W46" s="44">
        <v>3519.6</v>
      </c>
    </row>
    <row r="47" spans="1:23" s="2" customFormat="1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04" t="s">
        <v>7</v>
      </c>
      <c r="M47" s="105"/>
      <c r="N47" s="44">
        <v>19581.949140039989</v>
      </c>
      <c r="O47" s="44">
        <v>18311.132290247224</v>
      </c>
      <c r="P47" s="44">
        <v>17857.290600728324</v>
      </c>
      <c r="Q47" s="44">
        <v>16497.050138879509</v>
      </c>
      <c r="R47" s="44">
        <v>15538.472104914299</v>
      </c>
      <c r="S47" s="44">
        <v>14193.397008279784</v>
      </c>
      <c r="T47" s="44">
        <v>14094.119176707836</v>
      </c>
      <c r="U47" s="44">
        <v>14246.251495269003</v>
      </c>
      <c r="V47" s="44">
        <v>11998.541762359418</v>
      </c>
      <c r="W47" s="44">
        <v>10405.703478518688</v>
      </c>
    </row>
    <row r="48" spans="1:23" s="2" customFormat="1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04" t="s">
        <v>8</v>
      </c>
      <c r="M48" s="105"/>
      <c r="N48" s="44">
        <v>5740.9967373204081</v>
      </c>
      <c r="O48" s="44">
        <v>5039.823009052925</v>
      </c>
      <c r="P48" s="44">
        <v>5026.5244671961109</v>
      </c>
      <c r="Q48" s="44">
        <v>5168.9161714678457</v>
      </c>
      <c r="R48" s="44">
        <v>4908.2971865422423</v>
      </c>
      <c r="S48" s="44">
        <v>5035.2009548709821</v>
      </c>
      <c r="T48" s="44">
        <v>4195.6899558246951</v>
      </c>
      <c r="U48" s="44">
        <v>4339.8656108333189</v>
      </c>
      <c r="V48" s="44">
        <v>3572.6857053009198</v>
      </c>
      <c r="W48" s="44">
        <v>3096.5330358911069</v>
      </c>
    </row>
    <row r="49" spans="1:26" s="7" customFormat="1" ht="7.2" hidden="1" customHeight="1" x14ac:dyDescent="0.3">
      <c r="A49" s="5"/>
      <c r="B49" s="5"/>
      <c r="C49" s="5"/>
      <c r="D49" s="5"/>
      <c r="E49" s="4"/>
      <c r="F49" s="5"/>
      <c r="G49" s="4"/>
      <c r="H49" s="55"/>
      <c r="I49" s="55"/>
      <c r="J49" s="5"/>
      <c r="K49" s="58" t="s">
        <v>13</v>
      </c>
      <c r="L49" s="47">
        <v>2.5</v>
      </c>
      <c r="M49" s="47"/>
      <c r="N49" s="47">
        <v>14352.491843301021</v>
      </c>
      <c r="O49" s="48">
        <v>12599.557522632313</v>
      </c>
      <c r="P49" s="48">
        <v>12566.311167990278</v>
      </c>
      <c r="Q49" s="47">
        <v>12922.290428669614</v>
      </c>
      <c r="R49" s="48">
        <v>12270.742966355607</v>
      </c>
      <c r="S49" s="48">
        <v>12588.002387177456</v>
      </c>
      <c r="T49" s="48">
        <v>10489.224889561738</v>
      </c>
      <c r="U49" s="48">
        <v>10849.664027083298</v>
      </c>
      <c r="V49" s="48">
        <v>8931.7142632522991</v>
      </c>
      <c r="W49" s="59">
        <v>7741.3325897277673</v>
      </c>
    </row>
    <row r="50" spans="1:26" s="7" customFormat="1" ht="7.2" hidden="1" customHeight="1" x14ac:dyDescent="0.3">
      <c r="A50" s="5"/>
      <c r="B50" s="5"/>
      <c r="C50" s="5"/>
      <c r="D50" s="5"/>
      <c r="E50" s="4"/>
      <c r="F50" s="5"/>
      <c r="G50" s="4"/>
      <c r="H50" s="55"/>
      <c r="I50" s="55"/>
      <c r="J50" s="5"/>
      <c r="K50" s="60" t="s">
        <v>14</v>
      </c>
      <c r="L50" s="47">
        <v>0.3</v>
      </c>
      <c r="M50" s="47"/>
      <c r="N50" s="47">
        <v>1722.2990211961223</v>
      </c>
      <c r="O50" s="48">
        <v>1511.9469027158775</v>
      </c>
      <c r="P50" s="48">
        <v>1507.9573401588332</v>
      </c>
      <c r="Q50" s="47">
        <v>1550.6748514403537</v>
      </c>
      <c r="R50" s="48">
        <v>1472.4891559626726</v>
      </c>
      <c r="S50" s="48">
        <v>1510.5602864612945</v>
      </c>
      <c r="T50" s="48">
        <v>1258.7069867474086</v>
      </c>
      <c r="U50" s="48">
        <v>1301.9596832499956</v>
      </c>
      <c r="V50" s="48">
        <v>1071.8057115902759</v>
      </c>
      <c r="W50" s="59">
        <v>928.95991076733208</v>
      </c>
    </row>
    <row r="51" spans="1:26" s="7" customFormat="1" ht="7.2" hidden="1" customHeight="1" x14ac:dyDescent="0.3">
      <c r="A51" s="5"/>
      <c r="B51" s="5"/>
      <c r="C51" s="5"/>
      <c r="D51" s="5"/>
      <c r="E51" s="4"/>
      <c r="F51" s="5"/>
      <c r="G51" s="4"/>
      <c r="H51" s="55"/>
      <c r="I51" s="55"/>
      <c r="J51" s="5"/>
      <c r="K51" s="61" t="s">
        <v>15</v>
      </c>
      <c r="L51" s="47">
        <v>0.2</v>
      </c>
      <c r="M51" s="47"/>
      <c r="N51" s="47">
        <v>1148.1993474640817</v>
      </c>
      <c r="O51" s="48">
        <v>1007.964601810585</v>
      </c>
      <c r="P51" s="48">
        <v>1005.3048934392223</v>
      </c>
      <c r="Q51" s="47">
        <v>1033.7832342935692</v>
      </c>
      <c r="R51" s="48">
        <v>981.65943730844856</v>
      </c>
      <c r="S51" s="48">
        <v>1007.0401909741964</v>
      </c>
      <c r="T51" s="48">
        <v>839.13799116493908</v>
      </c>
      <c r="U51" s="48">
        <v>867.97312216666387</v>
      </c>
      <c r="V51" s="48">
        <v>714.53714106018401</v>
      </c>
      <c r="W51" s="59">
        <v>619.30660717822138</v>
      </c>
    </row>
    <row r="52" spans="1:26" s="2" customFormat="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5"/>
      <c r="L52" s="104"/>
      <c r="M52" s="105"/>
      <c r="N52" s="52">
        <v>42460.325877360396</v>
      </c>
      <c r="O52" s="52">
        <v>40100.67529930015</v>
      </c>
      <c r="P52" s="52">
        <v>39246.995067924436</v>
      </c>
      <c r="Q52" s="52">
        <v>37641.066310347356</v>
      </c>
      <c r="R52" s="52">
        <v>36035.329291456546</v>
      </c>
      <c r="S52" s="52">
        <v>34429.217963150768</v>
      </c>
      <c r="T52" s="52">
        <v>33102.909132532535</v>
      </c>
      <c r="U52" s="52">
        <v>33011.557106102322</v>
      </c>
      <c r="V52" s="52">
        <v>29609.84746766034</v>
      </c>
      <c r="W52" s="52">
        <v>27347.3765144098</v>
      </c>
    </row>
    <row r="53" spans="1:26" s="2" customFormat="1" ht="3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6" s="2" customFormat="1" ht="3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3"/>
      <c r="O54" s="53"/>
      <c r="P54" s="53"/>
      <c r="Q54" s="53"/>
      <c r="R54" s="53"/>
      <c r="S54" s="53"/>
      <c r="T54" s="53"/>
      <c r="U54" s="53"/>
      <c r="V54" s="53"/>
      <c r="W54" s="62"/>
    </row>
    <row r="55" spans="1:26" ht="13.2" customHeight="1" x14ac:dyDescent="0.3">
      <c r="A55" s="36" t="s">
        <v>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>
        <v>14</v>
      </c>
      <c r="S55" s="37">
        <v>13</v>
      </c>
      <c r="T55" s="37">
        <v>12</v>
      </c>
      <c r="U55" s="37">
        <v>11</v>
      </c>
      <c r="V55" s="37">
        <v>10</v>
      </c>
    </row>
    <row r="56" spans="1:26" ht="4.2" customHeigh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136"/>
      <c r="Q56" s="137"/>
      <c r="R56" s="42"/>
      <c r="S56" s="42"/>
      <c r="T56" s="42"/>
      <c r="U56" s="42"/>
      <c r="V56" s="42"/>
    </row>
    <row r="57" spans="1:26" s="2" customFormat="1" ht="14.25" customHeight="1" x14ac:dyDescent="0.3">
      <c r="A57" s="3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34" t="s">
        <v>5</v>
      </c>
      <c r="Q57" s="135"/>
      <c r="R57" s="63">
        <v>9463.02</v>
      </c>
      <c r="S57" s="63">
        <v>9463.02</v>
      </c>
      <c r="T57" s="63">
        <v>9463.02</v>
      </c>
      <c r="U57" s="63">
        <v>9463.02</v>
      </c>
      <c r="V57" s="63">
        <v>9463.02</v>
      </c>
    </row>
    <row r="58" spans="1:26" s="22" customFormat="1" ht="14.25" customHeight="1" x14ac:dyDescent="0.3">
      <c r="A58" s="64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34" t="s">
        <v>6</v>
      </c>
      <c r="Q58" s="135"/>
      <c r="R58" s="44">
        <v>5263.02</v>
      </c>
      <c r="S58" s="44">
        <v>4875.08</v>
      </c>
      <c r="T58" s="44">
        <v>4487.5600000000004</v>
      </c>
      <c r="U58" s="44">
        <v>4099.8999999999996</v>
      </c>
      <c r="V58" s="44">
        <v>3713.0799999999995</v>
      </c>
    </row>
    <row r="59" spans="1:26" s="2" customFormat="1" ht="14.25" customHeight="1" x14ac:dyDescent="0.3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34" t="s">
        <v>7</v>
      </c>
      <c r="Q59" s="135"/>
      <c r="R59" s="44">
        <v>17964.249452095075</v>
      </c>
      <c r="S59" s="44">
        <v>15523.226246984241</v>
      </c>
      <c r="T59" s="44">
        <v>14469.769930801476</v>
      </c>
      <c r="U59" s="44">
        <v>14623.619231177077</v>
      </c>
      <c r="V59" s="44">
        <v>12042.916515504778</v>
      </c>
      <c r="W59" s="65"/>
    </row>
    <row r="60" spans="1:26" s="2" customFormat="1" ht="14.25" customHeight="1" x14ac:dyDescent="0.3">
      <c r="A60" s="36"/>
      <c r="B60" s="4"/>
      <c r="C60" s="4"/>
      <c r="D60" s="4"/>
      <c r="H60" s="4"/>
      <c r="I60" s="4"/>
      <c r="J60" s="4"/>
      <c r="K60" s="4"/>
      <c r="L60" s="4"/>
      <c r="M60" s="4"/>
      <c r="N60" s="4"/>
      <c r="O60" s="4"/>
      <c r="P60" s="134" t="s">
        <v>8</v>
      </c>
      <c r="Q60" s="135"/>
      <c r="R60" s="44">
        <v>7334.0745337230155</v>
      </c>
      <c r="S60" s="44">
        <v>6365.0301935754414</v>
      </c>
      <c r="T60" s="44">
        <v>4571.340709918336</v>
      </c>
      <c r="U60" s="44">
        <v>4717.2333467413928</v>
      </c>
      <c r="V60" s="44">
        <v>3617.0604584462812</v>
      </c>
    </row>
    <row r="61" spans="1:26" s="2" customFormat="1" ht="11.4" hidden="1" customHeight="1" x14ac:dyDescent="0.3">
      <c r="A61" s="4"/>
      <c r="B61" s="4"/>
      <c r="C61" s="4"/>
      <c r="D61" s="4"/>
      <c r="H61" s="4"/>
      <c r="I61" s="4"/>
      <c r="J61" s="4"/>
      <c r="K61" s="5"/>
      <c r="L61" s="5"/>
      <c r="M61" s="5"/>
      <c r="N61" s="58" t="s">
        <v>13</v>
      </c>
      <c r="O61" s="4"/>
      <c r="P61" s="47">
        <v>2.5</v>
      </c>
      <c r="Q61" s="47"/>
      <c r="R61" s="49" t="e">
        <v>#REF!</v>
      </c>
      <c r="S61" s="47">
        <v>15912.575483938603</v>
      </c>
      <c r="T61" s="47">
        <v>11428.351774795839</v>
      </c>
      <c r="U61" s="48">
        <v>11793.083366853481</v>
      </c>
      <c r="V61" s="47">
        <v>9042.6511461157024</v>
      </c>
      <c r="W61" s="6"/>
    </row>
    <row r="62" spans="1:26" s="2" customFormat="1" ht="11.4" hidden="1" customHeight="1" x14ac:dyDescent="0.3">
      <c r="A62" s="4"/>
      <c r="B62" s="4"/>
      <c r="C62" s="4"/>
      <c r="D62" s="4"/>
      <c r="H62" s="4"/>
      <c r="I62" s="4"/>
      <c r="J62" s="4"/>
      <c r="K62" s="5"/>
      <c r="L62" s="5"/>
      <c r="M62" s="5"/>
      <c r="N62" s="60" t="s">
        <v>14</v>
      </c>
      <c r="O62" s="4"/>
      <c r="P62" s="47">
        <v>0.3</v>
      </c>
      <c r="Q62" s="47"/>
      <c r="R62" s="49" t="e">
        <v>#REF!</v>
      </c>
      <c r="S62" s="47">
        <v>1909.5090580726323</v>
      </c>
      <c r="T62" s="47">
        <v>1371.4022129755008</v>
      </c>
      <c r="U62" s="48">
        <v>1415.1700040224177</v>
      </c>
      <c r="V62" s="47">
        <v>1085.1181375338842</v>
      </c>
      <c r="W62" s="6"/>
    </row>
    <row r="63" spans="1:26" ht="11.4" hidden="1" customHeight="1" x14ac:dyDescent="0.3">
      <c r="A63" s="5"/>
      <c r="H63" s="37"/>
      <c r="I63" s="37"/>
      <c r="J63" s="37"/>
      <c r="K63" s="5"/>
      <c r="N63" s="61" t="s">
        <v>15</v>
      </c>
      <c r="O63" s="37"/>
      <c r="P63" s="47">
        <v>0.2</v>
      </c>
      <c r="Q63" s="47"/>
      <c r="R63" s="49" t="e">
        <v>#REF!</v>
      </c>
      <c r="S63" s="47">
        <v>1273.0060387150884</v>
      </c>
      <c r="T63" s="47">
        <v>914.26814198366719</v>
      </c>
      <c r="U63" s="48">
        <v>943.44666934827865</v>
      </c>
      <c r="V63" s="47">
        <v>723.41209168925627</v>
      </c>
      <c r="W63" s="6"/>
    </row>
    <row r="64" spans="1:26" ht="14.25" customHeight="1" x14ac:dyDescent="0.3">
      <c r="A64" s="66"/>
      <c r="B64" s="66"/>
      <c r="C64" s="66"/>
      <c r="D64" s="66"/>
      <c r="E64" s="66"/>
      <c r="F64" s="66"/>
      <c r="H64" s="37"/>
      <c r="I64" s="37"/>
      <c r="J64" s="37"/>
      <c r="K64" s="55"/>
      <c r="N64" s="4"/>
      <c r="O64" s="37"/>
      <c r="P64" s="134"/>
      <c r="Q64" s="135"/>
      <c r="R64" s="52">
        <v>40024.36398581809</v>
      </c>
      <c r="S64" s="52">
        <v>36226.356440559684</v>
      </c>
      <c r="T64" s="52">
        <v>32991.690640719818</v>
      </c>
      <c r="U64" s="52">
        <v>32903.772577918469</v>
      </c>
      <c r="V64" s="52">
        <v>28836.076973951062</v>
      </c>
      <c r="W64" s="2"/>
      <c r="X64" s="2"/>
      <c r="Y64" s="2"/>
      <c r="Z64" s="2"/>
    </row>
    <row r="65" spans="1:25" ht="12.6" customHeight="1" x14ac:dyDescent="0.3">
      <c r="A65" s="67" t="s">
        <v>33</v>
      </c>
      <c r="B65" s="68"/>
      <c r="C65" s="69"/>
      <c r="D65" s="70" t="s">
        <v>40</v>
      </c>
      <c r="E65" s="71"/>
      <c r="F65" s="69"/>
      <c r="O65" s="72"/>
      <c r="P65" s="72"/>
      <c r="Q65" s="72"/>
      <c r="R65" s="72"/>
      <c r="S65" s="65"/>
      <c r="T65" s="65"/>
      <c r="U65" s="2"/>
      <c r="V65" s="2"/>
    </row>
    <row r="66" spans="1:25" s="2" customFormat="1" ht="27" customHeight="1" x14ac:dyDescent="0.3">
      <c r="A66" s="73"/>
      <c r="B66" s="74"/>
      <c r="C66" s="75"/>
      <c r="D66" s="131" t="s">
        <v>19</v>
      </c>
      <c r="E66" s="132"/>
      <c r="F66" s="133"/>
      <c r="H66" s="76" t="s">
        <v>26</v>
      </c>
      <c r="I66" s="77"/>
      <c r="J66" s="78"/>
      <c r="K66" s="76" t="s">
        <v>61</v>
      </c>
      <c r="L66" s="79"/>
      <c r="M66" s="79"/>
      <c r="N66" s="80"/>
      <c r="O66" s="81"/>
      <c r="P66" s="76" t="s">
        <v>27</v>
      </c>
      <c r="Q66" s="77"/>
      <c r="R66" s="77"/>
      <c r="S66" s="77"/>
      <c r="T66" s="77" t="s">
        <v>37</v>
      </c>
      <c r="U66" s="77" t="s">
        <v>28</v>
      </c>
      <c r="V66" s="82"/>
      <c r="W66" s="83"/>
      <c r="X66" s="81"/>
      <c r="Y66" s="12"/>
    </row>
    <row r="67" spans="1:25" s="2" customFormat="1" ht="13.5" customHeight="1" x14ac:dyDescent="0.3">
      <c r="A67" s="84" t="s">
        <v>20</v>
      </c>
      <c r="B67" s="85" t="s">
        <v>58</v>
      </c>
      <c r="C67" s="86"/>
      <c r="D67" s="84" t="s">
        <v>20</v>
      </c>
      <c r="E67" s="85" t="s">
        <v>22</v>
      </c>
      <c r="F67" s="86" t="s">
        <v>21</v>
      </c>
      <c r="H67" s="87"/>
      <c r="I67" s="65"/>
      <c r="J67" s="88"/>
      <c r="K67" s="33"/>
      <c r="N67" s="34"/>
      <c r="O67" s="81"/>
      <c r="P67" s="87" t="s">
        <v>30</v>
      </c>
      <c r="Q67" s="81"/>
      <c r="R67" s="81"/>
      <c r="S67" s="89">
        <v>0.30844500000000002</v>
      </c>
      <c r="T67" s="89">
        <v>0.26</v>
      </c>
      <c r="U67" s="89">
        <v>4.8445000000000016E-2</v>
      </c>
      <c r="V67" s="81"/>
      <c r="W67" s="90"/>
      <c r="X67" s="81"/>
      <c r="Y67" s="12"/>
    </row>
    <row r="68" spans="1:25" s="2" customFormat="1" ht="15" customHeight="1" x14ac:dyDescent="0.3">
      <c r="A68" s="91" t="s">
        <v>23</v>
      </c>
      <c r="B68" s="31">
        <v>52.6</v>
      </c>
      <c r="C68" s="92"/>
      <c r="D68" s="91" t="s">
        <v>23</v>
      </c>
      <c r="E68" s="32">
        <v>843.4</v>
      </c>
      <c r="F68" s="29">
        <v>32.47</v>
      </c>
      <c r="H68" s="93" t="s">
        <v>65</v>
      </c>
      <c r="I68" s="94">
        <v>985.7979597520058</v>
      </c>
      <c r="J68" s="95" t="s">
        <v>39</v>
      </c>
      <c r="K68" s="96" t="s">
        <v>32</v>
      </c>
      <c r="L68" s="94"/>
      <c r="M68" s="94">
        <v>522</v>
      </c>
      <c r="N68" s="95" t="s">
        <v>39</v>
      </c>
      <c r="O68" s="81"/>
      <c r="P68" s="87" t="s">
        <v>35</v>
      </c>
      <c r="Q68" s="81"/>
      <c r="R68" s="81"/>
      <c r="S68" s="81">
        <v>12.8</v>
      </c>
      <c r="T68" s="81">
        <v>0</v>
      </c>
      <c r="U68" s="81">
        <v>12.8</v>
      </c>
      <c r="V68" s="81"/>
      <c r="W68" s="90"/>
      <c r="X68" s="81"/>
      <c r="Y68" s="12"/>
    </row>
    <row r="69" spans="1:25" s="2" customFormat="1" ht="15" customHeight="1" x14ac:dyDescent="0.3">
      <c r="A69" s="97" t="s">
        <v>24</v>
      </c>
      <c r="B69" s="31">
        <v>42.9</v>
      </c>
      <c r="C69" s="92"/>
      <c r="D69" s="91" t="s">
        <v>24</v>
      </c>
      <c r="E69" s="32">
        <v>861.9</v>
      </c>
      <c r="F69" s="29">
        <v>31.27</v>
      </c>
      <c r="H69" s="81"/>
      <c r="I69" s="81"/>
      <c r="J69" s="81"/>
      <c r="K69" s="121"/>
      <c r="L69" s="81"/>
      <c r="M69" s="81"/>
      <c r="N69" s="81"/>
      <c r="O69" s="81"/>
      <c r="P69" s="122" t="s">
        <v>36</v>
      </c>
      <c r="Q69" s="123"/>
      <c r="R69" s="123"/>
      <c r="S69" s="123"/>
      <c r="T69" s="123"/>
      <c r="U69" s="123"/>
      <c r="V69" s="123"/>
      <c r="W69" s="124"/>
      <c r="X69" s="118"/>
      <c r="Y69" s="12"/>
    </row>
    <row r="70" spans="1:25" s="2" customFormat="1" ht="15" customHeight="1" x14ac:dyDescent="0.3">
      <c r="A70" s="97" t="s">
        <v>25</v>
      </c>
      <c r="B70" s="31">
        <v>32.47</v>
      </c>
      <c r="C70" s="92"/>
      <c r="D70" s="91" t="s">
        <v>25</v>
      </c>
      <c r="E70" s="32">
        <v>766.92</v>
      </c>
      <c r="F70" s="29">
        <v>28.03</v>
      </c>
      <c r="H70" s="81"/>
      <c r="I70" s="99"/>
      <c r="J70" s="81"/>
      <c r="K70" s="81"/>
      <c r="L70" s="98"/>
      <c r="M70" s="81"/>
      <c r="N70" s="81"/>
      <c r="P70" s="125"/>
      <c r="Q70" s="126"/>
      <c r="R70" s="126"/>
      <c r="S70" s="126"/>
      <c r="T70" s="126"/>
      <c r="U70" s="126"/>
      <c r="V70" s="126"/>
      <c r="W70" s="127"/>
      <c r="X70" s="118"/>
    </row>
    <row r="71" spans="1:25" s="2" customFormat="1" ht="15" customHeight="1" x14ac:dyDescent="0.3">
      <c r="A71" s="97" t="s">
        <v>29</v>
      </c>
      <c r="B71" s="31">
        <v>22.11</v>
      </c>
      <c r="C71" s="92"/>
      <c r="D71" s="91" t="s">
        <v>29</v>
      </c>
      <c r="E71" s="32">
        <v>731.77</v>
      </c>
      <c r="F71" s="29">
        <v>21.87</v>
      </c>
      <c r="H71" s="81"/>
      <c r="I71" s="103"/>
      <c r="J71" s="81"/>
      <c r="U71" s="81"/>
      <c r="V71" s="81"/>
      <c r="W71" s="81"/>
      <c r="X71" s="4"/>
    </row>
    <row r="72" spans="1:25" s="2" customFormat="1" ht="15" customHeight="1" x14ac:dyDescent="0.3">
      <c r="A72" s="100" t="s">
        <v>31</v>
      </c>
      <c r="B72" s="27">
        <v>16.650000000000002</v>
      </c>
      <c r="C72" s="101"/>
      <c r="D72" s="102" t="s">
        <v>31</v>
      </c>
      <c r="E72" s="28">
        <v>675.93</v>
      </c>
      <c r="F72" s="30">
        <v>16.649999999999999</v>
      </c>
      <c r="H72" s="81"/>
      <c r="I72" s="81"/>
      <c r="J72" s="81"/>
      <c r="U72" s="4"/>
      <c r="V72" s="4"/>
    </row>
    <row r="73" spans="1:25" s="2" customFormat="1" ht="13.2" customHeight="1" x14ac:dyDescent="0.3">
      <c r="A73" s="4"/>
      <c r="H73" s="8"/>
      <c r="I73" s="8"/>
      <c r="J73" s="8"/>
      <c r="U73" s="4"/>
      <c r="V73" s="4"/>
    </row>
    <row r="74" spans="1:25" s="2" customFormat="1" ht="9.75" customHeight="1" x14ac:dyDescent="0.3">
      <c r="A74" s="4"/>
      <c r="H74"/>
      <c r="I74"/>
      <c r="J74"/>
      <c r="L74" s="120"/>
      <c r="S74" s="4"/>
      <c r="T74" s="4"/>
      <c r="U74" s="4"/>
      <c r="V74" s="4"/>
    </row>
    <row r="75" spans="1:25" x14ac:dyDescent="0.3">
      <c r="K75" s="8"/>
      <c r="L75" s="2"/>
      <c r="M75" s="2"/>
      <c r="N75" s="2"/>
    </row>
  </sheetData>
  <mergeCells count="12">
    <mergeCell ref="P69:W70"/>
    <mergeCell ref="A1:T1"/>
    <mergeCell ref="F2:O2"/>
    <mergeCell ref="I7:J7"/>
    <mergeCell ref="W10:W12"/>
    <mergeCell ref="P56:Q56"/>
    <mergeCell ref="P57:Q57"/>
    <mergeCell ref="P58:Q58"/>
    <mergeCell ref="P59:Q59"/>
    <mergeCell ref="P60:Q60"/>
    <mergeCell ref="P64:Q64"/>
    <mergeCell ref="D66:F66"/>
  </mergeCells>
  <pageMargins left="0.25" right="0.25" top="0.75" bottom="0.75" header="0.3" footer="0.3"/>
  <pageSetup paperSize="8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anual MAR 2025</vt:lpstr>
      <vt:lpstr>mensual JUL 2025</vt:lpstr>
      <vt:lpstr>imports 2024 2%</vt:lpstr>
      <vt:lpstr>anual DES 2025</vt:lpstr>
      <vt:lpstr>'anual DES 2025'!Àrea_d'impressió</vt:lpstr>
      <vt:lpstr>'anual MAR 2025'!Àrea_d'impressió</vt:lpstr>
      <vt:lpstr>'mensual JUL 2025'!Àrea_d'impressió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Sabine Lisek</cp:lastModifiedBy>
  <cp:lastPrinted>2025-03-14T14:15:29Z</cp:lastPrinted>
  <dcterms:created xsi:type="dcterms:W3CDTF">2022-01-19T13:34:10Z</dcterms:created>
  <dcterms:modified xsi:type="dcterms:W3CDTF">2026-03-06T07:16:29Z</dcterms:modified>
</cp:coreProperties>
</file>