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C\G\G05\G05.19 RP\2022-3 RETRIBUCIONS 2022\QUADRES RETRIB\publicar a la Seu Elect\"/>
    </mc:Choice>
  </mc:AlternateContent>
  <bookViews>
    <workbookView xWindow="120" yWindow="60" windowWidth="20730" windowHeight="11760"/>
  </bookViews>
  <sheets>
    <sheet name="Anual" sheetId="1" r:id="rId1"/>
    <sheet name="Mes" sheetId="2" state="hidden" r:id="rId2"/>
    <sheet name="Gerent" sheetId="3" state="hidden" r:id="rId3"/>
    <sheet name="dif anual" sheetId="4" state="hidden" r:id="rId4"/>
    <sheet name="dif mensuals" sheetId="5" state="hidden" r:id="rId5"/>
  </sheets>
  <externalReferences>
    <externalReference r:id="rId6"/>
  </externalReferences>
  <definedNames>
    <definedName name="_xlnm.Print_Area" localSheetId="0">Anual!$A$1:$W$76</definedName>
  </definedNames>
  <calcPr calcId="152511"/>
</workbook>
</file>

<file path=xl/calcChain.xml><?xml version="1.0" encoding="utf-8"?>
<calcChain xmlns="http://schemas.openxmlformats.org/spreadsheetml/2006/main">
  <c r="C13" i="5" l="1"/>
  <c r="D13" i="5"/>
  <c r="E13" i="5"/>
  <c r="F13" i="5"/>
  <c r="G13" i="5"/>
  <c r="H13" i="5"/>
  <c r="I13" i="5"/>
  <c r="J13" i="5"/>
  <c r="K13" i="5"/>
  <c r="L13" i="5"/>
  <c r="M13" i="5"/>
  <c r="N13" i="5"/>
  <c r="O13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T41" i="5"/>
  <c r="S41" i="5"/>
  <c r="R41" i="5"/>
  <c r="Q41" i="5"/>
  <c r="P41" i="5"/>
  <c r="O41" i="5"/>
  <c r="N41" i="5"/>
  <c r="M41" i="5"/>
  <c r="L41" i="5"/>
  <c r="K41" i="5"/>
  <c r="T40" i="5"/>
  <c r="S40" i="5"/>
  <c r="R40" i="5"/>
  <c r="Q40" i="5"/>
  <c r="P40" i="5"/>
  <c r="O40" i="5"/>
  <c r="N40" i="5"/>
  <c r="M40" i="5"/>
  <c r="L40" i="5"/>
  <c r="K40" i="5"/>
  <c r="T39" i="5"/>
  <c r="S39" i="5"/>
  <c r="R39" i="5"/>
  <c r="Q39" i="5"/>
  <c r="P39" i="5"/>
  <c r="O39" i="5"/>
  <c r="N39" i="5"/>
  <c r="M39" i="5"/>
  <c r="L39" i="5"/>
  <c r="K3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K43" i="4"/>
  <c r="L43" i="4"/>
  <c r="M43" i="4"/>
  <c r="N43" i="4"/>
  <c r="O43" i="4"/>
  <c r="P43" i="4"/>
  <c r="Q43" i="4"/>
  <c r="R43" i="4"/>
  <c r="S43" i="4"/>
  <c r="T43" i="4"/>
  <c r="S61" i="4"/>
  <c r="T61" i="4"/>
  <c r="U61" i="4"/>
  <c r="V61" i="4"/>
  <c r="S62" i="4"/>
  <c r="S68" i="4" s="1"/>
  <c r="T62" i="4"/>
  <c r="U62" i="4"/>
  <c r="V62" i="4"/>
  <c r="S63" i="4"/>
  <c r="T63" i="4"/>
  <c r="U63" i="4"/>
  <c r="V63" i="4"/>
  <c r="S64" i="4"/>
  <c r="T64" i="4"/>
  <c r="U64" i="4"/>
  <c r="V64" i="4"/>
  <c r="R62" i="4"/>
  <c r="R63" i="4"/>
  <c r="R64" i="4"/>
  <c r="R61" i="4"/>
  <c r="W52" i="4"/>
  <c r="V52" i="4"/>
  <c r="U52" i="4"/>
  <c r="T52" i="4"/>
  <c r="S52" i="4"/>
  <c r="R52" i="4"/>
  <c r="Q52" i="4"/>
  <c r="P52" i="4"/>
  <c r="O52" i="4"/>
  <c r="N52" i="4"/>
  <c r="W51" i="4"/>
  <c r="V51" i="4"/>
  <c r="U51" i="4"/>
  <c r="T51" i="4"/>
  <c r="S51" i="4"/>
  <c r="R51" i="4"/>
  <c r="Q51" i="4"/>
  <c r="P51" i="4"/>
  <c r="O51" i="4"/>
  <c r="N51" i="4"/>
  <c r="W50" i="4"/>
  <c r="V50" i="4"/>
  <c r="U50" i="4"/>
  <c r="T50" i="4"/>
  <c r="S50" i="4"/>
  <c r="R50" i="4"/>
  <c r="Q50" i="4"/>
  <c r="P50" i="4"/>
  <c r="O50" i="4"/>
  <c r="N50" i="4"/>
  <c r="W49" i="4"/>
  <c r="V49" i="4"/>
  <c r="U49" i="4"/>
  <c r="T49" i="4"/>
  <c r="S49" i="4"/>
  <c r="R49" i="4"/>
  <c r="Q49" i="4"/>
  <c r="P49" i="4"/>
  <c r="O49" i="4"/>
  <c r="N49" i="4"/>
  <c r="T38" i="4"/>
  <c r="S38" i="4"/>
  <c r="R38" i="4"/>
  <c r="Q38" i="4"/>
  <c r="P38" i="4"/>
  <c r="O38" i="4"/>
  <c r="N38" i="4"/>
  <c r="M38" i="4"/>
  <c r="L38" i="4"/>
  <c r="K38" i="4"/>
  <c r="T37" i="4"/>
  <c r="S37" i="4"/>
  <c r="R37" i="4"/>
  <c r="Q37" i="4"/>
  <c r="P37" i="4"/>
  <c r="O37" i="4"/>
  <c r="N37" i="4"/>
  <c r="M37" i="4"/>
  <c r="L37" i="4"/>
  <c r="K37" i="4"/>
  <c r="T36" i="4"/>
  <c r="S36" i="4"/>
  <c r="R36" i="4"/>
  <c r="R41" i="4" s="1"/>
  <c r="Q36" i="4"/>
  <c r="P36" i="4"/>
  <c r="O36" i="4"/>
  <c r="N36" i="4"/>
  <c r="M36" i="4"/>
  <c r="L36" i="4"/>
  <c r="K36" i="4"/>
  <c r="T35" i="4"/>
  <c r="S35" i="4"/>
  <c r="R35" i="4"/>
  <c r="Q35" i="4"/>
  <c r="P35" i="4"/>
  <c r="P41" i="4" s="1"/>
  <c r="O35" i="4"/>
  <c r="N35" i="4"/>
  <c r="M35" i="4"/>
  <c r="M41" i="4" s="1"/>
  <c r="L35" i="4"/>
  <c r="K35" i="4"/>
  <c r="C9" i="4"/>
  <c r="D9" i="4"/>
  <c r="E9" i="4"/>
  <c r="F9" i="4"/>
  <c r="G9" i="4"/>
  <c r="H9" i="4"/>
  <c r="I9" i="4"/>
  <c r="J9" i="4"/>
  <c r="K9" i="4"/>
  <c r="L9" i="4"/>
  <c r="M9" i="4"/>
  <c r="N9" i="4"/>
  <c r="O9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B11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B12" i="4"/>
  <c r="B10" i="4"/>
  <c r="B9" i="4"/>
  <c r="O72" i="4"/>
  <c r="O71" i="4"/>
  <c r="K30" i="4" l="1"/>
  <c r="M17" i="4"/>
  <c r="E17" i="4"/>
  <c r="L30" i="4"/>
  <c r="G17" i="4"/>
  <c r="L17" i="4"/>
  <c r="D17" i="4"/>
  <c r="V68" i="4"/>
  <c r="T41" i="4"/>
  <c r="P56" i="4"/>
  <c r="Q56" i="4"/>
  <c r="S41" i="4"/>
  <c r="N42" i="4"/>
  <c r="K41" i="4"/>
  <c r="U68" i="4"/>
  <c r="T68" i="4"/>
  <c r="M30" i="4"/>
  <c r="O42" i="4"/>
  <c r="R56" i="4"/>
  <c r="F30" i="4"/>
  <c r="N30" i="4"/>
  <c r="J17" i="4"/>
  <c r="S56" i="4"/>
  <c r="G30" i="4"/>
  <c r="O30" i="4"/>
  <c r="I17" i="4"/>
  <c r="N41" i="4"/>
  <c r="Q41" i="4"/>
  <c r="O41" i="4"/>
  <c r="T56" i="4"/>
  <c r="H30" i="4"/>
  <c r="P30" i="4"/>
  <c r="K17" i="4"/>
  <c r="C17" i="4"/>
  <c r="H17" i="4"/>
  <c r="R42" i="4"/>
  <c r="U56" i="4"/>
  <c r="E30" i="4"/>
  <c r="I30" i="4"/>
  <c r="Q30" i="4"/>
  <c r="O17" i="4"/>
  <c r="K42" i="4"/>
  <c r="S42" i="4"/>
  <c r="N56" i="4"/>
  <c r="V56" i="4"/>
  <c r="R68" i="4"/>
  <c r="B17" i="4"/>
  <c r="J30" i="4"/>
  <c r="N17" i="4"/>
  <c r="F17" i="4"/>
  <c r="L41" i="4"/>
  <c r="T42" i="4"/>
  <c r="O56" i="4"/>
  <c r="W56" i="4"/>
  <c r="Q42" i="4"/>
  <c r="M42" i="4"/>
  <c r="P42" i="4"/>
  <c r="L42" i="4"/>
  <c r="E6" i="3"/>
  <c r="F6" i="3" s="1"/>
  <c r="K6" i="3" s="1"/>
  <c r="N49" i="2" l="1"/>
  <c r="N49" i="5" s="1"/>
  <c r="O49" i="2"/>
  <c r="O49" i="5" s="1"/>
  <c r="P49" i="2"/>
  <c r="P49" i="5" s="1"/>
  <c r="Q49" i="2"/>
  <c r="Q49" i="5" s="1"/>
  <c r="R49" i="2"/>
  <c r="R49" i="5" s="1"/>
  <c r="S49" i="2"/>
  <c r="S49" i="5" s="1"/>
  <c r="T49" i="2"/>
  <c r="T49" i="5" s="1"/>
  <c r="U49" i="2"/>
  <c r="U49" i="5" s="1"/>
  <c r="V49" i="2"/>
  <c r="V49" i="5" s="1"/>
  <c r="W49" i="2"/>
  <c r="W49" i="5" s="1"/>
  <c r="N50" i="2"/>
  <c r="N50" i="5" s="1"/>
  <c r="O50" i="2"/>
  <c r="O50" i="5" s="1"/>
  <c r="P50" i="2"/>
  <c r="P50" i="5" s="1"/>
  <c r="Q50" i="2"/>
  <c r="Q50" i="5" s="1"/>
  <c r="R50" i="2"/>
  <c r="R50" i="5" s="1"/>
  <c r="S50" i="2"/>
  <c r="S50" i="5" s="1"/>
  <c r="T50" i="2"/>
  <c r="T50" i="5" s="1"/>
  <c r="U50" i="2"/>
  <c r="U50" i="5" s="1"/>
  <c r="V50" i="2"/>
  <c r="V50" i="5" s="1"/>
  <c r="W50" i="2"/>
  <c r="W50" i="5" s="1"/>
  <c r="N51" i="2"/>
  <c r="N51" i="5" s="1"/>
  <c r="O51" i="2"/>
  <c r="O51" i="5" s="1"/>
  <c r="P51" i="2"/>
  <c r="P51" i="5" s="1"/>
  <c r="Q51" i="2"/>
  <c r="Q51" i="5" s="1"/>
  <c r="R51" i="2"/>
  <c r="R51" i="5" s="1"/>
  <c r="S51" i="2"/>
  <c r="S51" i="5" s="1"/>
  <c r="T51" i="2"/>
  <c r="T51" i="5" s="1"/>
  <c r="U51" i="2"/>
  <c r="U51" i="5" s="1"/>
  <c r="V51" i="2"/>
  <c r="V51" i="5" s="1"/>
  <c r="W51" i="2"/>
  <c r="W51" i="5" s="1"/>
  <c r="O48" i="2"/>
  <c r="O48" i="5" s="1"/>
  <c r="O55" i="5" s="1"/>
  <c r="P48" i="2"/>
  <c r="P48" i="5" s="1"/>
  <c r="P55" i="5" s="1"/>
  <c r="Q48" i="2"/>
  <c r="Q48" i="5" s="1"/>
  <c r="R48" i="2"/>
  <c r="R48" i="5" s="1"/>
  <c r="S48" i="2"/>
  <c r="S48" i="5" s="1"/>
  <c r="T48" i="2"/>
  <c r="T48" i="5" s="1"/>
  <c r="U48" i="2"/>
  <c r="U48" i="5" s="1"/>
  <c r="V48" i="2"/>
  <c r="V48" i="5" s="1"/>
  <c r="V55" i="5" s="1"/>
  <c r="W48" i="2"/>
  <c r="W48" i="5" s="1"/>
  <c r="W55" i="5" s="1"/>
  <c r="N48" i="2"/>
  <c r="N48" i="5" s="1"/>
  <c r="N55" i="5" s="1"/>
  <c r="K36" i="2"/>
  <c r="K36" i="5" s="1"/>
  <c r="L36" i="2"/>
  <c r="L36" i="5" s="1"/>
  <c r="M36" i="2"/>
  <c r="M36" i="5" s="1"/>
  <c r="N36" i="2"/>
  <c r="N36" i="5" s="1"/>
  <c r="O36" i="2"/>
  <c r="O36" i="5" s="1"/>
  <c r="P36" i="2"/>
  <c r="P36" i="5" s="1"/>
  <c r="Q36" i="2"/>
  <c r="Q36" i="5" s="1"/>
  <c r="Q42" i="5" s="1"/>
  <c r="R36" i="2"/>
  <c r="R36" i="5" s="1"/>
  <c r="S36" i="2"/>
  <c r="S36" i="5" s="1"/>
  <c r="T36" i="2"/>
  <c r="T36" i="5" s="1"/>
  <c r="K37" i="2"/>
  <c r="K37" i="5" s="1"/>
  <c r="L37" i="2"/>
  <c r="L37" i="5" s="1"/>
  <c r="M37" i="2"/>
  <c r="M37" i="5" s="1"/>
  <c r="N37" i="2"/>
  <c r="N37" i="5" s="1"/>
  <c r="O37" i="2"/>
  <c r="O37" i="5" s="1"/>
  <c r="P37" i="2"/>
  <c r="P37" i="5" s="1"/>
  <c r="Q37" i="2"/>
  <c r="Q37" i="5" s="1"/>
  <c r="R37" i="2"/>
  <c r="R37" i="5" s="1"/>
  <c r="S37" i="2"/>
  <c r="S37" i="5" s="1"/>
  <c r="T37" i="2"/>
  <c r="T37" i="5" s="1"/>
  <c r="K38" i="2"/>
  <c r="K38" i="5" s="1"/>
  <c r="L38" i="2"/>
  <c r="L38" i="5" s="1"/>
  <c r="M38" i="2"/>
  <c r="M38" i="5" s="1"/>
  <c r="N38" i="2"/>
  <c r="N38" i="5" s="1"/>
  <c r="O38" i="2"/>
  <c r="O38" i="5" s="1"/>
  <c r="P38" i="2"/>
  <c r="P38" i="5" s="1"/>
  <c r="Q38" i="2"/>
  <c r="Q38" i="5" s="1"/>
  <c r="R38" i="2"/>
  <c r="R38" i="5" s="1"/>
  <c r="S38" i="2"/>
  <c r="S38" i="5" s="1"/>
  <c r="T38" i="2"/>
  <c r="T38" i="5" s="1"/>
  <c r="K39" i="2"/>
  <c r="L39" i="2"/>
  <c r="M39" i="2"/>
  <c r="N39" i="2"/>
  <c r="O39" i="2"/>
  <c r="P39" i="2"/>
  <c r="Q39" i="2"/>
  <c r="R39" i="2"/>
  <c r="S39" i="2"/>
  <c r="T39" i="2"/>
  <c r="K40" i="2"/>
  <c r="L40" i="2"/>
  <c r="M40" i="2"/>
  <c r="N40" i="2"/>
  <c r="O40" i="2"/>
  <c r="P40" i="2"/>
  <c r="Q40" i="2"/>
  <c r="R40" i="2"/>
  <c r="S40" i="2"/>
  <c r="T40" i="2"/>
  <c r="K41" i="2"/>
  <c r="L41" i="2"/>
  <c r="M41" i="2"/>
  <c r="N41" i="2"/>
  <c r="O41" i="2"/>
  <c r="P41" i="2"/>
  <c r="Q41" i="2"/>
  <c r="R41" i="2"/>
  <c r="S41" i="2"/>
  <c r="T41" i="2"/>
  <c r="L35" i="2"/>
  <c r="L35" i="5" s="1"/>
  <c r="M35" i="2"/>
  <c r="M35" i="5" s="1"/>
  <c r="N35" i="2"/>
  <c r="N35" i="5" s="1"/>
  <c r="O35" i="2"/>
  <c r="P35" i="2"/>
  <c r="P35" i="5" s="1"/>
  <c r="Q35" i="2"/>
  <c r="Q35" i="5" s="1"/>
  <c r="R35" i="2"/>
  <c r="R35" i="5" s="1"/>
  <c r="S35" i="2"/>
  <c r="S35" i="5" s="1"/>
  <c r="T35" i="2"/>
  <c r="T35" i="5" s="1"/>
  <c r="K35" i="2"/>
  <c r="K35" i="5" s="1"/>
  <c r="K42" i="5" s="1"/>
  <c r="T42" i="2"/>
  <c r="O72" i="1"/>
  <c r="O71" i="1"/>
  <c r="R60" i="2"/>
  <c r="R60" i="5" s="1"/>
  <c r="S60" i="2"/>
  <c r="S60" i="5" s="1"/>
  <c r="T60" i="2"/>
  <c r="T60" i="5" s="1"/>
  <c r="U60" i="2"/>
  <c r="U60" i="5" s="1"/>
  <c r="V60" i="2"/>
  <c r="V60" i="5" s="1"/>
  <c r="R61" i="2"/>
  <c r="R61" i="5" s="1"/>
  <c r="S61" i="2"/>
  <c r="S61" i="5" s="1"/>
  <c r="T61" i="2"/>
  <c r="T61" i="5" s="1"/>
  <c r="U61" i="2"/>
  <c r="U61" i="5" s="1"/>
  <c r="V61" i="2"/>
  <c r="V61" i="5" s="1"/>
  <c r="R62" i="2"/>
  <c r="R62" i="5" s="1"/>
  <c r="S62" i="2"/>
  <c r="S62" i="5" s="1"/>
  <c r="T62" i="2"/>
  <c r="T62" i="5" s="1"/>
  <c r="U62" i="2"/>
  <c r="U62" i="5" s="1"/>
  <c r="V62" i="2"/>
  <c r="V62" i="5" s="1"/>
  <c r="S59" i="2"/>
  <c r="S59" i="5" s="1"/>
  <c r="T59" i="2"/>
  <c r="T59" i="5" s="1"/>
  <c r="U59" i="2"/>
  <c r="U59" i="5" s="1"/>
  <c r="V59" i="2"/>
  <c r="V59" i="5" s="1"/>
  <c r="R59" i="2"/>
  <c r="R59" i="5" s="1"/>
  <c r="E24" i="2"/>
  <c r="E24" i="5" s="1"/>
  <c r="F24" i="2"/>
  <c r="F24" i="5" s="1"/>
  <c r="G24" i="2"/>
  <c r="G24" i="5" s="1"/>
  <c r="H24" i="2"/>
  <c r="H24" i="5" s="1"/>
  <c r="I24" i="2"/>
  <c r="I24" i="5" s="1"/>
  <c r="J24" i="2"/>
  <c r="J24" i="5" s="1"/>
  <c r="K24" i="2"/>
  <c r="K24" i="5" s="1"/>
  <c r="L24" i="2"/>
  <c r="L24" i="5" s="1"/>
  <c r="M24" i="2"/>
  <c r="M24" i="5" s="1"/>
  <c r="N24" i="2"/>
  <c r="N24" i="5" s="1"/>
  <c r="O24" i="2"/>
  <c r="O24" i="5" s="1"/>
  <c r="P24" i="2"/>
  <c r="P24" i="5" s="1"/>
  <c r="Q24" i="2"/>
  <c r="Q24" i="5" s="1"/>
  <c r="E25" i="2"/>
  <c r="E25" i="5" s="1"/>
  <c r="F25" i="2"/>
  <c r="F25" i="5" s="1"/>
  <c r="G25" i="2"/>
  <c r="G25" i="5" s="1"/>
  <c r="H25" i="2"/>
  <c r="H25" i="5" s="1"/>
  <c r="I25" i="2"/>
  <c r="I25" i="5" s="1"/>
  <c r="J25" i="2"/>
  <c r="J25" i="5" s="1"/>
  <c r="K25" i="2"/>
  <c r="K25" i="5" s="1"/>
  <c r="L25" i="2"/>
  <c r="L25" i="5" s="1"/>
  <c r="M25" i="2"/>
  <c r="M25" i="5" s="1"/>
  <c r="N25" i="2"/>
  <c r="N25" i="5" s="1"/>
  <c r="O25" i="2"/>
  <c r="O25" i="5" s="1"/>
  <c r="P25" i="2"/>
  <c r="P25" i="5" s="1"/>
  <c r="Q25" i="2"/>
  <c r="Q25" i="5" s="1"/>
  <c r="E26" i="2"/>
  <c r="E26" i="5" s="1"/>
  <c r="F26" i="2"/>
  <c r="F26" i="5" s="1"/>
  <c r="G26" i="2"/>
  <c r="G26" i="5" s="1"/>
  <c r="H26" i="2"/>
  <c r="H26" i="5" s="1"/>
  <c r="I26" i="2"/>
  <c r="I26" i="5" s="1"/>
  <c r="J26" i="2"/>
  <c r="J26" i="5" s="1"/>
  <c r="K26" i="2"/>
  <c r="K26" i="5" s="1"/>
  <c r="L26" i="2"/>
  <c r="L26" i="5" s="1"/>
  <c r="M26" i="2"/>
  <c r="M26" i="5" s="1"/>
  <c r="N26" i="2"/>
  <c r="N26" i="5" s="1"/>
  <c r="O26" i="2"/>
  <c r="O26" i="5" s="1"/>
  <c r="P26" i="2"/>
  <c r="P26" i="5" s="1"/>
  <c r="Q26" i="2"/>
  <c r="Q26" i="5" s="1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F23" i="2"/>
  <c r="F23" i="5" s="1"/>
  <c r="G23" i="2"/>
  <c r="G23" i="5" s="1"/>
  <c r="H23" i="2"/>
  <c r="H23" i="5" s="1"/>
  <c r="I23" i="2"/>
  <c r="I23" i="5" s="1"/>
  <c r="J23" i="2"/>
  <c r="J23" i="5" s="1"/>
  <c r="K23" i="2"/>
  <c r="K23" i="5" s="1"/>
  <c r="K30" i="5" s="1"/>
  <c r="L23" i="2"/>
  <c r="L23" i="5" s="1"/>
  <c r="L30" i="5" s="1"/>
  <c r="M23" i="2"/>
  <c r="M23" i="5" s="1"/>
  <c r="M30" i="5" s="1"/>
  <c r="N23" i="2"/>
  <c r="N23" i="5" s="1"/>
  <c r="O23" i="2"/>
  <c r="O23" i="5" s="1"/>
  <c r="P23" i="2"/>
  <c r="P23" i="5" s="1"/>
  <c r="Q23" i="2"/>
  <c r="Q23" i="5" s="1"/>
  <c r="E23" i="2"/>
  <c r="E23" i="5" s="1"/>
  <c r="B10" i="2"/>
  <c r="B10" i="5" s="1"/>
  <c r="C10" i="2"/>
  <c r="C10" i="5" s="1"/>
  <c r="D10" i="2"/>
  <c r="D10" i="5" s="1"/>
  <c r="E10" i="2"/>
  <c r="E10" i="5" s="1"/>
  <c r="F10" i="2"/>
  <c r="F10" i="5" s="1"/>
  <c r="G10" i="2"/>
  <c r="G10" i="5" s="1"/>
  <c r="H10" i="2"/>
  <c r="H10" i="5" s="1"/>
  <c r="I10" i="2"/>
  <c r="I10" i="5" s="1"/>
  <c r="J10" i="2"/>
  <c r="J10" i="5" s="1"/>
  <c r="K10" i="2"/>
  <c r="K10" i="5" s="1"/>
  <c r="L10" i="2"/>
  <c r="L10" i="5" s="1"/>
  <c r="M10" i="2"/>
  <c r="M10" i="5" s="1"/>
  <c r="N10" i="2"/>
  <c r="N10" i="5" s="1"/>
  <c r="O10" i="2"/>
  <c r="O10" i="5" s="1"/>
  <c r="B11" i="2"/>
  <c r="B11" i="5" s="1"/>
  <c r="C11" i="2"/>
  <c r="C11" i="5" s="1"/>
  <c r="D11" i="2"/>
  <c r="D11" i="5" s="1"/>
  <c r="E11" i="2"/>
  <c r="E11" i="5" s="1"/>
  <c r="F11" i="2"/>
  <c r="F11" i="5" s="1"/>
  <c r="G11" i="2"/>
  <c r="G11" i="5" s="1"/>
  <c r="H11" i="2"/>
  <c r="H11" i="5" s="1"/>
  <c r="I11" i="2"/>
  <c r="I11" i="5" s="1"/>
  <c r="J11" i="2"/>
  <c r="J11" i="5" s="1"/>
  <c r="K11" i="2"/>
  <c r="K11" i="5" s="1"/>
  <c r="L11" i="2"/>
  <c r="L11" i="5" s="1"/>
  <c r="M11" i="2"/>
  <c r="M11" i="5" s="1"/>
  <c r="N11" i="2"/>
  <c r="N11" i="5" s="1"/>
  <c r="O11" i="2"/>
  <c r="O11" i="5" s="1"/>
  <c r="B12" i="2"/>
  <c r="B12" i="5" s="1"/>
  <c r="C12" i="2"/>
  <c r="C12" i="5" s="1"/>
  <c r="D12" i="2"/>
  <c r="D12" i="5" s="1"/>
  <c r="E12" i="2"/>
  <c r="E12" i="5" s="1"/>
  <c r="F12" i="2"/>
  <c r="F12" i="5" s="1"/>
  <c r="G12" i="2"/>
  <c r="G12" i="5" s="1"/>
  <c r="H12" i="2"/>
  <c r="H12" i="5" s="1"/>
  <c r="I12" i="2"/>
  <c r="I12" i="5" s="1"/>
  <c r="J12" i="2"/>
  <c r="J12" i="5" s="1"/>
  <c r="K12" i="2"/>
  <c r="K12" i="5" s="1"/>
  <c r="L12" i="2"/>
  <c r="L12" i="5" s="1"/>
  <c r="M12" i="2"/>
  <c r="M12" i="5" s="1"/>
  <c r="N12" i="2"/>
  <c r="N12" i="5" s="1"/>
  <c r="O12" i="2"/>
  <c r="O12" i="5" s="1"/>
  <c r="C9" i="2"/>
  <c r="C9" i="5" s="1"/>
  <c r="C17" i="5" s="1"/>
  <c r="D9" i="2"/>
  <c r="D9" i="5" s="1"/>
  <c r="E9" i="2"/>
  <c r="E9" i="5" s="1"/>
  <c r="F9" i="2"/>
  <c r="F9" i="5" s="1"/>
  <c r="G9" i="2"/>
  <c r="G9" i="5" s="1"/>
  <c r="H9" i="2"/>
  <c r="H9" i="5" s="1"/>
  <c r="I9" i="2"/>
  <c r="I9" i="5" s="1"/>
  <c r="I17" i="5" s="1"/>
  <c r="J9" i="2"/>
  <c r="J9" i="5" s="1"/>
  <c r="K9" i="2"/>
  <c r="K9" i="5" s="1"/>
  <c r="L9" i="2"/>
  <c r="L9" i="5" s="1"/>
  <c r="M9" i="2"/>
  <c r="M9" i="5" s="1"/>
  <c r="N9" i="2"/>
  <c r="N9" i="5" s="1"/>
  <c r="O9" i="2"/>
  <c r="O9" i="5" s="1"/>
  <c r="B13" i="2"/>
  <c r="B13" i="5" s="1"/>
  <c r="B14" i="2"/>
  <c r="B14" i="5" s="1"/>
  <c r="B15" i="2"/>
  <c r="B15" i="5" s="1"/>
  <c r="B16" i="2"/>
  <c r="B16" i="5" s="1"/>
  <c r="B9" i="2"/>
  <c r="B9" i="5" s="1"/>
  <c r="O42" i="2" l="1"/>
  <c r="O35" i="5"/>
  <c r="O42" i="5" s="1"/>
  <c r="L17" i="5"/>
  <c r="H17" i="5"/>
  <c r="K17" i="5"/>
  <c r="E30" i="5"/>
  <c r="J30" i="5"/>
  <c r="T42" i="5"/>
  <c r="L42" i="5"/>
  <c r="U55" i="5"/>
  <c r="O17" i="5"/>
  <c r="Q30" i="5"/>
  <c r="I30" i="5"/>
  <c r="T55" i="5"/>
  <c r="F17" i="5"/>
  <c r="P30" i="5"/>
  <c r="H30" i="5"/>
  <c r="U66" i="5"/>
  <c r="V66" i="5"/>
  <c r="R42" i="5"/>
  <c r="S42" i="5"/>
  <c r="S55" i="5"/>
  <c r="N42" i="5"/>
  <c r="N17" i="5"/>
  <c r="M17" i="5"/>
  <c r="E17" i="5"/>
  <c r="J17" i="5"/>
  <c r="O30" i="5"/>
  <c r="G30" i="5"/>
  <c r="T66" i="5"/>
  <c r="R66" i="5"/>
  <c r="R55" i="5"/>
  <c r="M42" i="5"/>
  <c r="B17" i="5"/>
  <c r="D17" i="5"/>
  <c r="G17" i="5"/>
  <c r="N30" i="5"/>
  <c r="F30" i="5"/>
  <c r="S66" i="5"/>
  <c r="P42" i="5"/>
  <c r="Q55" i="5"/>
  <c r="R42" i="2"/>
  <c r="S42" i="2"/>
  <c r="Q42" i="2"/>
  <c r="P42" i="2"/>
  <c r="V66" i="2"/>
  <c r="K42" i="2"/>
  <c r="M42" i="2"/>
  <c r="L42" i="2"/>
  <c r="N42" i="2"/>
  <c r="U66" i="2"/>
  <c r="R66" i="2"/>
  <c r="S66" i="2"/>
  <c r="U55" i="2"/>
  <c r="Q55" i="2"/>
  <c r="T66" i="2"/>
  <c r="I17" i="2"/>
  <c r="V55" i="2"/>
  <c r="R55" i="2"/>
  <c r="J17" i="2"/>
  <c r="N17" i="2"/>
  <c r="F17" i="2"/>
  <c r="O17" i="2"/>
  <c r="C17" i="2"/>
  <c r="E17" i="2"/>
  <c r="T55" i="2"/>
  <c r="W55" i="2"/>
  <c r="S55" i="2"/>
  <c r="O55" i="2"/>
  <c r="M17" i="2"/>
  <c r="K17" i="2"/>
  <c r="G17" i="2"/>
  <c r="N55" i="2"/>
  <c r="P55" i="2"/>
  <c r="B17" i="2"/>
  <c r="L17" i="2"/>
  <c r="H17" i="2"/>
  <c r="D17" i="2"/>
</calcChain>
</file>

<file path=xl/comments1.xml><?xml version="1.0" encoding="utf-8"?>
<comments xmlns="http://schemas.openxmlformats.org/spreadsheetml/2006/main">
  <authors>
    <author>Nuria Ibañez Perez</author>
  </authors>
  <commentList>
    <comment ref="E21" authorId="0" shapeId="0">
      <text>
        <r>
          <rPr>
            <b/>
            <sz val="9"/>
            <color indexed="81"/>
            <rFont val="Tahoma"/>
            <family val="2"/>
          </rPr>
          <t>Nuria Ibañez Perez:</t>
        </r>
        <r>
          <rPr>
            <sz val="9"/>
            <color indexed="81"/>
            <rFont val="Tahoma"/>
            <family val="2"/>
          </rPr>
          <t xml:space="preserve">
efectiu 20 de maig (J.Vilamú)</t>
        </r>
      </text>
    </comment>
  </commentList>
</comments>
</file>

<file path=xl/comments2.xml><?xml version="1.0" encoding="utf-8"?>
<comments xmlns="http://schemas.openxmlformats.org/spreadsheetml/2006/main">
  <authors>
    <author>Nuria Ibañez Perez</author>
  </authors>
  <commentList>
    <comment ref="E21" authorId="0" shapeId="0">
      <text>
        <r>
          <rPr>
            <b/>
            <sz val="9"/>
            <color indexed="81"/>
            <rFont val="Tahoma"/>
            <family val="2"/>
          </rPr>
          <t>Nuria Ibañez Perez:</t>
        </r>
        <r>
          <rPr>
            <sz val="9"/>
            <color indexed="81"/>
            <rFont val="Tahoma"/>
            <family val="2"/>
          </rPr>
          <t xml:space="preserve">
efectiu 20 de maig (J.Vilamú)</t>
        </r>
      </text>
    </comment>
  </commentList>
</comments>
</file>

<file path=xl/comments3.xml><?xml version="1.0" encoding="utf-8"?>
<comments xmlns="http://schemas.openxmlformats.org/spreadsheetml/2006/main">
  <authors>
    <author>Nuria Ibañez Perez</author>
  </authors>
  <commentList>
    <comment ref="E21" authorId="0" shapeId="0">
      <text>
        <r>
          <rPr>
            <b/>
            <sz val="9"/>
            <color indexed="81"/>
            <rFont val="Tahoma"/>
            <family val="2"/>
          </rPr>
          <t>Nuria Ibañez Perez:</t>
        </r>
        <r>
          <rPr>
            <sz val="9"/>
            <color indexed="81"/>
            <rFont val="Tahoma"/>
            <family val="2"/>
          </rPr>
          <t xml:space="preserve">
efectiu 20 de maig (J.Vilamú)</t>
        </r>
      </text>
    </comment>
  </commentList>
</comments>
</file>

<file path=xl/comments4.xml><?xml version="1.0" encoding="utf-8"?>
<comments xmlns="http://schemas.openxmlformats.org/spreadsheetml/2006/main">
  <authors>
    <author>Nuria Ibañez Perez</author>
  </authors>
  <commentList>
    <comment ref="E21" authorId="0" shapeId="0">
      <text>
        <r>
          <rPr>
            <b/>
            <sz val="9"/>
            <color indexed="81"/>
            <rFont val="Tahoma"/>
            <family val="2"/>
          </rPr>
          <t>Nuria Ibañez Perez:</t>
        </r>
        <r>
          <rPr>
            <sz val="9"/>
            <color indexed="81"/>
            <rFont val="Tahoma"/>
            <family val="2"/>
          </rPr>
          <t xml:space="preserve">
efectiu 20 de maig (J.Vilamú)</t>
        </r>
      </text>
    </comment>
  </commentList>
</comments>
</file>

<file path=xl/sharedStrings.xml><?xml version="1.0" encoding="utf-8"?>
<sst xmlns="http://schemas.openxmlformats.org/spreadsheetml/2006/main" count="319" uniqueCount="59">
  <si>
    <t>imports anuals</t>
  </si>
  <si>
    <t>GRUP  "A1"</t>
  </si>
  <si>
    <t>20a</t>
  </si>
  <si>
    <t>20b</t>
  </si>
  <si>
    <t>20c</t>
  </si>
  <si>
    <t>Sou Base</t>
  </si>
  <si>
    <t>C.Desti</t>
  </si>
  <si>
    <t>C.Especific</t>
  </si>
  <si>
    <t>C.Productivitat</t>
  </si>
  <si>
    <t>GRUP  "A2"</t>
  </si>
  <si>
    <t>26a</t>
  </si>
  <si>
    <t>26b</t>
  </si>
  <si>
    <t>16a</t>
  </si>
  <si>
    <t>Productivitat</t>
  </si>
  <si>
    <t>Carrera Horitzontal</t>
  </si>
  <si>
    <t>Assistència i Puntualitat</t>
  </si>
  <si>
    <t>GRUP  "C1"</t>
  </si>
  <si>
    <t>GRUP  "C2"</t>
  </si>
  <si>
    <t>AGRUPACIÓ PROFESSIONAL "AP"</t>
  </si>
  <si>
    <t>(només pel que fa a sou base i triennis)</t>
  </si>
  <si>
    <t>GRUP</t>
  </si>
  <si>
    <t>Trienni</t>
  </si>
  <si>
    <t>Sou base</t>
  </si>
  <si>
    <t>A1</t>
  </si>
  <si>
    <t>A2</t>
  </si>
  <si>
    <t>PROVISIONAL</t>
  </si>
  <si>
    <t>C1</t>
  </si>
  <si>
    <t>COMPLEMENTS PERSONALS</t>
  </si>
  <si>
    <t>ALTRES PERCEPCIONS (imports mensuals)</t>
  </si>
  <si>
    <t>ALTRES PERCEPCIONS (import per unitat/km)</t>
  </si>
  <si>
    <t>exempte</t>
  </si>
  <si>
    <t>subjecte</t>
  </si>
  <si>
    <t>C2</t>
  </si>
  <si>
    <t>Import desplaçament</t>
  </si>
  <si>
    <t>AP</t>
  </si>
  <si>
    <t>(imports mensuals)</t>
  </si>
  <si>
    <t>Ajut social per fill/a</t>
  </si>
  <si>
    <t>Ajut per menjar</t>
  </si>
  <si>
    <t>Ajut social per fill/a disminuït/ida</t>
  </si>
  <si>
    <t>ESCALES I NIVELLS RETRIBUTIUS C.P.N.S.C.  PERSONAL FUNCIONARI: GENER 2022</t>
  </si>
  <si>
    <t>Gener: 2% Sobre gener 2021</t>
  </si>
  <si>
    <t>PAGUES  ORDINÀRIES</t>
  </si>
  <si>
    <t xml:space="preserve">IMPORT A PERCEBRE </t>
  </si>
  <si>
    <t>PAGUES  EXTRES</t>
  </si>
  <si>
    <t>TDPRL=  353,17,-€</t>
  </si>
  <si>
    <t>imports mensuals</t>
  </si>
  <si>
    <t>ALTRES PERCEPCIONS (imports anuals)</t>
  </si>
  <si>
    <t xml:space="preserve">ANNEX 1: ESCALES I NIVELLS RETRIBUTIUS C.P.N.S.C.  </t>
  </si>
  <si>
    <t>DIRECTOR GERENT- GENER 2022</t>
  </si>
  <si>
    <t>RETRIBUCIONS MENSUALS</t>
  </si>
  <si>
    <t>RETRIBUCIONS A LES PAGUES EXTRES (JUNY I DESEMBRE DE 2021)</t>
  </si>
  <si>
    <t>TOTAL ANUAL</t>
  </si>
  <si>
    <t>+ 2%</t>
  </si>
  <si>
    <t xml:space="preserve">TOTAL </t>
  </si>
  <si>
    <t>Director Gerent</t>
  </si>
  <si>
    <t>Retribució 2021</t>
  </si>
  <si>
    <t>Retribució 2022</t>
  </si>
  <si>
    <t>MES</t>
  </si>
  <si>
    <t>ESCALES I NIVELLS RETRIBUTIUS C.P.N.S.C.  PERSONAL FUNCIONARI  I  LABORAL : GENER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</si>
</sst>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3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i/>
      <u/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9"/>
      <color indexed="8"/>
      <name val="Open_sans_regular"/>
    </font>
    <font>
      <sz val="10"/>
      <name val="Calibri"/>
      <family val="2"/>
      <scheme val="minor"/>
    </font>
    <font>
      <i/>
      <sz val="8"/>
      <color theme="1"/>
      <name val="Arial Narrow"/>
      <family val="2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70C0"/>
      <name val="Calibri"/>
      <family val="2"/>
      <scheme val="minor"/>
    </font>
    <font>
      <b/>
      <sz val="9"/>
      <color rgb="FF0070C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u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6F6F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rgb="FFCFCFCF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9">
    <xf numFmtId="0" fontId="0" fillId="0" borderId="0" xfId="0"/>
    <xf numFmtId="0" fontId="0" fillId="0" borderId="0" xfId="0" applyBorder="1"/>
    <xf numFmtId="49" fontId="2" fillId="0" borderId="0" xfId="0" applyNumberFormat="1" applyFont="1" applyFill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0" borderId="0" xfId="0" applyFont="1"/>
    <xf numFmtId="4" fontId="0" fillId="0" borderId="0" xfId="0" applyNumberFormat="1"/>
    <xf numFmtId="0" fontId="1" fillId="0" borderId="0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4" fontId="5" fillId="0" borderId="0" xfId="0" applyNumberFormat="1" applyFont="1"/>
    <xf numFmtId="0" fontId="6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5" fillId="0" borderId="0" xfId="0" applyFont="1" applyBorder="1"/>
    <xf numFmtId="0" fontId="5" fillId="2" borderId="0" xfId="0" applyFont="1" applyFill="1"/>
    <xf numFmtId="0" fontId="5" fillId="0" borderId="0" xfId="0" applyFont="1" applyAlignment="1">
      <alignment horizontal="right"/>
    </xf>
    <xf numFmtId="0" fontId="5" fillId="3" borderId="0" xfId="0" applyFont="1" applyFill="1" applyAlignment="1">
      <alignment horizontal="right"/>
    </xf>
    <xf numFmtId="4" fontId="5" fillId="0" borderId="1" xfId="0" applyNumberFormat="1" applyFont="1" applyBorder="1"/>
    <xf numFmtId="4" fontId="5" fillId="2" borderId="1" xfId="0" applyNumberFormat="1" applyFont="1" applyFill="1" applyBorder="1"/>
    <xf numFmtId="4" fontId="5" fillId="3" borderId="1" xfId="0" applyNumberFormat="1" applyFont="1" applyFill="1" applyBorder="1"/>
    <xf numFmtId="4" fontId="5" fillId="2" borderId="0" xfId="0" applyNumberFormat="1" applyFont="1" applyFill="1"/>
    <xf numFmtId="4" fontId="5" fillId="3" borderId="0" xfId="0" applyNumberFormat="1" applyFont="1" applyFill="1"/>
    <xf numFmtId="4" fontId="5" fillId="0" borderId="2" xfId="0" applyNumberFormat="1" applyFont="1" applyBorder="1"/>
    <xf numFmtId="4" fontId="5" fillId="0" borderId="1" xfId="0" applyNumberFormat="1" applyFont="1" applyFill="1" applyBorder="1"/>
    <xf numFmtId="4" fontId="5" fillId="0" borderId="0" xfId="0" applyNumberFormat="1" applyFont="1" applyBorder="1"/>
    <xf numFmtId="4" fontId="7" fillId="0" borderId="0" xfId="0" applyNumberFormat="1" applyFont="1"/>
    <xf numFmtId="4" fontId="7" fillId="0" borderId="1" xfId="0" applyNumberFormat="1" applyFont="1" applyBorder="1"/>
    <xf numFmtId="4" fontId="7" fillId="2" borderId="1" xfId="0" applyNumberFormat="1" applyFont="1" applyFill="1" applyBorder="1"/>
    <xf numFmtId="4" fontId="7" fillId="0" borderId="1" xfId="0" applyNumberFormat="1" applyFont="1" applyFill="1" applyBorder="1"/>
    <xf numFmtId="4" fontId="8" fillId="0" borderId="0" xfId="0" applyNumberFormat="1" applyFont="1"/>
    <xf numFmtId="4" fontId="9" fillId="0" borderId="0" xfId="0" applyNumberFormat="1" applyFont="1"/>
    <xf numFmtId="4" fontId="6" fillId="2" borderId="1" xfId="0" applyNumberFormat="1" applyFont="1" applyFill="1" applyBorder="1"/>
    <xf numFmtId="4" fontId="5" fillId="0" borderId="0" xfId="0" applyNumberFormat="1" applyFont="1" applyFill="1" applyBorder="1"/>
    <xf numFmtId="4" fontId="0" fillId="0" borderId="0" xfId="0" applyNumberFormat="1" applyFill="1"/>
    <xf numFmtId="4" fontId="5" fillId="0" borderId="0" xfId="0" applyNumberFormat="1" applyFont="1" applyFill="1"/>
    <xf numFmtId="4" fontId="6" fillId="0" borderId="0" xfId="0" applyNumberFormat="1" applyFont="1" applyFill="1" applyBorder="1"/>
    <xf numFmtId="0" fontId="5" fillId="2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5" fillId="2" borderId="1" xfId="0" applyFont="1" applyFill="1" applyBorder="1"/>
    <xf numFmtId="0" fontId="5" fillId="0" borderId="3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1" xfId="0" applyFont="1" applyFill="1" applyBorder="1"/>
    <xf numFmtId="0" fontId="5" fillId="0" borderId="4" xfId="0" applyFont="1" applyBorder="1"/>
    <xf numFmtId="4" fontId="7" fillId="0" borderId="0" xfId="0" applyNumberFormat="1" applyFont="1" applyBorder="1" applyAlignment="1">
      <alignment horizontal="right"/>
    </xf>
    <xf numFmtId="4" fontId="7" fillId="0" borderId="0" xfId="0" applyNumberFormat="1" applyFont="1" applyBorder="1"/>
    <xf numFmtId="4" fontId="7" fillId="0" borderId="2" xfId="0" applyNumberFormat="1" applyFont="1" applyBorder="1" applyAlignment="1">
      <alignment horizontal="left"/>
    </xf>
    <xf numFmtId="0" fontId="5" fillId="0" borderId="0" xfId="0" applyFont="1" applyFill="1"/>
    <xf numFmtId="4" fontId="0" fillId="0" borderId="0" xfId="0" applyNumberFormat="1" applyBorder="1"/>
    <xf numFmtId="4" fontId="10" fillId="0" borderId="0" xfId="0" applyNumberFormat="1" applyFont="1"/>
    <xf numFmtId="4" fontId="7" fillId="0" borderId="1" xfId="0" applyNumberFormat="1" applyFont="1" applyBorder="1" applyAlignment="1">
      <alignment horizontal="right"/>
    </xf>
    <xf numFmtId="4" fontId="7" fillId="0" borderId="0" xfId="0" applyNumberFormat="1" applyFont="1" applyFill="1" applyBorder="1"/>
    <xf numFmtId="4" fontId="8" fillId="0" borderId="0" xfId="0" applyNumberFormat="1" applyFont="1" applyFill="1" applyBorder="1"/>
    <xf numFmtId="4" fontId="7" fillId="0" borderId="5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left"/>
    </xf>
    <xf numFmtId="4" fontId="5" fillId="0" borderId="4" xfId="0" applyNumberFormat="1" applyFont="1" applyFill="1" applyBorder="1"/>
    <xf numFmtId="4" fontId="5" fillId="2" borderId="4" xfId="0" applyNumberFormat="1" applyFont="1" applyFill="1" applyBorder="1"/>
    <xf numFmtId="4" fontId="7" fillId="0" borderId="6" xfId="0" applyNumberFormat="1" applyFont="1" applyBorder="1"/>
    <xf numFmtId="4" fontId="7" fillId="0" borderId="7" xfId="0" applyNumberFormat="1" applyFont="1" applyBorder="1"/>
    <xf numFmtId="4" fontId="7" fillId="0" borderId="8" xfId="0" applyNumberFormat="1" applyFont="1" applyBorder="1"/>
    <xf numFmtId="4" fontId="7" fillId="0" borderId="3" xfId="0" applyNumberFormat="1" applyFont="1" applyBorder="1"/>
    <xf numFmtId="4" fontId="7" fillId="0" borderId="2" xfId="0" applyNumberFormat="1" applyFont="1" applyBorder="1"/>
    <xf numFmtId="4" fontId="1" fillId="0" borderId="0" xfId="0" applyNumberFormat="1" applyFont="1" applyFill="1" applyBorder="1"/>
    <xf numFmtId="4" fontId="6" fillId="0" borderId="1" xfId="0" applyNumberFormat="1" applyFont="1" applyFill="1" applyBorder="1"/>
    <xf numFmtId="4" fontId="0" fillId="0" borderId="0" xfId="0" applyNumberFormat="1" applyFill="1" applyBorder="1"/>
    <xf numFmtId="4" fontId="5" fillId="0" borderId="1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4" fontId="4" fillId="0" borderId="9" xfId="0" applyNumberFormat="1" applyFont="1" applyBorder="1"/>
    <xf numFmtId="4" fontId="4" fillId="0" borderId="0" xfId="0" applyNumberFormat="1" applyFont="1" applyBorder="1"/>
    <xf numFmtId="4" fontId="4" fillId="0" borderId="5" xfId="0" applyNumberFormat="1" applyFont="1" applyBorder="1"/>
    <xf numFmtId="4" fontId="5" fillId="0" borderId="10" xfId="0" applyNumberFormat="1" applyFont="1" applyBorder="1"/>
    <xf numFmtId="4" fontId="5" fillId="0" borderId="5" xfId="0" applyNumberFormat="1" applyFont="1" applyBorder="1"/>
    <xf numFmtId="4" fontId="4" fillId="0" borderId="5" xfId="0" applyNumberFormat="1" applyFont="1" applyBorder="1" applyAlignment="1">
      <alignment horizontal="right"/>
    </xf>
    <xf numFmtId="4" fontId="4" fillId="0" borderId="0" xfId="0" applyNumberFormat="1" applyFont="1" applyBorder="1" applyAlignment="1">
      <alignment horizontal="right"/>
    </xf>
    <xf numFmtId="4" fontId="11" fillId="0" borderId="0" xfId="0" applyNumberFormat="1" applyFont="1"/>
    <xf numFmtId="4" fontId="5" fillId="0" borderId="9" xfId="0" applyNumberFormat="1" applyFont="1" applyBorder="1"/>
    <xf numFmtId="4" fontId="5" fillId="4" borderId="0" xfId="0" applyNumberFormat="1" applyFont="1" applyFill="1"/>
    <xf numFmtId="0" fontId="5" fillId="0" borderId="9" xfId="0" applyFont="1" applyBorder="1"/>
    <xf numFmtId="4" fontId="12" fillId="0" borderId="9" xfId="0" applyNumberFormat="1" applyFont="1" applyBorder="1"/>
    <xf numFmtId="4" fontId="12" fillId="0" borderId="0" xfId="0" applyNumberFormat="1" applyFont="1"/>
    <xf numFmtId="4" fontId="12" fillId="4" borderId="0" xfId="0" applyNumberFormat="1" applyFont="1" applyFill="1"/>
    <xf numFmtId="4" fontId="11" fillId="4" borderId="0" xfId="0" applyNumberFormat="1" applyFont="1" applyFill="1"/>
    <xf numFmtId="4" fontId="13" fillId="4" borderId="0" xfId="0" applyNumberFormat="1" applyFont="1" applyFill="1" applyAlignment="1">
      <alignment horizontal="right"/>
    </xf>
    <xf numFmtId="164" fontId="11" fillId="4" borderId="0" xfId="0" applyNumberFormat="1" applyFont="1" applyFill="1"/>
    <xf numFmtId="0" fontId="5" fillId="0" borderId="8" xfId="0" applyFont="1" applyBorder="1"/>
    <xf numFmtId="4" fontId="5" fillId="0" borderId="7" xfId="0" applyNumberFormat="1" applyFont="1" applyBorder="1"/>
    <xf numFmtId="4" fontId="5" fillId="0" borderId="8" xfId="0" applyNumberFormat="1" applyFont="1" applyBorder="1"/>
    <xf numFmtId="4" fontId="14" fillId="0" borderId="9" xfId="0" applyNumberFormat="1" applyFont="1" applyBorder="1"/>
    <xf numFmtId="0" fontId="11" fillId="0" borderId="9" xfId="0" applyFont="1" applyBorder="1" applyAlignment="1">
      <alignment vertical="center"/>
    </xf>
    <xf numFmtId="4" fontId="11" fillId="0" borderId="0" xfId="0" applyNumberFormat="1" applyFont="1" applyBorder="1"/>
    <xf numFmtId="49" fontId="2" fillId="0" borderId="0" xfId="0" applyNumberFormat="1" applyFont="1" applyFill="1" applyAlignment="1">
      <alignment horizontal="center"/>
    </xf>
    <xf numFmtId="0" fontId="0" fillId="2" borderId="0" xfId="0" applyFill="1"/>
    <xf numFmtId="0" fontId="0" fillId="2" borderId="1" xfId="0" applyFill="1" applyBorder="1"/>
    <xf numFmtId="0" fontId="0" fillId="0" borderId="1" xfId="0" applyBorder="1"/>
    <xf numFmtId="4" fontId="17" fillId="0" borderId="1" xfId="0" applyNumberFormat="1" applyFont="1" applyFill="1" applyBorder="1"/>
    <xf numFmtId="4" fontId="17" fillId="2" borderId="1" xfId="0" applyNumberFormat="1" applyFont="1" applyFill="1" applyBorder="1"/>
    <xf numFmtId="4" fontId="0" fillId="0" borderId="1" xfId="0" applyNumberFormat="1" applyBorder="1"/>
    <xf numFmtId="4" fontId="0" fillId="2" borderId="3" xfId="0" applyNumberFormat="1" applyFill="1" applyBorder="1"/>
    <xf numFmtId="4" fontId="0" fillId="2" borderId="0" xfId="0" applyNumberFormat="1" applyFill="1"/>
    <xf numFmtId="4" fontId="8" fillId="2" borderId="1" xfId="0" applyNumberFormat="1" applyFont="1" applyFill="1" applyBorder="1"/>
    <xf numFmtId="4" fontId="18" fillId="0" borderId="1" xfId="0" applyNumberFormat="1" applyFont="1" applyFill="1" applyBorder="1"/>
    <xf numFmtId="4" fontId="18" fillId="2" borderId="1" xfId="0" applyNumberFormat="1" applyFont="1" applyFill="1" applyBorder="1"/>
    <xf numFmtId="4" fontId="6" fillId="0" borderId="1" xfId="0" applyNumberFormat="1" applyFont="1" applyBorder="1"/>
    <xf numFmtId="4" fontId="5" fillId="0" borderId="0" xfId="0" applyNumberFormat="1" applyFont="1" applyBorder="1" applyAlignment="1">
      <alignment horizontal="center"/>
    </xf>
    <xf numFmtId="4" fontId="7" fillId="0" borderId="0" xfId="0" applyNumberFormat="1" applyFont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4" fontId="7" fillId="0" borderId="11" xfId="0" applyNumberFormat="1" applyFont="1" applyBorder="1"/>
    <xf numFmtId="4" fontId="5" fillId="0" borderId="12" xfId="0" applyNumberFormat="1" applyFont="1" applyBorder="1"/>
    <xf numFmtId="0" fontId="19" fillId="0" borderId="0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5" borderId="0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4" fontId="12" fillId="0" borderId="0" xfId="0" applyNumberFormat="1" applyFont="1" applyFill="1" applyBorder="1"/>
    <xf numFmtId="4" fontId="11" fillId="0" borderId="0" xfId="0" applyNumberFormat="1" applyFont="1" applyFill="1" applyBorder="1"/>
    <xf numFmtId="4" fontId="13" fillId="0" borderId="0" xfId="0" applyNumberFormat="1" applyFont="1" applyFill="1" applyBorder="1" applyAlignment="1">
      <alignment horizontal="right"/>
    </xf>
    <xf numFmtId="164" fontId="11" fillId="0" borderId="0" xfId="0" applyNumberFormat="1" applyFont="1" applyFill="1" applyBorder="1"/>
    <xf numFmtId="49" fontId="2" fillId="0" borderId="0" xfId="0" applyNumberFormat="1" applyFont="1" applyFill="1" applyAlignment="1">
      <alignment horizontal="center"/>
    </xf>
    <xf numFmtId="0" fontId="6" fillId="2" borderId="1" xfId="0" applyFont="1" applyFill="1" applyBorder="1"/>
    <xf numFmtId="0" fontId="1" fillId="0" borderId="0" xfId="0" applyFont="1"/>
    <xf numFmtId="0" fontId="0" fillId="0" borderId="0" xfId="0" applyFont="1"/>
    <xf numFmtId="0" fontId="20" fillId="2" borderId="0" xfId="0" applyFont="1" applyFill="1"/>
    <xf numFmtId="0" fontId="20" fillId="2" borderId="1" xfId="0" applyFont="1" applyFill="1" applyBorder="1"/>
    <xf numFmtId="4" fontId="6" fillId="2" borderId="3" xfId="0" applyNumberFormat="1" applyFont="1" applyFill="1" applyBorder="1"/>
    <xf numFmtId="0" fontId="20" fillId="0" borderId="0" xfId="0" applyFont="1" applyFill="1"/>
    <xf numFmtId="0" fontId="20" fillId="0" borderId="1" xfId="0" applyFont="1" applyFill="1" applyBorder="1"/>
    <xf numFmtId="0" fontId="5" fillId="0" borderId="3" xfId="0" applyFont="1" applyFill="1" applyBorder="1"/>
    <xf numFmtId="4" fontId="5" fillId="0" borderId="3" xfId="0" applyNumberFormat="1" applyFont="1" applyFill="1" applyBorder="1"/>
    <xf numFmtId="4" fontId="7" fillId="0" borderId="3" xfId="0" applyNumberFormat="1" applyFont="1" applyFill="1" applyBorder="1"/>
    <xf numFmtId="4" fontId="6" fillId="0" borderId="3" xfId="0" applyNumberFormat="1" applyFont="1" applyFill="1" applyBorder="1"/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0" fontId="1" fillId="0" borderId="2" xfId="0" applyFont="1" applyBorder="1"/>
    <xf numFmtId="0" fontId="0" fillId="0" borderId="4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right"/>
    </xf>
    <xf numFmtId="0" fontId="9" fillId="0" borderId="14" xfId="0" applyFont="1" applyBorder="1" applyAlignment="1">
      <alignment horizontal="center"/>
    </xf>
    <xf numFmtId="0" fontId="21" fillId="0" borderId="0" xfId="0" applyFont="1"/>
    <xf numFmtId="0" fontId="9" fillId="0" borderId="14" xfId="0" applyFont="1" applyBorder="1" applyAlignment="1">
      <alignment wrapText="1"/>
    </xf>
    <xf numFmtId="0" fontId="9" fillId="0" borderId="16" xfId="0" applyFont="1" applyBorder="1" applyAlignment="1">
      <alignment horizontal="center"/>
    </xf>
    <xf numFmtId="0" fontId="0" fillId="0" borderId="0" xfId="0" applyNumberFormat="1"/>
    <xf numFmtId="0" fontId="0" fillId="0" borderId="4" xfId="0" applyFill="1" applyBorder="1"/>
    <xf numFmtId="4" fontId="0" fillId="0" borderId="2" xfId="0" applyNumberFormat="1" applyBorder="1"/>
    <xf numFmtId="4" fontId="0" fillId="0" borderId="4" xfId="0" applyNumberFormat="1" applyBorder="1"/>
    <xf numFmtId="4" fontId="1" fillId="0" borderId="3" xfId="0" applyNumberFormat="1" applyFont="1" applyBorder="1"/>
    <xf numFmtId="4" fontId="6" fillId="2" borderId="2" xfId="0" applyNumberFormat="1" applyFont="1" applyFill="1" applyBorder="1"/>
    <xf numFmtId="0" fontId="5" fillId="2" borderId="2" xfId="0" applyFont="1" applyFill="1" applyBorder="1"/>
    <xf numFmtId="0" fontId="5" fillId="0" borderId="1" xfId="0" applyFont="1" applyBorder="1" applyAlignment="1">
      <alignment horizontal="right"/>
    </xf>
    <xf numFmtId="0" fontId="0" fillId="2" borderId="0" xfId="0" applyFill="1" applyBorder="1"/>
    <xf numFmtId="4" fontId="9" fillId="0" borderId="0" xfId="0" applyNumberFormat="1" applyFont="1" applyBorder="1"/>
    <xf numFmtId="4" fontId="6" fillId="2" borderId="0" xfId="0" applyNumberFormat="1" applyFont="1" applyFill="1" applyBorder="1"/>
    <xf numFmtId="4" fontId="5" fillId="2" borderId="2" xfId="0" applyNumberFormat="1" applyFont="1" applyFill="1" applyBorder="1"/>
    <xf numFmtId="4" fontId="7" fillId="2" borderId="3" xfId="0" applyNumberFormat="1" applyFont="1" applyFill="1" applyBorder="1"/>
    <xf numFmtId="4" fontId="5" fillId="2" borderId="3" xfId="0" applyNumberFormat="1" applyFont="1" applyFill="1" applyBorder="1"/>
    <xf numFmtId="4" fontId="5" fillId="2" borderId="0" xfId="0" applyNumberFormat="1" applyFont="1" applyFill="1" applyBorder="1"/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4" fontId="24" fillId="0" borderId="0" xfId="0" applyNumberFormat="1" applyFont="1"/>
    <xf numFmtId="4" fontId="24" fillId="0" borderId="0" xfId="0" applyNumberFormat="1" applyFont="1" applyFill="1"/>
    <xf numFmtId="0" fontId="25" fillId="0" borderId="0" xfId="0" applyFont="1"/>
    <xf numFmtId="0" fontId="25" fillId="2" borderId="0" xfId="0" applyFont="1" applyFill="1"/>
    <xf numFmtId="0" fontId="25" fillId="0" borderId="0" xfId="0" applyFont="1" applyAlignment="1">
      <alignment horizontal="right"/>
    </xf>
    <xf numFmtId="0" fontId="25" fillId="3" borderId="0" xfId="0" applyFont="1" applyFill="1" applyAlignment="1">
      <alignment horizontal="right"/>
    </xf>
    <xf numFmtId="0" fontId="25" fillId="0" borderId="0" xfId="0" applyFont="1" applyBorder="1"/>
    <xf numFmtId="0" fontId="25" fillId="0" borderId="0" xfId="0" applyFont="1" applyFill="1" applyBorder="1"/>
    <xf numFmtId="4" fontId="25" fillId="0" borderId="1" xfId="0" applyNumberFormat="1" applyFont="1" applyBorder="1"/>
    <xf numFmtId="4" fontId="25" fillId="2" borderId="1" xfId="0" applyNumberFormat="1" applyFont="1" applyFill="1" applyBorder="1"/>
    <xf numFmtId="4" fontId="25" fillId="3" borderId="1" xfId="0" applyNumberFormat="1" applyFont="1" applyFill="1" applyBorder="1"/>
    <xf numFmtId="4" fontId="25" fillId="0" borderId="0" xfId="0" applyNumberFormat="1" applyFont="1"/>
    <xf numFmtId="4" fontId="25" fillId="0" borderId="0" xfId="0" applyNumberFormat="1" applyFont="1" applyFill="1"/>
    <xf numFmtId="4" fontId="25" fillId="2" borderId="0" xfId="0" applyNumberFormat="1" applyFont="1" applyFill="1"/>
    <xf numFmtId="4" fontId="25" fillId="3" borderId="0" xfId="0" applyNumberFormat="1" applyFont="1" applyFill="1"/>
    <xf numFmtId="4" fontId="26" fillId="0" borderId="0" xfId="0" applyNumberFormat="1" applyFont="1"/>
    <xf numFmtId="4" fontId="26" fillId="0" borderId="0" xfId="0" applyNumberFormat="1" applyFont="1" applyFill="1"/>
    <xf numFmtId="0" fontId="26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4" fontId="25" fillId="0" borderId="1" xfId="0" applyNumberFormat="1" applyFont="1" applyFill="1" applyBorder="1"/>
    <xf numFmtId="4" fontId="25" fillId="0" borderId="0" xfId="0" applyNumberFormat="1" applyFont="1" applyBorder="1"/>
    <xf numFmtId="4" fontId="28" fillId="0" borderId="1" xfId="0" applyNumberFormat="1" applyFont="1" applyBorder="1"/>
    <xf numFmtId="4" fontId="28" fillId="2" borderId="1" xfId="0" applyNumberFormat="1" applyFont="1" applyFill="1" applyBorder="1"/>
    <xf numFmtId="4" fontId="28" fillId="0" borderId="1" xfId="0" applyNumberFormat="1" applyFont="1" applyFill="1" applyBorder="1"/>
    <xf numFmtId="4" fontId="28" fillId="0" borderId="0" xfId="0" applyNumberFormat="1" applyFont="1"/>
    <xf numFmtId="4" fontId="29" fillId="2" borderId="1" xfId="0" applyNumberFormat="1" applyFont="1" applyFill="1" applyBorder="1"/>
    <xf numFmtId="4" fontId="29" fillId="0" borderId="0" xfId="0" applyNumberFormat="1" applyFont="1" applyFill="1" applyBorder="1"/>
    <xf numFmtId="0" fontId="25" fillId="0" borderId="0" xfId="0" applyFont="1" applyFill="1"/>
    <xf numFmtId="0" fontId="25" fillId="2" borderId="0" xfId="0" applyFont="1" applyFill="1" applyAlignment="1">
      <alignment horizontal="right"/>
    </xf>
    <xf numFmtId="0" fontId="25" fillId="0" borderId="0" xfId="0" applyFont="1" applyFill="1" applyAlignment="1">
      <alignment horizontal="right"/>
    </xf>
    <xf numFmtId="0" fontId="25" fillId="2" borderId="1" xfId="0" applyFont="1" applyFill="1" applyBorder="1"/>
    <xf numFmtId="0" fontId="25" fillId="0" borderId="3" xfId="0" applyFont="1" applyBorder="1"/>
    <xf numFmtId="0" fontId="25" fillId="0" borderId="1" xfId="0" applyFont="1" applyBorder="1"/>
    <xf numFmtId="0" fontId="25" fillId="0" borderId="2" xfId="0" applyFont="1" applyBorder="1"/>
    <xf numFmtId="0" fontId="25" fillId="0" borderId="1" xfId="0" applyFont="1" applyFill="1" applyBorder="1"/>
    <xf numFmtId="0" fontId="25" fillId="0" borderId="4" xfId="0" applyFont="1" applyBorder="1"/>
    <xf numFmtId="4" fontId="25" fillId="0" borderId="2" xfId="0" applyNumberFormat="1" applyFont="1" applyBorder="1"/>
    <xf numFmtId="4" fontId="25" fillId="0" borderId="0" xfId="0" applyNumberFormat="1" applyFont="1" applyFill="1" applyBorder="1"/>
    <xf numFmtId="4" fontId="28" fillId="0" borderId="0" xfId="0" applyNumberFormat="1" applyFont="1" applyBorder="1" applyAlignment="1">
      <alignment horizontal="right"/>
    </xf>
    <xf numFmtId="4" fontId="28" fillId="0" borderId="0" xfId="0" applyNumberFormat="1" applyFont="1" applyBorder="1"/>
    <xf numFmtId="4" fontId="28" fillId="0" borderId="2" xfId="0" applyNumberFormat="1" applyFont="1" applyBorder="1" applyAlignment="1">
      <alignment horizontal="left"/>
    </xf>
    <xf numFmtId="4" fontId="30" fillId="0" borderId="1" xfId="0" applyNumberFormat="1" applyFont="1" applyFill="1" applyBorder="1"/>
    <xf numFmtId="4" fontId="30" fillId="2" borderId="1" xfId="0" applyNumberFormat="1" applyFont="1" applyFill="1" applyBorder="1"/>
    <xf numFmtId="4" fontId="28" fillId="0" borderId="1" xfId="0" applyNumberFormat="1" applyFont="1" applyBorder="1" applyAlignment="1">
      <alignment horizontal="right"/>
    </xf>
    <xf numFmtId="4" fontId="28" fillId="0" borderId="0" xfId="0" applyNumberFormat="1" applyFont="1" applyFill="1" applyBorder="1"/>
    <xf numFmtId="4" fontId="28" fillId="0" borderId="5" xfId="0" applyNumberFormat="1" applyFont="1" applyBorder="1" applyAlignment="1">
      <alignment horizontal="right"/>
    </xf>
    <xf numFmtId="4" fontId="31" fillId="0" borderId="1" xfId="0" applyNumberFormat="1" applyFont="1" applyFill="1" applyBorder="1"/>
    <xf numFmtId="4" fontId="31" fillId="2" borderId="1" xfId="0" applyNumberFormat="1" applyFont="1" applyFill="1" applyBorder="1"/>
    <xf numFmtId="4" fontId="25" fillId="0" borderId="4" xfId="0" applyNumberFormat="1" applyFont="1" applyFill="1" applyBorder="1"/>
    <xf numFmtId="4" fontId="25" fillId="2" borderId="4" xfId="0" applyNumberFormat="1" applyFont="1" applyFill="1" applyBorder="1"/>
    <xf numFmtId="4" fontId="25" fillId="2" borderId="3" xfId="0" applyNumberFormat="1" applyFont="1" applyFill="1" applyBorder="1"/>
    <xf numFmtId="4" fontId="28" fillId="0" borderId="6" xfId="0" applyNumberFormat="1" applyFont="1" applyBorder="1"/>
    <xf numFmtId="4" fontId="28" fillId="0" borderId="7" xfId="0" applyNumberFormat="1" applyFont="1" applyBorder="1"/>
    <xf numFmtId="4" fontId="28" fillId="0" borderId="8" xfId="0" applyNumberFormat="1" applyFont="1" applyBorder="1"/>
    <xf numFmtId="4" fontId="28" fillId="0" borderId="3" xfId="0" applyNumberFormat="1" applyFont="1" applyBorder="1"/>
    <xf numFmtId="4" fontId="28" fillId="0" borderId="2" xfId="0" applyNumberFormat="1" applyFont="1" applyBorder="1"/>
    <xf numFmtId="4" fontId="28" fillId="0" borderId="1" xfId="0" applyNumberFormat="1" applyFont="1" applyBorder="1" applyAlignment="1">
      <alignment horizontal="left"/>
    </xf>
    <xf numFmtId="4" fontId="29" fillId="0" borderId="1" xfId="0" applyNumberFormat="1" applyFont="1" applyBorder="1"/>
    <xf numFmtId="4" fontId="29" fillId="0" borderId="1" xfId="0" applyNumberFormat="1" applyFont="1" applyFill="1" applyBorder="1"/>
    <xf numFmtId="0" fontId="25" fillId="0" borderId="3" xfId="0" applyFont="1" applyFill="1" applyBorder="1"/>
    <xf numFmtId="4" fontId="25" fillId="0" borderId="0" xfId="0" applyNumberFormat="1" applyFont="1" applyBorder="1" applyAlignment="1">
      <alignment horizontal="center"/>
    </xf>
    <xf numFmtId="4" fontId="25" fillId="0" borderId="1" xfId="0" applyNumberFormat="1" applyFont="1" applyBorder="1" applyAlignment="1">
      <alignment horizontal="center"/>
    </xf>
    <xf numFmtId="4" fontId="25" fillId="0" borderId="3" xfId="0" applyNumberFormat="1" applyFont="1" applyFill="1" applyBorder="1"/>
    <xf numFmtId="0" fontId="32" fillId="0" borderId="0" xfId="0" applyFont="1"/>
    <xf numFmtId="4" fontId="28" fillId="0" borderId="0" xfId="0" applyNumberFormat="1" applyFont="1" applyBorder="1" applyAlignment="1">
      <alignment horizontal="center"/>
    </xf>
    <xf numFmtId="4" fontId="28" fillId="0" borderId="1" xfId="0" applyNumberFormat="1" applyFont="1" applyBorder="1" applyAlignment="1">
      <alignment horizontal="center"/>
    </xf>
    <xf numFmtId="4" fontId="28" fillId="0" borderId="3" xfId="0" applyNumberFormat="1" applyFont="1" applyFill="1" applyBorder="1"/>
    <xf numFmtId="4" fontId="32" fillId="0" borderId="0" xfId="0" applyNumberFormat="1" applyFont="1" applyBorder="1"/>
    <xf numFmtId="4" fontId="32" fillId="0" borderId="5" xfId="0" applyNumberFormat="1" applyFont="1" applyBorder="1"/>
    <xf numFmtId="4" fontId="32" fillId="0" borderId="9" xfId="0" applyNumberFormat="1" applyFont="1" applyBorder="1"/>
    <xf numFmtId="4" fontId="25" fillId="0" borderId="0" xfId="0" applyNumberFormat="1" applyFont="1" applyFill="1" applyBorder="1" applyAlignment="1">
      <alignment horizontal="center"/>
    </xf>
    <xf numFmtId="4" fontId="25" fillId="0" borderId="1" xfId="0" applyNumberFormat="1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/G/G05/G05.19%20RP/2022-3%20RETRIBUCIONS%202022/QUADRES%20RETRIB/GEN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y 21"/>
      <sheetName val="mes 21"/>
      <sheetName val="gerent"/>
    </sheetNames>
    <sheetDataSet>
      <sheetData sheetId="0">
        <row r="9">
          <cell r="B9">
            <v>16071.44</v>
          </cell>
          <cell r="C9">
            <v>16071.44</v>
          </cell>
          <cell r="D9">
            <v>16071.44</v>
          </cell>
          <cell r="E9">
            <v>16071.44</v>
          </cell>
          <cell r="F9">
            <v>16071.44</v>
          </cell>
          <cell r="G9">
            <v>16071.44</v>
          </cell>
          <cell r="H9">
            <v>16071.44</v>
          </cell>
          <cell r="I9">
            <v>16071.44</v>
          </cell>
          <cell r="J9">
            <v>16071.44</v>
          </cell>
          <cell r="K9">
            <v>16071.44</v>
          </cell>
          <cell r="L9">
            <v>16071.44</v>
          </cell>
          <cell r="M9">
            <v>16071.44</v>
          </cell>
          <cell r="N9">
            <v>16071.44</v>
          </cell>
          <cell r="O9">
            <v>16071.44</v>
          </cell>
        </row>
        <row r="10">
          <cell r="B10">
            <v>14850.779999999999</v>
          </cell>
          <cell r="C10">
            <v>13320.44</v>
          </cell>
          <cell r="D10">
            <v>12760.720000000001</v>
          </cell>
          <cell r="E10">
            <v>12200.019999999999</v>
          </cell>
          <cell r="F10">
            <v>10703.56</v>
          </cell>
          <cell r="G10">
            <v>9496.34</v>
          </cell>
          <cell r="H10">
            <v>8936.06</v>
          </cell>
          <cell r="I10">
            <v>8376.6200000000008</v>
          </cell>
          <cell r="J10">
            <v>7815.92</v>
          </cell>
          <cell r="K10">
            <v>7256.6200000000008</v>
          </cell>
          <cell r="L10">
            <v>6740.72</v>
          </cell>
          <cell r="M10">
            <v>6740.72</v>
          </cell>
          <cell r="N10">
            <v>6740.72</v>
          </cell>
          <cell r="O10">
            <v>6740.72</v>
          </cell>
        </row>
        <row r="11">
          <cell r="B11">
            <v>41164.617890298003</v>
          </cell>
          <cell r="C11">
            <v>39022.9074529266</v>
          </cell>
          <cell r="D11">
            <v>35508.651342234007</v>
          </cell>
          <cell r="E11">
            <v>29159.587866309605</v>
          </cell>
          <cell r="F11">
            <v>25681.8994266954</v>
          </cell>
          <cell r="G11">
            <v>25573.853033047199</v>
          </cell>
          <cell r="H11">
            <v>24951.236965704004</v>
          </cell>
          <cell r="I11">
            <v>24504.147145980598</v>
          </cell>
          <cell r="J11">
            <v>24079.9065013584</v>
          </cell>
          <cell r="K11">
            <v>22327.528250651394</v>
          </cell>
          <cell r="L11">
            <v>20580.7371197022</v>
          </cell>
          <cell r="M11">
            <v>17925.807086959801</v>
          </cell>
          <cell r="N11">
            <v>14647.869579428399</v>
          </cell>
          <cell r="O11">
            <v>11041.661031714599</v>
          </cell>
        </row>
        <row r="12">
          <cell r="B12">
            <v>11650.8733572</v>
          </cell>
          <cell r="C12">
            <v>11136.345108000001</v>
          </cell>
          <cell r="D12">
            <v>9718.7628677999983</v>
          </cell>
          <cell r="E12">
            <v>7870.5820074000003</v>
          </cell>
          <cell r="F12">
            <v>6882.4457057999998</v>
          </cell>
          <cell r="G12">
            <v>6926.4637344000002</v>
          </cell>
          <cell r="H12">
            <v>6766.6012049999999</v>
          </cell>
          <cell r="I12">
            <v>6650.1803634000007</v>
          </cell>
          <cell r="J12">
            <v>6556.5970260000004</v>
          </cell>
          <cell r="K12">
            <v>6039.6193283999974</v>
          </cell>
          <cell r="L12">
            <v>5548.5769667999994</v>
          </cell>
          <cell r="M12">
            <v>5043.9185537999992</v>
          </cell>
          <cell r="N12">
            <v>4048.0016513999999</v>
          </cell>
          <cell r="O12">
            <v>2952.3777906</v>
          </cell>
        </row>
        <row r="23">
          <cell r="E23">
            <v>14132.38</v>
          </cell>
          <cell r="F23">
            <v>14132.38</v>
          </cell>
          <cell r="G23">
            <v>14132.38</v>
          </cell>
          <cell r="H23">
            <v>14132.38</v>
          </cell>
          <cell r="I23">
            <v>14132.38</v>
          </cell>
          <cell r="J23">
            <v>14132.38</v>
          </cell>
          <cell r="K23">
            <v>14132.38</v>
          </cell>
          <cell r="L23">
            <v>14132.38</v>
          </cell>
          <cell r="M23">
            <v>14132.38</v>
          </cell>
          <cell r="N23">
            <v>14132.38</v>
          </cell>
          <cell r="O23">
            <v>14132.38</v>
          </cell>
          <cell r="P23">
            <v>14132.38</v>
          </cell>
          <cell r="Q23">
            <v>14132.38</v>
          </cell>
        </row>
        <row r="24">
          <cell r="E24">
            <v>10703.56</v>
          </cell>
          <cell r="F24">
            <v>10703.56</v>
          </cell>
          <cell r="G24">
            <v>9496.34</v>
          </cell>
          <cell r="H24">
            <v>8936.06</v>
          </cell>
          <cell r="I24">
            <v>8376.6200000000008</v>
          </cell>
          <cell r="J24">
            <v>7815.92</v>
          </cell>
          <cell r="K24">
            <v>7256.62</v>
          </cell>
          <cell r="L24">
            <v>6740.72</v>
          </cell>
          <cell r="M24">
            <v>6396.74</v>
          </cell>
          <cell r="N24">
            <v>6052.48</v>
          </cell>
          <cell r="O24">
            <v>5708.08</v>
          </cell>
          <cell r="P24">
            <v>5364.66</v>
          </cell>
          <cell r="Q24">
            <v>5364.66</v>
          </cell>
        </row>
        <row r="25">
          <cell r="E25">
            <v>27598.3321495686</v>
          </cell>
          <cell r="F25">
            <v>22703.079480404398</v>
          </cell>
          <cell r="G25">
            <v>22415.5506197574</v>
          </cell>
          <cell r="H25">
            <v>21226.3693568934</v>
          </cell>
          <cell r="I25">
            <v>20518.403340691195</v>
          </cell>
          <cell r="J25">
            <v>20163.803900083203</v>
          </cell>
          <cell r="K25">
            <v>19733.187341275796</v>
          </cell>
          <cell r="L25">
            <v>19286.540295372</v>
          </cell>
          <cell r="M25">
            <v>19008.647492688</v>
          </cell>
          <cell r="N25">
            <v>17637.827671892399</v>
          </cell>
          <cell r="O25">
            <v>16853.445925784999</v>
          </cell>
          <cell r="P25">
            <v>16016.6886331368</v>
          </cell>
          <cell r="Q25">
            <v>14436.9575195832</v>
          </cell>
        </row>
        <row r="26">
          <cell r="E26">
            <v>8820.3916457999985</v>
          </cell>
          <cell r="F26">
            <v>6411.0709740000002</v>
          </cell>
          <cell r="G26">
            <v>7004.7740405999984</v>
          </cell>
          <cell r="H26">
            <v>5993.7281922000011</v>
          </cell>
          <cell r="I26">
            <v>5549.5135205999995</v>
          </cell>
          <cell r="J26">
            <v>5454.7775016000005</v>
          </cell>
          <cell r="K26">
            <v>5355.8630118000001</v>
          </cell>
          <cell r="L26">
            <v>5261.7033336000004</v>
          </cell>
          <cell r="M26">
            <v>5194.2714600000008</v>
          </cell>
          <cell r="N26">
            <v>4785.3576623999998</v>
          </cell>
          <cell r="O26">
            <v>4587.3125549999995</v>
          </cell>
          <cell r="P26">
            <v>4337.2526903999997</v>
          </cell>
          <cell r="Q26">
            <v>4090.3627001999994</v>
          </cell>
        </row>
        <row r="35">
          <cell r="K35">
            <v>10823.900000000001</v>
          </cell>
          <cell r="L35">
            <v>10823.900000000001</v>
          </cell>
          <cell r="M35">
            <v>10823.900000000001</v>
          </cell>
          <cell r="N35">
            <v>10823.900000000001</v>
          </cell>
          <cell r="O35">
            <v>10823.900000000001</v>
          </cell>
          <cell r="P35">
            <v>10823.900000000001</v>
          </cell>
          <cell r="Q35">
            <v>10823.900000000001</v>
          </cell>
          <cell r="R35">
            <v>10823.900000000001</v>
          </cell>
          <cell r="S35">
            <v>10823.900000000001</v>
          </cell>
          <cell r="T35">
            <v>10823.900000000001</v>
          </cell>
        </row>
        <row r="36">
          <cell r="K36">
            <v>7256.62</v>
          </cell>
          <cell r="L36">
            <v>6740.72</v>
          </cell>
          <cell r="M36">
            <v>6396.74</v>
          </cell>
          <cell r="N36">
            <v>6052.48</v>
          </cell>
          <cell r="O36">
            <v>5708.08</v>
          </cell>
          <cell r="P36">
            <v>5364.66</v>
          </cell>
          <cell r="Q36">
            <v>5019.84</v>
          </cell>
          <cell r="R36">
            <v>4676.28</v>
          </cell>
          <cell r="S36">
            <v>4331.6000000000004</v>
          </cell>
          <cell r="T36">
            <v>3987.2</v>
          </cell>
        </row>
        <row r="37">
          <cell r="K37">
            <v>23271.680167545601</v>
          </cell>
          <cell r="L37">
            <v>22847.1025076406</v>
          </cell>
          <cell r="M37">
            <v>21589.351170139198</v>
          </cell>
          <cell r="N37">
            <v>19822.441782926999</v>
          </cell>
          <cell r="O37">
            <v>18275.701713532198</v>
          </cell>
          <cell r="P37">
            <v>16594.533322411797</v>
          </cell>
          <cell r="Q37">
            <v>15074.927449923603</v>
          </cell>
          <cell r="R37">
            <v>14192.6478791874</v>
          </cell>
          <cell r="S37">
            <v>13379.755994556002</v>
          </cell>
          <cell r="T37">
            <v>11747.3173621608</v>
          </cell>
        </row>
        <row r="38">
          <cell r="K38">
            <v>7636.8037704000008</v>
          </cell>
          <cell r="L38">
            <v>7464.1176581999998</v>
          </cell>
          <cell r="M38">
            <v>6864.8673114000003</v>
          </cell>
          <cell r="N38">
            <v>5598.4304459999985</v>
          </cell>
          <cell r="O38">
            <v>5363.0672718000014</v>
          </cell>
          <cell r="P38">
            <v>4612.2392945999991</v>
          </cell>
          <cell r="Q38">
            <v>4404.5404788000014</v>
          </cell>
          <cell r="R38">
            <v>4291.7938097999995</v>
          </cell>
          <cell r="S38">
            <v>4031.1436830000007</v>
          </cell>
          <cell r="T38">
            <v>3428.2912062</v>
          </cell>
        </row>
        <row r="42">
          <cell r="K42">
            <v>48989.003937945599</v>
          </cell>
          <cell r="L42">
            <v>47875.8401658406</v>
          </cell>
          <cell r="M42">
            <v>45674.858481539195</v>
          </cell>
          <cell r="N42">
            <v>42297.252228926998</v>
          </cell>
          <cell r="O42">
            <v>40170.748985332204</v>
          </cell>
          <cell r="P42">
            <v>37395.332617011794</v>
          </cell>
          <cell r="Q42">
            <v>35323.207928723605</v>
          </cell>
          <cell r="R42">
            <v>33984.621688987398</v>
          </cell>
          <cell r="S42">
            <v>32566.399677556008</v>
          </cell>
          <cell r="T42">
            <v>29986.708568360802</v>
          </cell>
        </row>
        <row r="49">
          <cell r="N49">
            <v>9174.56</v>
          </cell>
          <cell r="O49">
            <v>9174.56</v>
          </cell>
          <cell r="P49">
            <v>9174.56</v>
          </cell>
          <cell r="Q49">
            <v>9174.56</v>
          </cell>
          <cell r="R49">
            <v>9174.56</v>
          </cell>
          <cell r="S49">
            <v>9174.56</v>
          </cell>
          <cell r="T49">
            <v>9174.56</v>
          </cell>
          <cell r="U49">
            <v>9174.56</v>
          </cell>
          <cell r="V49">
            <v>9174.56</v>
          </cell>
          <cell r="W49">
            <v>9174.56</v>
          </cell>
        </row>
        <row r="50">
          <cell r="N50">
            <v>6052.48</v>
          </cell>
          <cell r="O50">
            <v>5708.08</v>
          </cell>
          <cell r="P50">
            <v>5364.66</v>
          </cell>
          <cell r="Q50">
            <v>5019.84</v>
          </cell>
          <cell r="R50">
            <v>4676.28</v>
          </cell>
          <cell r="S50">
            <v>4331.6000000000004</v>
          </cell>
          <cell r="T50">
            <v>3987.2</v>
          </cell>
          <cell r="U50">
            <v>3642.8</v>
          </cell>
          <cell r="V50">
            <v>3299.1</v>
          </cell>
          <cell r="W50">
            <v>3127.3199999999997</v>
          </cell>
        </row>
        <row r="51">
          <cell r="N51">
            <v>17397.430881230401</v>
          </cell>
          <cell r="O51">
            <v>16268.383504543801</v>
          </cell>
          <cell r="P51">
            <v>15865.171374435602</v>
          </cell>
          <cell r="Q51">
            <v>14656.676282980201</v>
          </cell>
          <cell r="R51">
            <v>13805.035061214601</v>
          </cell>
          <cell r="S51">
            <v>12610.0135208964</v>
          </cell>
          <cell r="T51">
            <v>12521.810901205199</v>
          </cell>
          <cell r="U51">
            <v>12656.971680045002</v>
          </cell>
          <cell r="V51">
            <v>10660.011395871601</v>
          </cell>
          <cell r="W51">
            <v>9244.8665729574004</v>
          </cell>
        </row>
        <row r="52">
          <cell r="N52">
            <v>5100.5440374</v>
          </cell>
          <cell r="O52">
            <v>4477.5916752000012</v>
          </cell>
          <cell r="P52">
            <v>4465.7766888000006</v>
          </cell>
          <cell r="Q52">
            <v>4592.2834943999997</v>
          </cell>
          <cell r="R52">
            <v>4360.7385780000004</v>
          </cell>
          <cell r="S52">
            <v>4473.4852470000005</v>
          </cell>
          <cell r="T52">
            <v>3727.6282092000006</v>
          </cell>
          <cell r="U52">
            <v>3855.7199519999995</v>
          </cell>
          <cell r="V52">
            <v>3174.1249134000004</v>
          </cell>
          <cell r="W52">
            <v>2751.0907662000009</v>
          </cell>
        </row>
        <row r="61">
          <cell r="R61">
            <v>8408.1200000000008</v>
          </cell>
          <cell r="S61">
            <v>8408.1200000000008</v>
          </cell>
          <cell r="T61">
            <v>8408.1200000000008</v>
          </cell>
          <cell r="U61">
            <v>8408.1200000000008</v>
          </cell>
          <cell r="V61">
            <v>8408.1200000000008</v>
          </cell>
        </row>
        <row r="62">
          <cell r="R62">
            <v>4676.28</v>
          </cell>
          <cell r="S62">
            <v>4331.6000000000004</v>
          </cell>
          <cell r="T62">
            <v>3987.2</v>
          </cell>
          <cell r="U62">
            <v>3642.8</v>
          </cell>
          <cell r="V62">
            <v>3299.1</v>
          </cell>
        </row>
        <row r="63">
          <cell r="R63">
            <v>15960.198136607298</v>
          </cell>
          <cell r="S63">
            <v>13791.489996948201</v>
          </cell>
          <cell r="T63">
            <v>12855.554901002599</v>
          </cell>
          <cell r="U63">
            <v>12992.241119022501</v>
          </cell>
          <cell r="V63">
            <v>10699.435801235799</v>
          </cell>
        </row>
        <row r="64">
          <cell r="R64">
            <v>6515.9016533926952</v>
          </cell>
          <cell r="S64">
            <v>5654.9617230518015</v>
          </cell>
          <cell r="T64">
            <v>4061.3722089974003</v>
          </cell>
          <cell r="U64">
            <v>4190.9893909774983</v>
          </cell>
          <cell r="V64">
            <v>3213.5493187642001</v>
          </cell>
        </row>
      </sheetData>
      <sheetData sheetId="1">
        <row r="9">
          <cell r="B9">
            <v>1214.3900000000001</v>
          </cell>
          <cell r="C9">
            <v>1214.3900000000001</v>
          </cell>
          <cell r="D9">
            <v>1214.3900000000001</v>
          </cell>
          <cell r="E9">
            <v>1214.3900000000001</v>
          </cell>
          <cell r="F9">
            <v>1214.3900000000001</v>
          </cell>
          <cell r="G9">
            <v>1214.3900000000001</v>
          </cell>
          <cell r="H9">
            <v>1214.3900000000001</v>
          </cell>
          <cell r="I9">
            <v>1214.3900000000001</v>
          </cell>
          <cell r="J9">
            <v>1214.3900000000001</v>
          </cell>
          <cell r="K9">
            <v>1214.3900000000001</v>
          </cell>
          <cell r="L9">
            <v>1214.3900000000001</v>
          </cell>
          <cell r="M9">
            <v>1214.3900000000001</v>
          </cell>
          <cell r="N9">
            <v>1214.3900000000001</v>
          </cell>
          <cell r="O9">
            <v>1214.3900000000001</v>
          </cell>
        </row>
        <row r="10">
          <cell r="B10">
            <v>1060.77</v>
          </cell>
          <cell r="C10">
            <v>951.46</v>
          </cell>
          <cell r="D10">
            <v>911.48000000000013</v>
          </cell>
          <cell r="E10">
            <v>871.43</v>
          </cell>
          <cell r="F10">
            <v>764.54</v>
          </cell>
          <cell r="G10">
            <v>678.31000000000006</v>
          </cell>
          <cell r="H10">
            <v>638.29</v>
          </cell>
          <cell r="I10">
            <v>598.33000000000004</v>
          </cell>
          <cell r="J10">
            <v>558.28</v>
          </cell>
          <cell r="K10">
            <v>518.33000000000004</v>
          </cell>
          <cell r="L10">
            <v>481.48</v>
          </cell>
          <cell r="M10">
            <v>481.48</v>
          </cell>
          <cell r="N10">
            <v>481.48</v>
          </cell>
          <cell r="O10">
            <v>481.48</v>
          </cell>
        </row>
        <row r="11">
          <cell r="B11">
            <v>2940.3298493070001</v>
          </cell>
          <cell r="C11">
            <v>2787.3505323518998</v>
          </cell>
          <cell r="D11">
            <v>2536.3322387310004</v>
          </cell>
          <cell r="E11">
            <v>2082.8277047364004</v>
          </cell>
          <cell r="F11">
            <v>1834.4213876210999</v>
          </cell>
          <cell r="G11">
            <v>1826.7037880747998</v>
          </cell>
          <cell r="H11">
            <v>1782.2312118360003</v>
          </cell>
          <cell r="I11">
            <v>1750.2962247128999</v>
          </cell>
          <cell r="J11">
            <v>1719.9933215256001</v>
          </cell>
          <cell r="K11">
            <v>1594.8234464750997</v>
          </cell>
          <cell r="L11">
            <v>1470.0526514073001</v>
          </cell>
          <cell r="M11">
            <v>1280.4147919257</v>
          </cell>
          <cell r="N11">
            <v>1046.2763985305999</v>
          </cell>
          <cell r="O11">
            <v>788.69007369389988</v>
          </cell>
        </row>
        <row r="12">
          <cell r="B12">
            <v>970.90611309999997</v>
          </cell>
          <cell r="C12">
            <v>928.02875900000015</v>
          </cell>
          <cell r="D12">
            <v>809.89690564999989</v>
          </cell>
          <cell r="E12">
            <v>655.88183394999999</v>
          </cell>
          <cell r="F12">
            <v>573.53714215000002</v>
          </cell>
          <cell r="G12">
            <v>577.20531119999998</v>
          </cell>
          <cell r="H12">
            <v>563.88343374999999</v>
          </cell>
          <cell r="I12">
            <v>554.18169695000006</v>
          </cell>
          <cell r="J12">
            <v>546.38308549999999</v>
          </cell>
          <cell r="K12">
            <v>503.3016106999998</v>
          </cell>
          <cell r="L12">
            <v>462.38141389999993</v>
          </cell>
          <cell r="M12">
            <v>420.32654614999996</v>
          </cell>
          <cell r="N12">
            <v>337.33347094999999</v>
          </cell>
          <cell r="O12">
            <v>246.03148254999999</v>
          </cell>
        </row>
        <row r="13">
          <cell r="B13">
            <v>485.45305654999999</v>
          </cell>
          <cell r="C13">
            <v>464.01437950000008</v>
          </cell>
          <cell r="D13">
            <v>404.94845282499995</v>
          </cell>
          <cell r="E13">
            <v>327.94091697499999</v>
          </cell>
          <cell r="F13">
            <v>286.76857107500001</v>
          </cell>
          <cell r="G13">
            <v>288.60265559999999</v>
          </cell>
          <cell r="H13">
            <v>281.941716875</v>
          </cell>
          <cell r="I13">
            <v>277.09084847500003</v>
          </cell>
          <cell r="J13">
            <v>273.19154275</v>
          </cell>
          <cell r="K13">
            <v>251.6508053499999</v>
          </cell>
          <cell r="L13">
            <v>231.19070694999996</v>
          </cell>
          <cell r="M13">
            <v>210.16327307499998</v>
          </cell>
          <cell r="N13">
            <v>168.666735475</v>
          </cell>
          <cell r="O13">
            <v>123.015741275</v>
          </cell>
        </row>
        <row r="14">
          <cell r="B14">
            <v>291.27183393000001</v>
          </cell>
          <cell r="C14">
            <v>278.40862770000001</v>
          </cell>
          <cell r="D14">
            <v>242.96907169499994</v>
          </cell>
          <cell r="E14">
            <v>196.76455018499999</v>
          </cell>
          <cell r="F14">
            <v>172.06114264499999</v>
          </cell>
          <cell r="G14">
            <v>173.16159335999998</v>
          </cell>
          <cell r="H14">
            <v>169.16503012499999</v>
          </cell>
          <cell r="I14">
            <v>166.25450908500002</v>
          </cell>
          <cell r="J14">
            <v>163.91492565000001</v>
          </cell>
          <cell r="K14">
            <v>150.99048320999992</v>
          </cell>
          <cell r="L14">
            <v>138.71442416999997</v>
          </cell>
          <cell r="M14">
            <v>126.09796384499998</v>
          </cell>
          <cell r="N14">
            <v>101.200041285</v>
          </cell>
          <cell r="O14">
            <v>73.809444764999995</v>
          </cell>
        </row>
        <row r="15">
          <cell r="B15">
            <v>194.18122262</v>
          </cell>
          <cell r="C15">
            <v>185.60575180000004</v>
          </cell>
          <cell r="D15">
            <v>161.97938112999998</v>
          </cell>
          <cell r="E15">
            <v>131.17636679</v>
          </cell>
          <cell r="F15">
            <v>114.70742843000001</v>
          </cell>
          <cell r="G15">
            <v>115.44106224000001</v>
          </cell>
          <cell r="H15">
            <v>112.77668675000001</v>
          </cell>
          <cell r="I15">
            <v>110.83633939000002</v>
          </cell>
          <cell r="J15">
            <v>109.27661710000001</v>
          </cell>
          <cell r="K15">
            <v>100.66032213999996</v>
          </cell>
          <cell r="L15">
            <v>92.476282780000005</v>
          </cell>
          <cell r="M15">
            <v>84.065309229999983</v>
          </cell>
          <cell r="N15">
            <v>67.466694189999998</v>
          </cell>
          <cell r="O15">
            <v>49.206296510000008</v>
          </cell>
        </row>
        <row r="16">
          <cell r="B16">
            <v>6186.3959624069994</v>
          </cell>
          <cell r="C16">
            <v>5881.2292913519004</v>
          </cell>
          <cell r="D16">
            <v>5472.0991443810008</v>
          </cell>
          <cell r="E16">
            <v>4824.5295386864009</v>
          </cell>
          <cell r="F16">
            <v>4386.8885297711004</v>
          </cell>
          <cell r="G16">
            <v>4296.6090992748004</v>
          </cell>
          <cell r="H16">
            <v>4198.7946455860001</v>
          </cell>
          <cell r="I16">
            <v>4117.1979216629006</v>
          </cell>
          <cell r="J16">
            <v>4039.0464070256003</v>
          </cell>
          <cell r="K16">
            <v>3830.8450571750996</v>
          </cell>
          <cell r="L16">
            <v>3628.3040653073003</v>
          </cell>
          <cell r="M16">
            <v>3396.6113380757001</v>
          </cell>
          <cell r="N16">
            <v>3079.4798694806</v>
          </cell>
          <cell r="O16">
            <v>2730.5915562439</v>
          </cell>
        </row>
        <row r="22">
          <cell r="E22">
            <v>1050.06</v>
          </cell>
          <cell r="F22">
            <v>1050.06</v>
          </cell>
          <cell r="G22">
            <v>1050.06</v>
          </cell>
          <cell r="H22">
            <v>1050.06</v>
          </cell>
          <cell r="I22">
            <v>1050.06</v>
          </cell>
          <cell r="J22">
            <v>1050.06</v>
          </cell>
          <cell r="K22">
            <v>1050.06</v>
          </cell>
          <cell r="L22">
            <v>1050.06</v>
          </cell>
          <cell r="M22">
            <v>1050.06</v>
          </cell>
          <cell r="N22">
            <v>1050.06</v>
          </cell>
          <cell r="O22">
            <v>1050.06</v>
          </cell>
          <cell r="P22">
            <v>1050.06</v>
          </cell>
          <cell r="Q22">
            <v>1050.06</v>
          </cell>
        </row>
        <row r="23">
          <cell r="E23">
            <v>764.54</v>
          </cell>
          <cell r="F23">
            <v>764.54</v>
          </cell>
          <cell r="G23">
            <v>678.31000000000006</v>
          </cell>
          <cell r="H23">
            <v>638.29</v>
          </cell>
          <cell r="I23">
            <v>598.33000000000004</v>
          </cell>
          <cell r="J23">
            <v>558.28</v>
          </cell>
          <cell r="K23">
            <v>518.33000000000004</v>
          </cell>
          <cell r="L23">
            <v>481.48</v>
          </cell>
          <cell r="M23">
            <v>456.90999999999997</v>
          </cell>
          <cell r="N23">
            <v>432.32</v>
          </cell>
          <cell r="O23">
            <v>407.71999999999997</v>
          </cell>
          <cell r="P23">
            <v>383.19</v>
          </cell>
          <cell r="Q23">
            <v>383.19</v>
          </cell>
        </row>
        <row r="24">
          <cell r="E24">
            <v>1971.3094392548999</v>
          </cell>
          <cell r="F24">
            <v>1621.6485343145998</v>
          </cell>
          <cell r="G24">
            <v>1601.1107585540999</v>
          </cell>
          <cell r="H24">
            <v>1516.1692397781001</v>
          </cell>
          <cell r="I24">
            <v>1465.6002386207997</v>
          </cell>
          <cell r="J24">
            <v>1440.2717071488003</v>
          </cell>
          <cell r="K24">
            <v>1409.5133815196998</v>
          </cell>
          <cell r="L24">
            <v>1377.6100210980001</v>
          </cell>
          <cell r="M24">
            <v>1357.7605351919999</v>
          </cell>
          <cell r="N24">
            <v>1259.8448337066</v>
          </cell>
          <cell r="O24">
            <v>1203.8175661275</v>
          </cell>
          <cell r="P24">
            <v>1144.0491880812001</v>
          </cell>
          <cell r="Q24">
            <v>1031.2112513988</v>
          </cell>
        </row>
        <row r="25">
          <cell r="E25">
            <v>735.03263714999991</v>
          </cell>
          <cell r="F25">
            <v>534.25591450000002</v>
          </cell>
          <cell r="G25">
            <v>583.73117004999983</v>
          </cell>
          <cell r="H25">
            <v>499.47734935000011</v>
          </cell>
          <cell r="I25">
            <v>462.45946004999996</v>
          </cell>
          <cell r="J25">
            <v>454.56479180000002</v>
          </cell>
          <cell r="K25">
            <v>446.32191764999999</v>
          </cell>
          <cell r="L25">
            <v>438.47527780000001</v>
          </cell>
          <cell r="M25">
            <v>432.85595500000005</v>
          </cell>
          <cell r="N25">
            <v>398.7798052</v>
          </cell>
          <cell r="O25">
            <v>382.27604624999998</v>
          </cell>
          <cell r="P25">
            <v>361.43772419999999</v>
          </cell>
          <cell r="Q25">
            <v>340.86355834999995</v>
          </cell>
        </row>
        <row r="26">
          <cell r="E26">
            <v>367.51631857499996</v>
          </cell>
          <cell r="F26">
            <v>267.12795725000001</v>
          </cell>
          <cell r="G26">
            <v>291.86558502499992</v>
          </cell>
          <cell r="H26">
            <v>249.73867467500006</v>
          </cell>
          <cell r="I26">
            <v>231.22973002499998</v>
          </cell>
          <cell r="J26">
            <v>227.28239590000001</v>
          </cell>
          <cell r="K26">
            <v>223.16095882499999</v>
          </cell>
          <cell r="L26">
            <v>219.23763890000001</v>
          </cell>
          <cell r="M26">
            <v>216.42797750000003</v>
          </cell>
          <cell r="N26">
            <v>199.3899026</v>
          </cell>
          <cell r="O26">
            <v>191.13802312499999</v>
          </cell>
          <cell r="P26">
            <v>180.7188621</v>
          </cell>
          <cell r="Q26">
            <v>170.43177917499997</v>
          </cell>
        </row>
        <row r="27">
          <cell r="E27">
            <v>220.50979114499998</v>
          </cell>
          <cell r="F27">
            <v>160.27677435000001</v>
          </cell>
          <cell r="G27">
            <v>175.11935101499998</v>
          </cell>
          <cell r="H27">
            <v>149.84320480500003</v>
          </cell>
          <cell r="I27">
            <v>138.73783801499999</v>
          </cell>
          <cell r="J27">
            <v>136.36943754000001</v>
          </cell>
          <cell r="K27">
            <v>133.89657529499999</v>
          </cell>
          <cell r="L27">
            <v>131.54258333999999</v>
          </cell>
          <cell r="M27">
            <v>129.85678650000003</v>
          </cell>
          <cell r="N27">
            <v>119.63394155999998</v>
          </cell>
          <cell r="O27">
            <v>114.68281387499998</v>
          </cell>
          <cell r="P27">
            <v>108.43131726</v>
          </cell>
          <cell r="Q27">
            <v>102.25906750499998</v>
          </cell>
        </row>
        <row r="28">
          <cell r="E28">
            <v>147.00652742999998</v>
          </cell>
          <cell r="F28">
            <v>106.85118290000001</v>
          </cell>
          <cell r="G28">
            <v>116.74623400999998</v>
          </cell>
          <cell r="H28">
            <v>99.895469870000014</v>
          </cell>
          <cell r="I28">
            <v>92.491892010000001</v>
          </cell>
          <cell r="J28">
            <v>90.912958360000005</v>
          </cell>
          <cell r="K28">
            <v>89.264383530000018</v>
          </cell>
          <cell r="L28">
            <v>87.695055560000014</v>
          </cell>
          <cell r="M28">
            <v>86.571191000000013</v>
          </cell>
          <cell r="N28">
            <v>79.755961040000003</v>
          </cell>
          <cell r="O28">
            <v>76.455209249999996</v>
          </cell>
          <cell r="P28">
            <v>72.287544839999995</v>
          </cell>
          <cell r="Q28">
            <v>68.172711669999998</v>
          </cell>
        </row>
        <row r="29">
          <cell r="E29">
            <v>4520.9420764048991</v>
          </cell>
          <cell r="F29">
            <v>3970.5044488146</v>
          </cell>
          <cell r="G29">
            <v>3913.2119286040997</v>
          </cell>
          <cell r="H29">
            <v>3703.9965891281004</v>
          </cell>
          <cell r="I29">
            <v>3576.4496986707995</v>
          </cell>
          <cell r="J29">
            <v>3503.1764989488001</v>
          </cell>
          <cell r="K29">
            <v>3424.2252991697001</v>
          </cell>
          <cell r="L29">
            <v>3347.6252988980004</v>
          </cell>
          <cell r="M29">
            <v>3297.5864901919995</v>
          </cell>
          <cell r="N29">
            <v>3141.0046389065997</v>
          </cell>
          <cell r="O29">
            <v>3043.8736123774997</v>
          </cell>
          <cell r="P29">
            <v>2938.7369122812001</v>
          </cell>
          <cell r="Q29">
            <v>2805.3248097487999</v>
          </cell>
        </row>
        <row r="34">
          <cell r="K34">
            <v>788.42000000000007</v>
          </cell>
          <cell r="L34">
            <v>788.42000000000007</v>
          </cell>
          <cell r="M34">
            <v>788.42000000000007</v>
          </cell>
          <cell r="N34">
            <v>788.42000000000007</v>
          </cell>
          <cell r="O34">
            <v>788.42000000000007</v>
          </cell>
          <cell r="P34">
            <v>788.42000000000007</v>
          </cell>
          <cell r="Q34">
            <v>788.42000000000007</v>
          </cell>
          <cell r="R34">
            <v>788.42000000000007</v>
          </cell>
          <cell r="S34">
            <v>788.42000000000007</v>
          </cell>
          <cell r="T34">
            <v>788.42000000000007</v>
          </cell>
        </row>
        <row r="35">
          <cell r="K35">
            <v>518.33000000000004</v>
          </cell>
          <cell r="L35">
            <v>481.48</v>
          </cell>
          <cell r="M35">
            <v>456.90999999999997</v>
          </cell>
          <cell r="N35">
            <v>432.32</v>
          </cell>
          <cell r="O35">
            <v>407.71999999999997</v>
          </cell>
          <cell r="P35">
            <v>383.19</v>
          </cell>
          <cell r="Q35">
            <v>358.56</v>
          </cell>
          <cell r="R35">
            <v>334.02</v>
          </cell>
          <cell r="S35">
            <v>309.40000000000003</v>
          </cell>
          <cell r="T35">
            <v>284.8</v>
          </cell>
        </row>
        <row r="36">
          <cell r="K36">
            <v>1662.2628691104001</v>
          </cell>
          <cell r="L36">
            <v>1631.9358934029001</v>
          </cell>
          <cell r="M36">
            <v>1542.0965121528</v>
          </cell>
          <cell r="N36">
            <v>1415.8886987804999</v>
          </cell>
          <cell r="O36">
            <v>1305.4072652522998</v>
          </cell>
          <cell r="P36">
            <v>1185.3238087436998</v>
          </cell>
          <cell r="Q36">
            <v>1076.7805321374003</v>
          </cell>
          <cell r="R36">
            <v>1013.7605627990999</v>
          </cell>
          <cell r="S36">
            <v>955.69685675400012</v>
          </cell>
          <cell r="T36">
            <v>839.09409729720005</v>
          </cell>
        </row>
        <row r="37">
          <cell r="K37">
            <v>636.40031420000003</v>
          </cell>
          <cell r="L37">
            <v>622.00980485000002</v>
          </cell>
          <cell r="M37">
            <v>572.07227595000006</v>
          </cell>
          <cell r="N37">
            <v>466.53587049999987</v>
          </cell>
          <cell r="O37">
            <v>446.92227265000014</v>
          </cell>
          <cell r="P37">
            <v>384.35327454999992</v>
          </cell>
          <cell r="Q37">
            <v>367.04503990000012</v>
          </cell>
          <cell r="R37">
            <v>357.64948414999998</v>
          </cell>
          <cell r="S37">
            <v>335.92864025000006</v>
          </cell>
          <cell r="T37">
            <v>285.69093385000002</v>
          </cell>
        </row>
        <row r="38">
          <cell r="K38">
            <v>318.20015710000001</v>
          </cell>
          <cell r="L38">
            <v>311.00490242500001</v>
          </cell>
          <cell r="M38">
            <v>286.03613797500003</v>
          </cell>
          <cell r="N38">
            <v>233.26793524999994</v>
          </cell>
          <cell r="O38">
            <v>223.46113632500007</v>
          </cell>
          <cell r="P38">
            <v>192.17663727499996</v>
          </cell>
          <cell r="Q38">
            <v>183.52251995000006</v>
          </cell>
          <cell r="R38">
            <v>178.82474207499999</v>
          </cell>
          <cell r="S38">
            <v>167.96432012500003</v>
          </cell>
          <cell r="T38">
            <v>142.84546692500001</v>
          </cell>
        </row>
        <row r="39">
          <cell r="K39">
            <v>190.92009426000001</v>
          </cell>
          <cell r="L39">
            <v>186.60294145499998</v>
          </cell>
          <cell r="M39">
            <v>171.62168278499999</v>
          </cell>
          <cell r="N39">
            <v>139.96076114999997</v>
          </cell>
          <cell r="O39">
            <v>134.07668179500004</v>
          </cell>
          <cell r="P39">
            <v>115.30598236499998</v>
          </cell>
          <cell r="Q39">
            <v>110.11351197000003</v>
          </cell>
          <cell r="R39">
            <v>107.29484524499998</v>
          </cell>
          <cell r="S39">
            <v>100.77859207500001</v>
          </cell>
          <cell r="T39">
            <v>85.707280154999992</v>
          </cell>
        </row>
        <row r="40">
          <cell r="K40">
            <v>127.28006284000003</v>
          </cell>
          <cell r="L40">
            <v>124.40196097</v>
          </cell>
          <cell r="M40">
            <v>114.41445519000001</v>
          </cell>
          <cell r="N40">
            <v>93.307174099999983</v>
          </cell>
          <cell r="O40">
            <v>89.384454530000028</v>
          </cell>
          <cell r="P40">
            <v>76.870654909999985</v>
          </cell>
          <cell r="Q40">
            <v>73.409007980000027</v>
          </cell>
          <cell r="R40">
            <v>71.529896829999998</v>
          </cell>
          <cell r="S40">
            <v>67.185728050000009</v>
          </cell>
          <cell r="T40">
            <v>57.138186770000004</v>
          </cell>
        </row>
        <row r="48">
          <cell r="N48">
            <v>656.18</v>
          </cell>
          <cell r="O48">
            <v>656.18</v>
          </cell>
          <cell r="P48">
            <v>656.18</v>
          </cell>
          <cell r="Q48">
            <v>656.18</v>
          </cell>
          <cell r="R48">
            <v>656.18</v>
          </cell>
          <cell r="S48">
            <v>656.18</v>
          </cell>
          <cell r="T48">
            <v>656.18</v>
          </cell>
          <cell r="U48">
            <v>656.18</v>
          </cell>
          <cell r="V48">
            <v>656.18</v>
          </cell>
          <cell r="W48">
            <v>656.18</v>
          </cell>
        </row>
        <row r="49">
          <cell r="N49">
            <v>432.32</v>
          </cell>
          <cell r="O49">
            <v>407.71999999999997</v>
          </cell>
          <cell r="P49">
            <v>383.19</v>
          </cell>
          <cell r="Q49">
            <v>358.56</v>
          </cell>
          <cell r="R49">
            <v>334.02</v>
          </cell>
          <cell r="S49">
            <v>309.40000000000003</v>
          </cell>
          <cell r="T49">
            <v>284.8</v>
          </cell>
          <cell r="U49">
            <v>260.2</v>
          </cell>
          <cell r="V49">
            <v>235.65</v>
          </cell>
          <cell r="W49">
            <v>223.37999999999997</v>
          </cell>
        </row>
        <row r="50">
          <cell r="N50">
            <v>1242.6736343736</v>
          </cell>
          <cell r="O50">
            <v>1162.0273931817001</v>
          </cell>
          <cell r="P50">
            <v>1133.2265267454002</v>
          </cell>
          <cell r="Q50">
            <v>1046.9054487843</v>
          </cell>
          <cell r="R50">
            <v>986.0739329439001</v>
          </cell>
          <cell r="S50">
            <v>900.71525149260003</v>
          </cell>
          <cell r="T50">
            <v>894.41506437179999</v>
          </cell>
          <cell r="U50">
            <v>904.06940571750022</v>
          </cell>
          <cell r="V50">
            <v>761.42938541940009</v>
          </cell>
          <cell r="W50">
            <v>660.34761235410008</v>
          </cell>
        </row>
        <row r="51">
          <cell r="N51">
            <v>425.04533644999998</v>
          </cell>
          <cell r="O51">
            <v>373.13263960000012</v>
          </cell>
          <cell r="P51">
            <v>372.14805740000003</v>
          </cell>
          <cell r="Q51">
            <v>382.69029119999999</v>
          </cell>
          <cell r="R51">
            <v>363.39488150000005</v>
          </cell>
          <cell r="S51">
            <v>372.79043725000002</v>
          </cell>
          <cell r="T51">
            <v>310.63568410000005</v>
          </cell>
          <cell r="U51">
            <v>321.30999599999996</v>
          </cell>
          <cell r="V51">
            <v>264.51040945000005</v>
          </cell>
          <cell r="W51">
            <v>229.25756385000008</v>
          </cell>
        </row>
        <row r="60">
          <cell r="R60">
            <v>600.58000000000004</v>
          </cell>
          <cell r="S60">
            <v>600.58000000000004</v>
          </cell>
          <cell r="T60">
            <v>600.58000000000004</v>
          </cell>
          <cell r="U60">
            <v>600.58000000000004</v>
          </cell>
          <cell r="V60">
            <v>600.58000000000004</v>
          </cell>
        </row>
        <row r="61">
          <cell r="R61">
            <v>334.02</v>
          </cell>
          <cell r="S61">
            <v>309.40000000000003</v>
          </cell>
          <cell r="T61">
            <v>284.8</v>
          </cell>
          <cell r="U61">
            <v>260.2</v>
          </cell>
          <cell r="V61">
            <v>235.65</v>
          </cell>
        </row>
        <row r="62">
          <cell r="R62">
            <v>1140.014152614807</v>
          </cell>
          <cell r="S62">
            <v>985.10642835344299</v>
          </cell>
          <cell r="T62">
            <v>918.25392150018558</v>
          </cell>
          <cell r="U62">
            <v>928.01722278732154</v>
          </cell>
          <cell r="V62">
            <v>764.24541437398568</v>
          </cell>
        </row>
        <row r="63">
          <cell r="R63">
            <v>542.99180444939122</v>
          </cell>
          <cell r="S63">
            <v>471.24681025431681</v>
          </cell>
          <cell r="T63">
            <v>338.44768408311671</v>
          </cell>
          <cell r="U63">
            <v>349.2491159147915</v>
          </cell>
          <cell r="V63">
            <v>267.79577656368332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78"/>
  <sheetViews>
    <sheetView tabSelected="1" workbookViewId="0">
      <selection activeCell="C86" sqref="C86:D86"/>
    </sheetView>
  </sheetViews>
  <sheetFormatPr baseColWidth="10" defaultRowHeight="15"/>
  <cols>
    <col min="1" max="1" width="10.140625" customWidth="1"/>
    <col min="2" max="2" width="8.7109375" customWidth="1"/>
    <col min="3" max="3" width="8.28515625" customWidth="1"/>
    <col min="4" max="4" width="8.5703125" customWidth="1"/>
    <col min="5" max="5" width="8.85546875" customWidth="1"/>
    <col min="6" max="6" width="8.140625" customWidth="1"/>
    <col min="7" max="7" width="8.28515625" customWidth="1"/>
    <col min="8" max="8" width="8.42578125" customWidth="1"/>
    <col min="9" max="9" width="8.28515625" customWidth="1"/>
    <col min="10" max="10" width="8" customWidth="1"/>
    <col min="11" max="11" width="8.42578125" customWidth="1"/>
    <col min="12" max="12" width="8.28515625" customWidth="1"/>
    <col min="13" max="13" width="8.5703125" customWidth="1"/>
    <col min="14" max="15" width="8.140625" customWidth="1"/>
    <col min="16" max="16" width="8.7109375" customWidth="1"/>
    <col min="17" max="17" width="8.140625" customWidth="1"/>
    <col min="18" max="18" width="8.42578125" customWidth="1"/>
    <col min="19" max="19" width="7.7109375" customWidth="1"/>
    <col min="20" max="21" width="7.85546875" customWidth="1"/>
    <col min="22" max="22" width="8.140625" customWidth="1"/>
    <col min="23" max="23" width="8.28515625" customWidth="1"/>
    <col min="24" max="26" width="10.140625" customWidth="1"/>
    <col min="27" max="27" width="5.42578125" customWidth="1"/>
    <col min="28" max="29" width="10.140625" customWidth="1"/>
  </cols>
  <sheetData>
    <row r="1" spans="1:24" ht="21">
      <c r="A1" s="233" t="s">
        <v>58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1"/>
      <c r="V1" s="1"/>
      <c r="W1" s="1"/>
      <c r="X1" s="1"/>
    </row>
    <row r="2" spans="1:24" s="4" customFormat="1" ht="23.25" customHeight="1">
      <c r="A2" s="2"/>
      <c r="B2" s="2"/>
      <c r="C2" s="2"/>
      <c r="D2" s="2"/>
      <c r="E2" s="2"/>
      <c r="F2" s="234" t="s">
        <v>0</v>
      </c>
      <c r="G2" s="234"/>
      <c r="H2" s="234"/>
      <c r="I2" s="234"/>
      <c r="J2" s="234"/>
      <c r="K2" s="234"/>
      <c r="L2" s="234"/>
      <c r="M2" s="234"/>
      <c r="N2" s="234"/>
      <c r="O2" s="234"/>
      <c r="P2" s="2"/>
      <c r="Q2" s="2"/>
      <c r="R2" s="2"/>
      <c r="S2" s="2"/>
      <c r="T2" s="3"/>
      <c r="U2" s="3"/>
      <c r="V2" s="3"/>
      <c r="W2" s="3"/>
      <c r="X2" s="3"/>
    </row>
    <row r="3" spans="1:24">
      <c r="A3" s="5" t="s">
        <v>40</v>
      </c>
      <c r="H3" s="6"/>
      <c r="R3" s="7"/>
      <c r="S3" s="7"/>
      <c r="T3" s="7"/>
      <c r="U3" s="7"/>
      <c r="V3" s="7"/>
      <c r="W3" s="7"/>
      <c r="X3" s="7"/>
    </row>
    <row r="4" spans="1:24" ht="9.75" customHeight="1">
      <c r="A4" s="8"/>
      <c r="B4" s="9"/>
      <c r="C4" s="9"/>
      <c r="D4" s="9"/>
      <c r="E4" s="9"/>
      <c r="F4" s="9"/>
      <c r="G4" s="10"/>
      <c r="H4" s="9"/>
      <c r="I4" s="9"/>
      <c r="J4" s="9"/>
      <c r="K4" s="9"/>
      <c r="L4" s="9"/>
      <c r="M4" s="9"/>
      <c r="N4" s="9"/>
      <c r="O4" s="9"/>
      <c r="P4" s="9"/>
      <c r="Q4" s="11"/>
      <c r="R4" s="11"/>
      <c r="S4" s="11"/>
      <c r="T4" s="11"/>
      <c r="U4" s="11"/>
      <c r="V4" s="11"/>
      <c r="W4" s="12"/>
      <c r="X4" s="7"/>
    </row>
    <row r="5" spans="1:24" ht="9.75" customHeight="1">
      <c r="A5" s="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1"/>
      <c r="R5" s="11"/>
      <c r="S5" s="11"/>
      <c r="T5" s="11"/>
      <c r="U5" s="11"/>
      <c r="V5" s="13"/>
      <c r="W5" s="1"/>
      <c r="X5" s="1"/>
    </row>
    <row r="6" spans="1:24" ht="9.75" customHeight="1">
      <c r="A6" s="9"/>
      <c r="B6" s="163">
        <v>30</v>
      </c>
      <c r="C6" s="163">
        <v>29</v>
      </c>
      <c r="D6" s="163">
        <v>28</v>
      </c>
      <c r="E6" s="163">
        <v>27</v>
      </c>
      <c r="F6" s="164">
        <v>26</v>
      </c>
      <c r="G6" s="163">
        <v>25</v>
      </c>
      <c r="H6" s="163">
        <v>24</v>
      </c>
      <c r="I6" s="163">
        <v>23</v>
      </c>
      <c r="J6" s="164">
        <v>22</v>
      </c>
      <c r="K6" s="164">
        <v>21</v>
      </c>
      <c r="L6" s="164">
        <v>20</v>
      </c>
      <c r="M6" s="165" t="s">
        <v>2</v>
      </c>
      <c r="N6" s="165" t="s">
        <v>3</v>
      </c>
      <c r="O6" s="166" t="s">
        <v>4</v>
      </c>
      <c r="P6" s="163"/>
      <c r="Q6" s="167"/>
      <c r="R6" s="167"/>
      <c r="S6" s="168"/>
      <c r="T6" s="168"/>
      <c r="U6" s="167"/>
      <c r="V6" s="167"/>
      <c r="W6" s="167"/>
      <c r="X6" s="1"/>
    </row>
    <row r="7" spans="1:24" s="6" customFormat="1" ht="9.75" customHeight="1">
      <c r="A7" s="10"/>
      <c r="B7" s="169"/>
      <c r="C7" s="169"/>
      <c r="D7" s="169"/>
      <c r="E7" s="169"/>
      <c r="F7" s="170"/>
      <c r="G7" s="169"/>
      <c r="H7" s="169"/>
      <c r="I7" s="169"/>
      <c r="J7" s="170"/>
      <c r="K7" s="170"/>
      <c r="L7" s="170"/>
      <c r="M7" s="169"/>
      <c r="N7" s="169"/>
      <c r="O7" s="171"/>
      <c r="P7" s="172"/>
      <c r="Q7" s="172"/>
      <c r="R7" s="172"/>
      <c r="S7" s="173"/>
      <c r="T7" s="173"/>
      <c r="U7" s="172"/>
      <c r="V7" s="172"/>
      <c r="W7" s="172"/>
    </row>
    <row r="8" spans="1:24" s="6" customFormat="1" ht="9.75" customHeight="1">
      <c r="A8" s="10"/>
      <c r="B8" s="172"/>
      <c r="C8" s="172"/>
      <c r="D8" s="172"/>
      <c r="E8" s="172"/>
      <c r="F8" s="174"/>
      <c r="G8" s="172"/>
      <c r="H8" s="172"/>
      <c r="I8" s="172"/>
      <c r="J8" s="174"/>
      <c r="K8" s="174"/>
      <c r="L8" s="174"/>
      <c r="M8" s="172"/>
      <c r="N8" s="172"/>
      <c r="O8" s="175"/>
      <c r="P8" s="172"/>
      <c r="Q8" s="172"/>
      <c r="R8" s="176"/>
      <c r="S8" s="177"/>
      <c r="T8" s="177"/>
      <c r="U8" s="172"/>
      <c r="V8" s="172"/>
      <c r="W8" s="172"/>
    </row>
    <row r="9" spans="1:24" s="6" customFormat="1" ht="9.75" customHeight="1">
      <c r="A9" s="22" t="s">
        <v>5</v>
      </c>
      <c r="B9" s="169">
        <v>16392.8688</v>
      </c>
      <c r="C9" s="169">
        <v>16392.8688</v>
      </c>
      <c r="D9" s="169">
        <v>16392.8688</v>
      </c>
      <c r="E9" s="169">
        <v>16392.8688</v>
      </c>
      <c r="F9" s="170">
        <v>16392.8688</v>
      </c>
      <c r="G9" s="169">
        <v>16392.8688</v>
      </c>
      <c r="H9" s="169">
        <v>16392.8688</v>
      </c>
      <c r="I9" s="169">
        <v>16392.8688</v>
      </c>
      <c r="J9" s="170">
        <v>16392.8688</v>
      </c>
      <c r="K9" s="170">
        <v>16392.8688</v>
      </c>
      <c r="L9" s="170">
        <v>16392.8688</v>
      </c>
      <c r="M9" s="169">
        <v>16392.8688</v>
      </c>
      <c r="N9" s="169">
        <v>16392.8688</v>
      </c>
      <c r="O9" s="169">
        <v>16392.8688</v>
      </c>
      <c r="P9" s="172"/>
      <c r="Q9" s="178"/>
      <c r="R9" s="178"/>
      <c r="S9" s="178"/>
      <c r="T9" s="179"/>
      <c r="U9" s="179"/>
      <c r="V9" s="179"/>
      <c r="W9" s="172"/>
    </row>
    <row r="10" spans="1:24" s="6" customFormat="1" ht="9.75" customHeight="1">
      <c r="A10" s="22" t="s">
        <v>6</v>
      </c>
      <c r="B10" s="169">
        <v>15147.795599999999</v>
      </c>
      <c r="C10" s="169">
        <v>13586.8488</v>
      </c>
      <c r="D10" s="169">
        <v>13015.934400000002</v>
      </c>
      <c r="E10" s="169">
        <v>12444.020399999999</v>
      </c>
      <c r="F10" s="170">
        <v>10917.6312</v>
      </c>
      <c r="G10" s="169">
        <v>9686.2667999999994</v>
      </c>
      <c r="H10" s="169">
        <v>9114.7811999999994</v>
      </c>
      <c r="I10" s="169">
        <v>8544.1524000000009</v>
      </c>
      <c r="J10" s="170">
        <v>7972.2384000000002</v>
      </c>
      <c r="K10" s="170">
        <v>7401.7524000000012</v>
      </c>
      <c r="L10" s="170">
        <v>6875.5344000000005</v>
      </c>
      <c r="M10" s="180">
        <v>6875.5344000000005</v>
      </c>
      <c r="N10" s="180">
        <v>6875.5344000000005</v>
      </c>
      <c r="O10" s="180">
        <v>6875.5344000000005</v>
      </c>
      <c r="P10" s="172"/>
      <c r="Q10" s="172"/>
      <c r="R10" s="172"/>
      <c r="S10" s="173"/>
      <c r="T10" s="173"/>
      <c r="U10" s="172"/>
      <c r="V10" s="172"/>
      <c r="W10" s="172"/>
    </row>
    <row r="11" spans="1:24" s="6" customFormat="1" ht="9.75" customHeight="1">
      <c r="A11" s="22" t="s">
        <v>7</v>
      </c>
      <c r="B11" s="169">
        <v>41987.910248103966</v>
      </c>
      <c r="C11" s="169">
        <v>39803.365601985133</v>
      </c>
      <c r="D11" s="169">
        <v>36218.824369078684</v>
      </c>
      <c r="E11" s="169">
        <v>29742.779623635797</v>
      </c>
      <c r="F11" s="170">
        <v>26195.537415229308</v>
      </c>
      <c r="G11" s="169">
        <v>26085.330093708144</v>
      </c>
      <c r="H11" s="169">
        <v>25450.261705018085</v>
      </c>
      <c r="I11" s="169">
        <v>24994.230088900211</v>
      </c>
      <c r="J11" s="170">
        <v>24561.504631385567</v>
      </c>
      <c r="K11" s="170">
        <v>22774.078815664423</v>
      </c>
      <c r="L11" s="170">
        <v>20992.351862096246</v>
      </c>
      <c r="M11" s="180">
        <v>18284.323228698999</v>
      </c>
      <c r="N11" s="180">
        <v>14940.826971016968</v>
      </c>
      <c r="O11" s="180">
        <v>11262.49425234889</v>
      </c>
      <c r="P11" s="172"/>
      <c r="Q11" s="172"/>
      <c r="R11" s="172"/>
      <c r="S11" s="172"/>
      <c r="T11" s="172"/>
      <c r="U11" s="172"/>
      <c r="V11" s="172"/>
      <c r="W11" s="172"/>
    </row>
    <row r="12" spans="1:24" s="6" customFormat="1" ht="9.75" customHeight="1">
      <c r="A12" s="22" t="s">
        <v>8</v>
      </c>
      <c r="B12" s="169">
        <v>11883.890824344</v>
      </c>
      <c r="C12" s="169">
        <v>11359.072010160002</v>
      </c>
      <c r="D12" s="169">
        <v>9913.1381251559978</v>
      </c>
      <c r="E12" s="169">
        <v>8027.9936475479999</v>
      </c>
      <c r="F12" s="170">
        <v>7020.0946199159998</v>
      </c>
      <c r="G12" s="169">
        <v>7064.9930090880007</v>
      </c>
      <c r="H12" s="169">
        <v>6901.9332291000001</v>
      </c>
      <c r="I12" s="169">
        <v>6783.1839706680012</v>
      </c>
      <c r="J12" s="170">
        <v>6687.7289665200005</v>
      </c>
      <c r="K12" s="170">
        <v>6160.4117149679969</v>
      </c>
      <c r="L12" s="170">
        <v>5659.5485061359996</v>
      </c>
      <c r="M12" s="180">
        <v>5144.7969248759991</v>
      </c>
      <c r="N12" s="180">
        <v>4128.9616844279999</v>
      </c>
      <c r="O12" s="180">
        <v>3011.4253464120002</v>
      </c>
      <c r="P12" s="172"/>
      <c r="Q12" s="172"/>
      <c r="R12" s="172"/>
      <c r="S12" s="181"/>
      <c r="T12" s="181"/>
      <c r="U12" s="181"/>
      <c r="V12" s="172"/>
      <c r="W12" s="172"/>
    </row>
    <row r="13" spans="1:24" s="29" customFormat="1" ht="9.75" hidden="1" customHeight="1">
      <c r="A13" s="25">
        <v>0.5</v>
      </c>
      <c r="B13" s="182">
        <v>5941.945412172</v>
      </c>
      <c r="C13" s="182">
        <v>5679.5360050800009</v>
      </c>
      <c r="D13" s="182">
        <v>4956.5690625779989</v>
      </c>
      <c r="E13" s="182">
        <v>4013.9968237739999</v>
      </c>
      <c r="F13" s="183">
        <v>3510.0473099579999</v>
      </c>
      <c r="G13" s="182">
        <v>3532.4965045440003</v>
      </c>
      <c r="H13" s="182">
        <v>3450.96661455</v>
      </c>
      <c r="I13" s="182">
        <v>3391.5919853340006</v>
      </c>
      <c r="J13" s="182">
        <v>3343.8644832600003</v>
      </c>
      <c r="K13" s="182">
        <v>3080.2058574839984</v>
      </c>
      <c r="L13" s="183">
        <v>2829.7742530679998</v>
      </c>
      <c r="M13" s="184">
        <v>2572.3984624379996</v>
      </c>
      <c r="N13" s="184">
        <v>2064.4808422139999</v>
      </c>
      <c r="O13" s="184">
        <v>1505.7126732060001</v>
      </c>
      <c r="P13" s="185"/>
      <c r="Q13" s="185"/>
      <c r="R13" s="185"/>
      <c r="S13" s="185"/>
      <c r="T13" s="185"/>
      <c r="U13" s="185"/>
      <c r="V13" s="185"/>
      <c r="W13" s="185"/>
    </row>
    <row r="14" spans="1:24" s="29" customFormat="1" ht="9.75" hidden="1" customHeight="1">
      <c r="A14" s="25">
        <v>0.3</v>
      </c>
      <c r="B14" s="182">
        <v>3565.1672473031999</v>
      </c>
      <c r="C14" s="182">
        <v>3407.7216030480004</v>
      </c>
      <c r="D14" s="182">
        <v>2973.9414375467995</v>
      </c>
      <c r="E14" s="182">
        <v>2408.3980942643998</v>
      </c>
      <c r="F14" s="183">
        <v>2106.0283859747997</v>
      </c>
      <c r="G14" s="182">
        <v>2119.4979027263998</v>
      </c>
      <c r="H14" s="182">
        <v>2070.57996873</v>
      </c>
      <c r="I14" s="182">
        <v>2034.9551912004001</v>
      </c>
      <c r="J14" s="182">
        <v>2006.3186899560001</v>
      </c>
      <c r="K14" s="182">
        <v>1848.123514490399</v>
      </c>
      <c r="L14" s="183">
        <v>1697.8645518407998</v>
      </c>
      <c r="M14" s="184">
        <v>1543.4390774627998</v>
      </c>
      <c r="N14" s="184">
        <v>1238.6885053284</v>
      </c>
      <c r="O14" s="184">
        <v>903.42760392359992</v>
      </c>
      <c r="P14" s="185"/>
      <c r="Q14" s="185"/>
      <c r="R14" s="185"/>
      <c r="S14" s="185"/>
      <c r="T14" s="185"/>
      <c r="U14" s="185"/>
      <c r="V14" s="185"/>
      <c r="W14" s="185"/>
    </row>
    <row r="15" spans="1:24" s="29" customFormat="1" ht="9.75" hidden="1" customHeight="1">
      <c r="A15" s="25">
        <v>0.2</v>
      </c>
      <c r="B15" s="182">
        <v>2376.7781648688001</v>
      </c>
      <c r="C15" s="182">
        <v>2271.8144020320005</v>
      </c>
      <c r="D15" s="182">
        <v>1982.6276250311998</v>
      </c>
      <c r="E15" s="182">
        <v>1605.5987295096002</v>
      </c>
      <c r="F15" s="183">
        <v>1404.0189239832002</v>
      </c>
      <c r="G15" s="182">
        <v>1412.9986018176</v>
      </c>
      <c r="H15" s="182">
        <v>1380.38664582</v>
      </c>
      <c r="I15" s="182">
        <v>1356.6367941336002</v>
      </c>
      <c r="J15" s="182">
        <v>1337.5457933040002</v>
      </c>
      <c r="K15" s="182">
        <v>1232.0823429935997</v>
      </c>
      <c r="L15" s="183">
        <v>1131.9097012272</v>
      </c>
      <c r="M15" s="184">
        <v>1028.9593849751998</v>
      </c>
      <c r="N15" s="184">
        <v>825.79233688559998</v>
      </c>
      <c r="O15" s="184">
        <v>602.28506928240006</v>
      </c>
      <c r="P15" s="185"/>
      <c r="Q15" s="185"/>
      <c r="R15" s="185"/>
      <c r="S15" s="185"/>
      <c r="T15" s="185"/>
      <c r="U15" s="185"/>
      <c r="V15" s="185"/>
      <c r="W15" s="185"/>
    </row>
    <row r="16" spans="1:24" s="30" customFormat="1" ht="9.75" hidden="1" customHeight="1">
      <c r="A16" s="25"/>
      <c r="B16" s="169">
        <v>0</v>
      </c>
      <c r="C16" s="169">
        <v>0</v>
      </c>
      <c r="D16" s="169">
        <v>0</v>
      </c>
      <c r="E16" s="169">
        <v>0</v>
      </c>
      <c r="F16" s="170">
        <v>0</v>
      </c>
      <c r="G16" s="169">
        <v>0</v>
      </c>
      <c r="H16" s="169">
        <v>0</v>
      </c>
      <c r="I16" s="169">
        <v>0</v>
      </c>
      <c r="J16" s="169">
        <v>0</v>
      </c>
      <c r="K16" s="169">
        <v>0</v>
      </c>
      <c r="L16" s="170">
        <v>0</v>
      </c>
      <c r="M16" s="169">
        <v>0</v>
      </c>
      <c r="N16" s="169">
        <v>0</v>
      </c>
      <c r="O16" s="169">
        <v>0</v>
      </c>
      <c r="P16" s="185"/>
      <c r="Q16" s="185"/>
      <c r="R16" s="185"/>
      <c r="S16" s="185"/>
      <c r="T16" s="185"/>
      <c r="U16" s="185"/>
      <c r="V16" s="185"/>
      <c r="W16" s="185"/>
    </row>
    <row r="17" spans="1:25" s="6" customFormat="1" ht="9.75" customHeight="1">
      <c r="A17" s="22"/>
      <c r="B17" s="186">
        <v>85412.465472447977</v>
      </c>
      <c r="C17" s="186">
        <v>81142.155212145139</v>
      </c>
      <c r="D17" s="186">
        <v>75540.765694234695</v>
      </c>
      <c r="E17" s="186">
        <v>66607.662471183794</v>
      </c>
      <c r="F17" s="186">
        <v>60526.132035145303</v>
      </c>
      <c r="G17" s="186">
        <v>59229.458702796139</v>
      </c>
      <c r="H17" s="186">
        <v>57859.844934118082</v>
      </c>
      <c r="I17" s="186">
        <v>56714.435259568214</v>
      </c>
      <c r="J17" s="186">
        <v>55614.340797905577</v>
      </c>
      <c r="K17" s="186">
        <v>52729.111730632423</v>
      </c>
      <c r="L17" s="186">
        <v>49920.303568232244</v>
      </c>
      <c r="M17" s="186">
        <v>46697.523353575001</v>
      </c>
      <c r="N17" s="186">
        <v>42338.191855444973</v>
      </c>
      <c r="O17" s="186">
        <v>37542.322798760899</v>
      </c>
      <c r="P17" s="172"/>
      <c r="Q17" s="172"/>
      <c r="R17" s="172"/>
      <c r="S17" s="172"/>
      <c r="T17" s="172"/>
      <c r="U17" s="172"/>
      <c r="V17" s="172"/>
      <c r="W17" s="172"/>
    </row>
    <row r="18" spans="1:25" s="33" customFormat="1" ht="9.75" customHeight="1">
      <c r="A18" s="32"/>
      <c r="B18" s="173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</row>
    <row r="19" spans="1:25" s="33" customFormat="1" ht="9.75" customHeight="1">
      <c r="A19" s="32"/>
      <c r="B19" s="187"/>
      <c r="C19" s="187"/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73"/>
      <c r="Q19" s="173"/>
      <c r="R19" s="173"/>
      <c r="S19" s="173"/>
      <c r="T19" s="173"/>
      <c r="U19" s="173"/>
      <c r="V19" s="173"/>
      <c r="W19" s="173"/>
    </row>
    <row r="20" spans="1:25" ht="9.75" customHeight="1">
      <c r="A20" s="8" t="s">
        <v>9</v>
      </c>
      <c r="B20" s="172"/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63"/>
      <c r="Q20" s="163"/>
      <c r="R20" s="163"/>
      <c r="S20" s="163"/>
      <c r="T20" s="163"/>
      <c r="U20" s="163"/>
      <c r="V20" s="188"/>
      <c r="W20" s="163"/>
    </row>
    <row r="21" spans="1:25" ht="9.75" customHeight="1">
      <c r="A21" s="9"/>
      <c r="B21" s="163"/>
      <c r="C21" s="163"/>
      <c r="D21" s="163"/>
      <c r="E21" s="189" t="s">
        <v>10</v>
      </c>
      <c r="F21" s="165" t="s">
        <v>11</v>
      </c>
      <c r="G21" s="165">
        <v>25</v>
      </c>
      <c r="H21" s="189">
        <v>24</v>
      </c>
      <c r="I21" s="165">
        <v>23</v>
      </c>
      <c r="J21" s="165">
        <v>22</v>
      </c>
      <c r="K21" s="190">
        <v>21</v>
      </c>
      <c r="L21" s="190">
        <v>20</v>
      </c>
      <c r="M21" s="165">
        <v>19</v>
      </c>
      <c r="N21" s="189">
        <v>18</v>
      </c>
      <c r="O21" s="165">
        <v>17</v>
      </c>
      <c r="P21" s="189">
        <v>16</v>
      </c>
      <c r="Q21" s="165" t="s">
        <v>12</v>
      </c>
      <c r="R21" s="163"/>
      <c r="S21" s="163"/>
      <c r="T21" s="163"/>
      <c r="U21" s="163"/>
      <c r="V21" s="188"/>
      <c r="W21" s="163"/>
    </row>
    <row r="22" spans="1:25" ht="9.75" customHeight="1">
      <c r="A22" s="9"/>
      <c r="B22" s="163"/>
      <c r="C22" s="163"/>
      <c r="D22" s="163"/>
      <c r="E22" s="191"/>
      <c r="F22" s="192"/>
      <c r="G22" s="193"/>
      <c r="H22" s="191"/>
      <c r="I22" s="193"/>
      <c r="J22" s="194"/>
      <c r="K22" s="195"/>
      <c r="L22" s="195"/>
      <c r="M22" s="196"/>
      <c r="N22" s="191"/>
      <c r="O22" s="196"/>
      <c r="P22" s="191"/>
      <c r="Q22" s="193"/>
      <c r="R22" s="163"/>
      <c r="S22" s="172"/>
      <c r="T22" s="176"/>
      <c r="U22" s="176"/>
      <c r="V22" s="177"/>
      <c r="W22" s="163"/>
    </row>
    <row r="23" spans="1:25" s="6" customFormat="1" ht="9.75" customHeight="1">
      <c r="A23" s="10"/>
      <c r="B23" s="172"/>
      <c r="C23" s="172"/>
      <c r="D23" s="197" t="s">
        <v>5</v>
      </c>
      <c r="E23" s="191">
        <v>14415.027599999999</v>
      </c>
      <c r="F23" s="193">
        <v>14415.027599999999</v>
      </c>
      <c r="G23" s="193">
        <v>14415.027599999999</v>
      </c>
      <c r="H23" s="191">
        <v>14415.027599999999</v>
      </c>
      <c r="I23" s="193">
        <v>14415.027599999999</v>
      </c>
      <c r="J23" s="193">
        <v>14415.027599999999</v>
      </c>
      <c r="K23" s="193">
        <v>14415.027599999999</v>
      </c>
      <c r="L23" s="193">
        <v>14415.027599999999</v>
      </c>
      <c r="M23" s="193">
        <v>14415.027599999999</v>
      </c>
      <c r="N23" s="191">
        <v>14415.027599999999</v>
      </c>
      <c r="O23" s="193">
        <v>14415.027599999999</v>
      </c>
      <c r="P23" s="191">
        <v>14415.027599999999</v>
      </c>
      <c r="Q23" s="193">
        <v>14415.027599999999</v>
      </c>
      <c r="R23" s="198"/>
      <c r="S23" s="178"/>
      <c r="T23" s="178"/>
      <c r="U23" s="178"/>
      <c r="V23" s="179"/>
      <c r="W23" s="172"/>
    </row>
    <row r="24" spans="1:25" s="6" customFormat="1" ht="9.75" customHeight="1">
      <c r="A24" s="10"/>
      <c r="B24" s="172"/>
      <c r="C24" s="172"/>
      <c r="D24" s="197" t="s">
        <v>6</v>
      </c>
      <c r="E24" s="191">
        <v>10917.6312</v>
      </c>
      <c r="F24" s="193">
        <v>10917.6312</v>
      </c>
      <c r="G24" s="193">
        <v>9686.2667999999994</v>
      </c>
      <c r="H24" s="191">
        <v>9114.7811999999994</v>
      </c>
      <c r="I24" s="193">
        <v>8544.1524000000009</v>
      </c>
      <c r="J24" s="193">
        <v>7972.2384000000002</v>
      </c>
      <c r="K24" s="193">
        <v>7401.7524000000003</v>
      </c>
      <c r="L24" s="193">
        <v>6875.5344000000005</v>
      </c>
      <c r="M24" s="193">
        <v>6524.6747999999998</v>
      </c>
      <c r="N24" s="191">
        <v>6173.5295999999998</v>
      </c>
      <c r="O24" s="193">
        <v>5822.2416000000003</v>
      </c>
      <c r="P24" s="191">
        <v>5471.9531999999999</v>
      </c>
      <c r="Q24" s="193">
        <v>5471.9531999999999</v>
      </c>
      <c r="R24" s="198"/>
      <c r="S24" s="172"/>
      <c r="T24" s="172"/>
      <c r="U24" s="172"/>
      <c r="V24" s="173"/>
      <c r="W24" s="172"/>
    </row>
    <row r="25" spans="1:25" s="6" customFormat="1" ht="9.75" customHeight="1">
      <c r="A25" s="10"/>
      <c r="B25" s="172"/>
      <c r="C25" s="172"/>
      <c r="D25" s="197" t="s">
        <v>7</v>
      </c>
      <c r="E25" s="191">
        <v>28150.29879255997</v>
      </c>
      <c r="F25" s="193">
        <v>23157.141070012487</v>
      </c>
      <c r="G25" s="193">
        <v>22863.861632152548</v>
      </c>
      <c r="H25" s="191">
        <v>21650.896744031266</v>
      </c>
      <c r="I25" s="193">
        <v>20928.771407505017</v>
      </c>
      <c r="J25" s="193">
        <v>20567.079978084868</v>
      </c>
      <c r="K25" s="193">
        <v>20127.851088101314</v>
      </c>
      <c r="L25" s="193">
        <v>19672.271101279439</v>
      </c>
      <c r="M25" s="193">
        <v>19388.820442541761</v>
      </c>
      <c r="N25" s="191">
        <v>17990.584225330247</v>
      </c>
      <c r="O25" s="193">
        <v>17190.514844300698</v>
      </c>
      <c r="P25" s="191">
        <v>16337.022405799537</v>
      </c>
      <c r="Q25" s="193">
        <v>14725.696669974865</v>
      </c>
      <c r="R25" s="181"/>
      <c r="S25" s="172"/>
      <c r="T25" s="172"/>
      <c r="U25" s="172"/>
      <c r="V25" s="173"/>
      <c r="W25" s="172"/>
    </row>
    <row r="26" spans="1:25" s="6" customFormat="1" ht="9.75" customHeight="1">
      <c r="A26" s="10"/>
      <c r="B26" s="172"/>
      <c r="C26" s="172"/>
      <c r="D26" s="197" t="s">
        <v>8</v>
      </c>
      <c r="E26" s="191">
        <v>8996.7994787159987</v>
      </c>
      <c r="F26" s="193">
        <v>6539.2923934800001</v>
      </c>
      <c r="G26" s="193">
        <v>7144.869521411998</v>
      </c>
      <c r="H26" s="191">
        <v>6113.6027560440016</v>
      </c>
      <c r="I26" s="193">
        <v>5660.503791012</v>
      </c>
      <c r="J26" s="193">
        <v>5563.8730516320002</v>
      </c>
      <c r="K26" s="193">
        <v>5462.9802720360003</v>
      </c>
      <c r="L26" s="193">
        <v>5366.9374002720006</v>
      </c>
      <c r="M26" s="193">
        <v>5298.1568892000005</v>
      </c>
      <c r="N26" s="191">
        <v>4881.0648156480001</v>
      </c>
      <c r="O26" s="193">
        <v>4679.0588060999999</v>
      </c>
      <c r="P26" s="191">
        <v>4423.9977442079999</v>
      </c>
      <c r="Q26" s="193">
        <v>4172.1699542039996</v>
      </c>
      <c r="R26" s="181"/>
      <c r="S26" s="172"/>
      <c r="T26" s="172"/>
      <c r="U26" s="172"/>
      <c r="V26" s="172"/>
      <c r="W26" s="172"/>
    </row>
    <row r="27" spans="1:25" s="6" customFormat="1" ht="9.75" hidden="1" customHeight="1">
      <c r="A27" s="10"/>
      <c r="B27" s="172"/>
      <c r="C27" s="199" t="s">
        <v>13</v>
      </c>
      <c r="D27" s="182">
        <v>0.5</v>
      </c>
      <c r="E27" s="164">
        <v>4498.3997393579994</v>
      </c>
      <c r="F27" s="163">
        <v>3269.6461967400001</v>
      </c>
      <c r="G27" s="163">
        <v>3572.434760705999</v>
      </c>
      <c r="H27" s="164">
        <v>3056.8013780220008</v>
      </c>
      <c r="I27" s="163">
        <v>2830.251895506</v>
      </c>
      <c r="J27" s="163">
        <v>2781.9365258160001</v>
      </c>
      <c r="K27" s="163">
        <v>2731.4901360180002</v>
      </c>
      <c r="L27" s="163">
        <v>2683.4687001360003</v>
      </c>
      <c r="M27" s="163">
        <v>2649.0784446000002</v>
      </c>
      <c r="N27" s="164">
        <v>2440.5324078240001</v>
      </c>
      <c r="O27" s="163">
        <v>2339.5294030499999</v>
      </c>
      <c r="P27" s="164">
        <v>2211.9988721039999</v>
      </c>
      <c r="Q27" s="163">
        <v>2086.0849771019998</v>
      </c>
      <c r="R27" s="200"/>
      <c r="S27" s="172"/>
      <c r="T27" s="172"/>
      <c r="U27" s="172"/>
      <c r="V27" s="172"/>
      <c r="W27" s="172"/>
    </row>
    <row r="28" spans="1:25" s="6" customFormat="1" ht="9.75" hidden="1" customHeight="1">
      <c r="A28" s="10"/>
      <c r="B28" s="172"/>
      <c r="C28" s="199" t="s">
        <v>14</v>
      </c>
      <c r="D28" s="182">
        <v>0.3</v>
      </c>
      <c r="E28" s="164">
        <v>2699.0398436147998</v>
      </c>
      <c r="F28" s="163">
        <v>1961.787718044</v>
      </c>
      <c r="G28" s="163">
        <v>2143.4608564235996</v>
      </c>
      <c r="H28" s="164">
        <v>1834.0808268132002</v>
      </c>
      <c r="I28" s="163">
        <v>1698.1511373035999</v>
      </c>
      <c r="J28" s="163">
        <v>1669.1619154896002</v>
      </c>
      <c r="K28" s="163">
        <v>1638.8940816108</v>
      </c>
      <c r="L28" s="163">
        <v>1610.0812200816001</v>
      </c>
      <c r="M28" s="163">
        <v>1589.4470667600003</v>
      </c>
      <c r="N28" s="164">
        <v>1464.3194446943999</v>
      </c>
      <c r="O28" s="163">
        <v>1403.7176418299998</v>
      </c>
      <c r="P28" s="164">
        <v>1327.1993232624</v>
      </c>
      <c r="Q28" s="163">
        <v>1251.6509862611997</v>
      </c>
      <c r="R28" s="200"/>
      <c r="S28" s="172"/>
      <c r="T28" s="172"/>
      <c r="U28" s="172"/>
      <c r="V28" s="172"/>
      <c r="W28" s="172"/>
    </row>
    <row r="29" spans="1:25" s="6" customFormat="1" ht="9.75" hidden="1" customHeight="1">
      <c r="A29" s="10"/>
      <c r="B29" s="172"/>
      <c r="C29" s="199" t="s">
        <v>15</v>
      </c>
      <c r="D29" s="182">
        <v>0.2</v>
      </c>
      <c r="E29" s="164">
        <v>1799.3598957431998</v>
      </c>
      <c r="F29" s="163">
        <v>1307.858478696</v>
      </c>
      <c r="G29" s="163">
        <v>1428.9739042823999</v>
      </c>
      <c r="H29" s="164">
        <v>1222.7205512088003</v>
      </c>
      <c r="I29" s="163">
        <v>1132.1007582023999</v>
      </c>
      <c r="J29" s="163">
        <v>1112.7746103264001</v>
      </c>
      <c r="K29" s="163">
        <v>1092.5960544072002</v>
      </c>
      <c r="L29" s="163">
        <v>1073.3874800544002</v>
      </c>
      <c r="M29" s="163">
        <v>1059.6313778400001</v>
      </c>
      <c r="N29" s="164">
        <v>976.21296312959998</v>
      </c>
      <c r="O29" s="163">
        <v>935.81176121999999</v>
      </c>
      <c r="P29" s="164">
        <v>884.79954884159997</v>
      </c>
      <c r="Q29" s="163">
        <v>834.43399084079988</v>
      </c>
      <c r="R29" s="200"/>
      <c r="S29" s="172"/>
      <c r="T29" s="172"/>
      <c r="U29" s="172"/>
      <c r="V29" s="172"/>
      <c r="W29" s="172"/>
    </row>
    <row r="30" spans="1:25" s="6" customFormat="1" ht="9.75" customHeight="1">
      <c r="A30" s="10"/>
      <c r="B30" s="199"/>
      <c r="C30" s="199"/>
      <c r="D30" s="201"/>
      <c r="E30" s="186">
        <v>62479.75707127597</v>
      </c>
      <c r="F30" s="186">
        <v>55029.092263492494</v>
      </c>
      <c r="G30" s="186">
        <v>54110.025553564548</v>
      </c>
      <c r="H30" s="186">
        <v>51294.308300075267</v>
      </c>
      <c r="I30" s="186">
        <v>49548.455198517011</v>
      </c>
      <c r="J30" s="186">
        <v>48518.219029716871</v>
      </c>
      <c r="K30" s="186">
        <v>47407.611360137314</v>
      </c>
      <c r="L30" s="186">
        <v>46329.770501551437</v>
      </c>
      <c r="M30" s="186">
        <v>45626.679731741766</v>
      </c>
      <c r="N30" s="186">
        <v>43460.206240978252</v>
      </c>
      <c r="O30" s="186">
        <v>42106.842850400702</v>
      </c>
      <c r="P30" s="186">
        <v>40648.000950007532</v>
      </c>
      <c r="Q30" s="186">
        <v>38784.847424178864</v>
      </c>
      <c r="R30" s="198"/>
      <c r="S30" s="172"/>
      <c r="T30" s="172"/>
      <c r="U30" s="172"/>
      <c r="V30" s="172"/>
      <c r="W30" s="172"/>
      <c r="Y30" s="33"/>
    </row>
    <row r="31" spans="1:25" s="6" customFormat="1" ht="9.75" customHeight="1">
      <c r="A31" s="10"/>
      <c r="B31" s="172"/>
      <c r="C31" s="172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73"/>
      <c r="S31" s="172"/>
      <c r="T31" s="172"/>
      <c r="U31" s="172"/>
      <c r="V31" s="172"/>
      <c r="W31" s="172"/>
      <c r="Y31" s="33"/>
    </row>
    <row r="32" spans="1:25" ht="9.75" customHeight="1">
      <c r="A32" s="8" t="s">
        <v>16</v>
      </c>
      <c r="B32" s="163"/>
      <c r="C32" s="172"/>
      <c r="D32" s="163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63"/>
      <c r="S32" s="163"/>
      <c r="T32" s="163"/>
      <c r="U32" s="163"/>
      <c r="V32" s="163"/>
      <c r="W32" s="163"/>
      <c r="Y32" s="4"/>
    </row>
    <row r="33" spans="1:27" ht="9.75" customHeight="1">
      <c r="A33" s="9"/>
      <c r="B33" s="163"/>
      <c r="C33" s="172"/>
      <c r="D33" s="163"/>
      <c r="E33" s="163"/>
      <c r="F33" s="163"/>
      <c r="G33" s="163"/>
      <c r="H33" s="163"/>
      <c r="I33" s="163"/>
      <c r="J33" s="163"/>
      <c r="K33" s="163">
        <v>21</v>
      </c>
      <c r="L33" s="163">
        <v>20</v>
      </c>
      <c r="M33" s="163">
        <v>19</v>
      </c>
      <c r="N33" s="164">
        <v>18</v>
      </c>
      <c r="O33" s="164">
        <v>17</v>
      </c>
      <c r="P33" s="164">
        <v>16</v>
      </c>
      <c r="Q33" s="164">
        <v>15</v>
      </c>
      <c r="R33" s="188">
        <v>14</v>
      </c>
      <c r="S33" s="164">
        <v>13</v>
      </c>
      <c r="T33" s="163">
        <v>12</v>
      </c>
      <c r="U33" s="163"/>
      <c r="V33" s="163"/>
      <c r="W33" s="163"/>
      <c r="Y33" s="4"/>
    </row>
    <row r="34" spans="1:27" ht="9.75" customHeight="1">
      <c r="A34" s="9"/>
      <c r="B34" s="163"/>
      <c r="C34" s="163"/>
      <c r="D34" s="163"/>
      <c r="E34" s="163"/>
      <c r="F34" s="163"/>
      <c r="G34" s="163"/>
      <c r="H34" s="163"/>
      <c r="I34" s="163"/>
      <c r="J34" s="193"/>
      <c r="K34" s="193"/>
      <c r="L34" s="193"/>
      <c r="M34" s="193"/>
      <c r="N34" s="191"/>
      <c r="O34" s="191"/>
      <c r="P34" s="191"/>
      <c r="Q34" s="191"/>
      <c r="R34" s="195"/>
      <c r="S34" s="191"/>
      <c r="T34" s="193"/>
      <c r="U34" s="163"/>
      <c r="V34" s="172"/>
      <c r="W34" s="176"/>
      <c r="X34" s="161"/>
      <c r="Y34" s="162"/>
    </row>
    <row r="35" spans="1:27" s="6" customFormat="1" ht="9.75" customHeight="1">
      <c r="A35" s="10"/>
      <c r="B35" s="172"/>
      <c r="C35" s="172"/>
      <c r="D35" s="172"/>
      <c r="E35" s="172"/>
      <c r="F35" s="172"/>
      <c r="G35" s="172"/>
      <c r="H35" s="172"/>
      <c r="I35" s="172"/>
      <c r="J35" s="169" t="s">
        <v>5</v>
      </c>
      <c r="K35" s="202">
        <v>11040.378000000001</v>
      </c>
      <c r="L35" s="202">
        <v>11040.378000000001</v>
      </c>
      <c r="M35" s="202">
        <v>11040.378000000001</v>
      </c>
      <c r="N35" s="203">
        <v>11040.378000000001</v>
      </c>
      <c r="O35" s="203">
        <v>11040.378000000001</v>
      </c>
      <c r="P35" s="203">
        <v>11040.378000000001</v>
      </c>
      <c r="Q35" s="203">
        <v>11040.378000000001</v>
      </c>
      <c r="R35" s="202">
        <v>11040.378000000001</v>
      </c>
      <c r="S35" s="203">
        <v>11040.378000000001</v>
      </c>
      <c r="T35" s="202">
        <v>11040.378000000001</v>
      </c>
      <c r="U35" s="181"/>
      <c r="V35" s="178"/>
      <c r="W35" s="178"/>
      <c r="X35" s="160"/>
      <c r="Y35" s="159"/>
    </row>
    <row r="36" spans="1:27" s="6" customFormat="1" ht="9.75" customHeight="1">
      <c r="A36" s="10"/>
      <c r="B36" s="172"/>
      <c r="C36" s="172"/>
      <c r="D36" s="172"/>
      <c r="E36" s="172"/>
      <c r="F36" s="172"/>
      <c r="G36" s="172"/>
      <c r="H36" s="172"/>
      <c r="I36" s="172"/>
      <c r="J36" s="169" t="s">
        <v>6</v>
      </c>
      <c r="K36" s="202">
        <v>7401.7524000000003</v>
      </c>
      <c r="L36" s="202">
        <v>6875.5344000000005</v>
      </c>
      <c r="M36" s="202">
        <v>6524.6747999999998</v>
      </c>
      <c r="N36" s="203">
        <v>6173.5295999999998</v>
      </c>
      <c r="O36" s="203">
        <v>5822.2416000000003</v>
      </c>
      <c r="P36" s="203">
        <v>5471.9531999999999</v>
      </c>
      <c r="Q36" s="203">
        <v>5120.2368000000006</v>
      </c>
      <c r="R36" s="202">
        <v>4769.8055999999997</v>
      </c>
      <c r="S36" s="203">
        <v>4418.232</v>
      </c>
      <c r="T36" s="202">
        <v>4066.944</v>
      </c>
      <c r="U36" s="181"/>
      <c r="V36" s="181"/>
      <c r="W36" s="172"/>
      <c r="X36" s="48"/>
      <c r="Y36" s="33"/>
    </row>
    <row r="37" spans="1:27" s="6" customFormat="1" ht="9.75" customHeight="1">
      <c r="A37" s="10"/>
      <c r="B37" s="172"/>
      <c r="C37" s="172"/>
      <c r="D37" s="172"/>
      <c r="E37" s="172"/>
      <c r="F37" s="172"/>
      <c r="G37" s="172"/>
      <c r="H37" s="172"/>
      <c r="I37" s="172"/>
      <c r="J37" s="169" t="s">
        <v>7</v>
      </c>
      <c r="K37" s="202">
        <v>23737.113770896514</v>
      </c>
      <c r="L37" s="202">
        <v>23304.044557793412</v>
      </c>
      <c r="M37" s="202">
        <v>22021.138193541981</v>
      </c>
      <c r="N37" s="203">
        <v>20218.890618585538</v>
      </c>
      <c r="O37" s="203">
        <v>18641.215747802842</v>
      </c>
      <c r="P37" s="203">
        <v>16926.423988860031</v>
      </c>
      <c r="Q37" s="203">
        <v>15376.425998922075</v>
      </c>
      <c r="R37" s="202">
        <v>14476.500836771147</v>
      </c>
      <c r="S37" s="203">
        <v>13647.351114447123</v>
      </c>
      <c r="T37" s="202">
        <v>11982.263709404016</v>
      </c>
      <c r="U37" s="181"/>
      <c r="V37" s="181"/>
      <c r="W37" s="181"/>
      <c r="X37" s="48"/>
    </row>
    <row r="38" spans="1:27" s="6" customFormat="1" ht="9.75" customHeight="1">
      <c r="A38" s="10"/>
      <c r="B38" s="172"/>
      <c r="C38" s="172"/>
      <c r="D38" s="172"/>
      <c r="E38" s="172"/>
      <c r="F38" s="172"/>
      <c r="G38" s="172"/>
      <c r="H38" s="172"/>
      <c r="I38" s="172"/>
      <c r="J38" s="197" t="s">
        <v>8</v>
      </c>
      <c r="K38" s="202">
        <v>7789.5398458080008</v>
      </c>
      <c r="L38" s="202">
        <v>7613.4000113639995</v>
      </c>
      <c r="M38" s="202">
        <v>7002.164657628</v>
      </c>
      <c r="N38" s="203">
        <v>5710.3990549199989</v>
      </c>
      <c r="O38" s="203">
        <v>5470.3286172360013</v>
      </c>
      <c r="P38" s="203">
        <v>4704.4840804919986</v>
      </c>
      <c r="Q38" s="203">
        <v>4492.6312883760011</v>
      </c>
      <c r="R38" s="202">
        <v>4377.6296859959994</v>
      </c>
      <c r="S38" s="203">
        <v>4111.7665566600008</v>
      </c>
      <c r="T38" s="202">
        <v>3496.8570303239999</v>
      </c>
      <c r="U38" s="181"/>
      <c r="V38" s="181"/>
      <c r="W38" s="181"/>
      <c r="X38" s="48"/>
    </row>
    <row r="39" spans="1:27" s="30" customFormat="1" ht="9.75" hidden="1" customHeight="1">
      <c r="A39" s="25"/>
      <c r="B39" s="185"/>
      <c r="C39" s="185"/>
      <c r="D39" s="185"/>
      <c r="E39" s="185"/>
      <c r="F39" s="185"/>
      <c r="G39" s="172"/>
      <c r="H39" s="199" t="s">
        <v>13</v>
      </c>
      <c r="I39" s="204">
        <v>0.5</v>
      </c>
      <c r="J39" s="185"/>
      <c r="K39" s="202">
        <v>3894.7699229040004</v>
      </c>
      <c r="L39" s="202">
        <v>3806.7000056819998</v>
      </c>
      <c r="M39" s="202">
        <v>3501.082328814</v>
      </c>
      <c r="N39" s="203">
        <v>2855.1995274599994</v>
      </c>
      <c r="O39" s="203">
        <v>2735.1643086180006</v>
      </c>
      <c r="P39" s="203">
        <v>2352.2420402459993</v>
      </c>
      <c r="Q39" s="203">
        <v>2246.3156441880005</v>
      </c>
      <c r="R39" s="202">
        <v>2188.8148429979997</v>
      </c>
      <c r="S39" s="203">
        <v>2055.8832783300004</v>
      </c>
      <c r="T39" s="202">
        <v>1748.4285151619999</v>
      </c>
      <c r="U39" s="205"/>
      <c r="V39" s="205"/>
      <c r="W39" s="205"/>
    </row>
    <row r="40" spans="1:27" s="30" customFormat="1" ht="9.75" hidden="1" customHeight="1">
      <c r="A40" s="25"/>
      <c r="B40" s="185"/>
      <c r="C40" s="185"/>
      <c r="D40" s="185"/>
      <c r="E40" s="185"/>
      <c r="F40" s="185"/>
      <c r="G40" s="172"/>
      <c r="H40" s="199" t="s">
        <v>14</v>
      </c>
      <c r="I40" s="204">
        <v>0.3</v>
      </c>
      <c r="J40" s="185"/>
      <c r="K40" s="202">
        <v>2336.8619537424001</v>
      </c>
      <c r="L40" s="202">
        <v>2284.0200034091999</v>
      </c>
      <c r="M40" s="202">
        <v>2100.6493972884</v>
      </c>
      <c r="N40" s="203">
        <v>1713.1197164759994</v>
      </c>
      <c r="O40" s="203">
        <v>1641.0985851708003</v>
      </c>
      <c r="P40" s="203">
        <v>1411.3452241475998</v>
      </c>
      <c r="Q40" s="203">
        <v>1347.7893865128003</v>
      </c>
      <c r="R40" s="202">
        <v>1313.2889057987998</v>
      </c>
      <c r="S40" s="203">
        <v>1233.529966998</v>
      </c>
      <c r="T40" s="202">
        <v>1049.0571090972001</v>
      </c>
      <c r="U40" s="205"/>
      <c r="V40" s="205"/>
      <c r="W40" s="205"/>
    </row>
    <row r="41" spans="1:27" s="30" customFormat="1" ht="9.75" hidden="1" customHeight="1">
      <c r="A41" s="25"/>
      <c r="B41" s="185"/>
      <c r="C41" s="185"/>
      <c r="D41" s="185"/>
      <c r="E41" s="185"/>
      <c r="F41" s="185"/>
      <c r="G41" s="172"/>
      <c r="H41" s="199" t="s">
        <v>15</v>
      </c>
      <c r="I41" s="204">
        <v>0.2</v>
      </c>
      <c r="J41" s="185"/>
      <c r="K41" s="202">
        <v>1557.9079691616002</v>
      </c>
      <c r="L41" s="202">
        <v>1522.6800022728</v>
      </c>
      <c r="M41" s="202">
        <v>1400.4329315256002</v>
      </c>
      <c r="N41" s="203">
        <v>1142.0798109839998</v>
      </c>
      <c r="O41" s="203">
        <v>1094.0657234472003</v>
      </c>
      <c r="P41" s="203">
        <v>940.89681609839977</v>
      </c>
      <c r="Q41" s="203">
        <v>898.52625767520044</v>
      </c>
      <c r="R41" s="202">
        <v>875.52593719919992</v>
      </c>
      <c r="S41" s="203">
        <v>822.3533113320002</v>
      </c>
      <c r="T41" s="202">
        <v>699.3714060648</v>
      </c>
      <c r="U41" s="205"/>
      <c r="V41" s="205"/>
      <c r="W41" s="205"/>
    </row>
    <row r="42" spans="1:27" s="6" customFormat="1" ht="9.75" customHeight="1">
      <c r="A42" s="10"/>
      <c r="B42" s="172"/>
      <c r="C42" s="172"/>
      <c r="D42" s="172"/>
      <c r="E42" s="172"/>
      <c r="F42" s="172"/>
      <c r="G42" s="172"/>
      <c r="H42" s="199"/>
      <c r="I42" s="206"/>
      <c r="J42" s="169"/>
      <c r="K42" s="207">
        <v>49968.784016704514</v>
      </c>
      <c r="L42" s="207">
        <v>48833.356969157408</v>
      </c>
      <c r="M42" s="207">
        <v>46588.355651169979</v>
      </c>
      <c r="N42" s="208">
        <v>43143.197273505539</v>
      </c>
      <c r="O42" s="208">
        <v>40974.163965038846</v>
      </c>
      <c r="P42" s="208">
        <v>38143.239269352031</v>
      </c>
      <c r="Q42" s="208">
        <v>36029.67208729808</v>
      </c>
      <c r="R42" s="207">
        <v>34664.314122767144</v>
      </c>
      <c r="S42" s="208">
        <v>33217.727671107132</v>
      </c>
      <c r="T42" s="207">
        <v>30586.44273972802</v>
      </c>
      <c r="U42" s="181"/>
      <c r="V42" s="181"/>
      <c r="W42" s="181"/>
    </row>
    <row r="43" spans="1:27" s="6" customFormat="1" ht="9.75" customHeight="1">
      <c r="A43" s="10"/>
      <c r="B43" s="172"/>
      <c r="C43" s="172"/>
      <c r="D43" s="172"/>
      <c r="E43" s="172"/>
      <c r="F43" s="172"/>
      <c r="G43" s="172"/>
      <c r="H43" s="172"/>
      <c r="I43" s="172"/>
      <c r="J43" s="172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2"/>
      <c r="V43" s="172"/>
      <c r="W43" s="172"/>
    </row>
    <row r="44" spans="1:27" ht="9.75" customHeight="1">
      <c r="A44" s="8" t="s">
        <v>17</v>
      </c>
      <c r="B44" s="163"/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</row>
    <row r="45" spans="1:27" ht="9.75" customHeight="1">
      <c r="A45" s="9"/>
      <c r="B45" s="163"/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88">
        <v>18</v>
      </c>
      <c r="O45" s="164">
        <v>17</v>
      </c>
      <c r="P45" s="164">
        <v>16</v>
      </c>
      <c r="Q45" s="188">
        <v>15</v>
      </c>
      <c r="R45" s="164">
        <v>14</v>
      </c>
      <c r="S45" s="164">
        <v>13</v>
      </c>
      <c r="T45" s="164">
        <v>12</v>
      </c>
      <c r="U45" s="188">
        <v>11</v>
      </c>
      <c r="V45" s="188">
        <v>10</v>
      </c>
      <c r="W45" s="164">
        <v>9</v>
      </c>
    </row>
    <row r="46" spans="1:27" ht="9.75" customHeight="1">
      <c r="A46" s="9"/>
      <c r="B46" s="163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93"/>
      <c r="N46" s="195"/>
      <c r="O46" s="191"/>
      <c r="P46" s="191"/>
      <c r="Q46" s="195"/>
      <c r="R46" s="191"/>
      <c r="S46" s="191"/>
      <c r="T46" s="191"/>
      <c r="U46" s="195"/>
      <c r="V46" s="195"/>
      <c r="W46" s="191"/>
      <c r="Z46" s="4"/>
      <c r="AA46" s="4"/>
    </row>
    <row r="47" spans="1:27" s="6" customFormat="1" ht="9.75" customHeight="1">
      <c r="A47" s="10"/>
      <c r="B47" s="172"/>
      <c r="C47" s="172"/>
      <c r="D47" s="172"/>
      <c r="E47" s="172"/>
      <c r="F47" s="163"/>
      <c r="G47" s="172"/>
      <c r="H47" s="172"/>
      <c r="I47" s="172"/>
      <c r="J47" s="172"/>
      <c r="K47" s="172"/>
      <c r="L47" s="172"/>
      <c r="M47" s="197"/>
      <c r="N47" s="209"/>
      <c r="O47" s="210"/>
      <c r="P47" s="210"/>
      <c r="Q47" s="209"/>
      <c r="R47" s="210"/>
      <c r="S47" s="210"/>
      <c r="T47" s="210"/>
      <c r="U47" s="209"/>
      <c r="V47" s="209"/>
      <c r="W47" s="211"/>
      <c r="Z47" s="33"/>
      <c r="AA47" s="33"/>
    </row>
    <row r="48" spans="1:27" s="6" customFormat="1" ht="9.75" customHeight="1">
      <c r="A48" s="10"/>
      <c r="B48" s="172"/>
      <c r="C48" s="172"/>
      <c r="D48" s="172"/>
      <c r="E48" s="172"/>
      <c r="F48" s="163"/>
      <c r="G48" s="172"/>
      <c r="H48" s="172"/>
      <c r="I48" s="172"/>
      <c r="J48" s="172"/>
      <c r="K48" s="172"/>
      <c r="L48" s="172"/>
      <c r="M48" s="172"/>
      <c r="N48" s="173"/>
      <c r="O48" s="174"/>
      <c r="P48" s="174"/>
      <c r="Q48" s="173"/>
      <c r="R48" s="170"/>
      <c r="S48" s="170"/>
      <c r="T48" s="170"/>
      <c r="U48" s="180"/>
      <c r="V48" s="173"/>
      <c r="W48" s="174"/>
      <c r="X48" s="10"/>
      <c r="Y48" s="161"/>
      <c r="Z48" s="162"/>
      <c r="AA48" s="162"/>
    </row>
    <row r="49" spans="1:27" s="6" customFormat="1" ht="9.75" customHeight="1">
      <c r="A49" s="10"/>
      <c r="B49" s="172"/>
      <c r="C49" s="172"/>
      <c r="D49" s="172"/>
      <c r="E49" s="172"/>
      <c r="F49" s="163"/>
      <c r="G49" s="172"/>
      <c r="H49" s="172"/>
      <c r="I49" s="172"/>
      <c r="J49" s="172"/>
      <c r="K49" s="172"/>
      <c r="L49" s="172"/>
      <c r="M49" s="169" t="s">
        <v>5</v>
      </c>
      <c r="N49" s="169">
        <v>9358.0511999999999</v>
      </c>
      <c r="O49" s="170">
        <v>9358.0511999999999</v>
      </c>
      <c r="P49" s="170">
        <v>9358.0511999999999</v>
      </c>
      <c r="Q49" s="169">
        <v>9358.0511999999999</v>
      </c>
      <c r="R49" s="170">
        <v>9358.0511999999999</v>
      </c>
      <c r="S49" s="170">
        <v>9358.0511999999999</v>
      </c>
      <c r="T49" s="170">
        <v>9358.0511999999999</v>
      </c>
      <c r="U49" s="180">
        <v>9358.0511999999999</v>
      </c>
      <c r="V49" s="180">
        <v>9358.0511999999999</v>
      </c>
      <c r="W49" s="170">
        <v>9358.0511999999999</v>
      </c>
      <c r="X49" s="160"/>
      <c r="Y49" s="160"/>
      <c r="Z49" s="160"/>
      <c r="AA49" s="159"/>
    </row>
    <row r="50" spans="1:27" s="6" customFormat="1" ht="9.75" customHeight="1">
      <c r="A50" s="10"/>
      <c r="B50" s="172"/>
      <c r="C50" s="172"/>
      <c r="D50" s="172"/>
      <c r="E50" s="172"/>
      <c r="F50" s="163"/>
      <c r="G50" s="172"/>
      <c r="H50" s="172"/>
      <c r="I50" s="172"/>
      <c r="J50" s="172"/>
      <c r="K50" s="172"/>
      <c r="L50" s="172"/>
      <c r="M50" s="169" t="s">
        <v>6</v>
      </c>
      <c r="N50" s="180">
        <v>6173.5295999999998</v>
      </c>
      <c r="O50" s="170">
        <v>5822.2416000000003</v>
      </c>
      <c r="P50" s="170">
        <v>5471.9531999999999</v>
      </c>
      <c r="Q50" s="180">
        <v>5120.2368000000006</v>
      </c>
      <c r="R50" s="170">
        <v>4769.8055999999997</v>
      </c>
      <c r="S50" s="170">
        <v>4418.232</v>
      </c>
      <c r="T50" s="170">
        <v>4066.944</v>
      </c>
      <c r="U50" s="180">
        <v>3715.6560000000004</v>
      </c>
      <c r="V50" s="180">
        <v>3365.0819999999999</v>
      </c>
      <c r="W50" s="170">
        <v>3189.8663999999999</v>
      </c>
      <c r="X50" s="48"/>
      <c r="Y50" s="48"/>
      <c r="Z50" s="64"/>
      <c r="AA50" s="64"/>
    </row>
    <row r="51" spans="1:27" s="6" customFormat="1" ht="9.75" customHeight="1">
      <c r="A51" s="10"/>
      <c r="B51" s="172"/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69" t="s">
        <v>7</v>
      </c>
      <c r="N51" s="169">
        <v>17745.379498855007</v>
      </c>
      <c r="O51" s="170">
        <v>16593.751174634675</v>
      </c>
      <c r="P51" s="170">
        <v>16182.474801924314</v>
      </c>
      <c r="Q51" s="169">
        <v>14949.809808639806</v>
      </c>
      <c r="R51" s="170">
        <v>14081.135762438893</v>
      </c>
      <c r="S51" s="170">
        <v>12862.213791314329</v>
      </c>
      <c r="T51" s="170">
        <v>12772.247119229303</v>
      </c>
      <c r="U51" s="180">
        <v>12910.111113645902</v>
      </c>
      <c r="V51" s="180">
        <v>10873.211623789033</v>
      </c>
      <c r="W51" s="170">
        <v>9429.763904416548</v>
      </c>
      <c r="X51" s="48"/>
      <c r="Y51" s="48"/>
      <c r="Z51" s="64"/>
      <c r="AA51" s="64"/>
    </row>
    <row r="52" spans="1:27" s="6" customFormat="1" ht="9.75" customHeight="1">
      <c r="A52" s="10"/>
      <c r="B52" s="172"/>
      <c r="C52" s="172"/>
      <c r="D52" s="172"/>
      <c r="E52" s="172"/>
      <c r="F52" s="172"/>
      <c r="G52" s="172"/>
      <c r="H52" s="172"/>
      <c r="I52" s="172"/>
      <c r="J52" s="172"/>
      <c r="K52" s="172"/>
      <c r="L52" s="172"/>
      <c r="M52" s="197" t="s">
        <v>8</v>
      </c>
      <c r="N52" s="169">
        <v>5202.5549181480001</v>
      </c>
      <c r="O52" s="170">
        <v>4567.1435087040009</v>
      </c>
      <c r="P52" s="170">
        <v>4555.0922225760005</v>
      </c>
      <c r="Q52" s="169">
        <v>4684.1291642879996</v>
      </c>
      <c r="R52" s="170">
        <v>4447.9533495600008</v>
      </c>
      <c r="S52" s="170">
        <v>4562.9549519400007</v>
      </c>
      <c r="T52" s="170">
        <v>3802.1807733840005</v>
      </c>
      <c r="U52" s="180">
        <v>3932.8343510399995</v>
      </c>
      <c r="V52" s="180">
        <v>3237.6074116680006</v>
      </c>
      <c r="W52" s="170">
        <v>2806.1125815240007</v>
      </c>
      <c r="X52" s="48"/>
      <c r="Y52" s="48"/>
      <c r="Z52" s="48"/>
      <c r="AA52" s="48"/>
    </row>
    <row r="53" spans="1:27" s="30" customFormat="1" ht="9.75" hidden="1" customHeight="1">
      <c r="A53" s="25"/>
      <c r="B53" s="185"/>
      <c r="C53" s="185"/>
      <c r="D53" s="185"/>
      <c r="E53" s="172"/>
      <c r="F53" s="185"/>
      <c r="G53" s="172"/>
      <c r="H53" s="199"/>
      <c r="I53" s="199"/>
      <c r="J53" s="200"/>
      <c r="K53" s="212" t="s">
        <v>13</v>
      </c>
      <c r="L53" s="212"/>
      <c r="M53" s="182">
        <v>0.5</v>
      </c>
      <c r="N53" s="182">
        <v>2601.277459074</v>
      </c>
      <c r="O53" s="183">
        <v>2283.5717543520004</v>
      </c>
      <c r="P53" s="183">
        <v>2277.5461112880002</v>
      </c>
      <c r="Q53" s="182">
        <v>2342.0645821439998</v>
      </c>
      <c r="R53" s="183">
        <v>2223.9766747800004</v>
      </c>
      <c r="S53" s="183">
        <v>2281.4774759700003</v>
      </c>
      <c r="T53" s="183">
        <v>1901.0903866920003</v>
      </c>
      <c r="U53" s="184">
        <v>1966.4171755199998</v>
      </c>
      <c r="V53" s="184">
        <v>1618.8037058340003</v>
      </c>
      <c r="W53" s="183">
        <v>1403.0562907620003</v>
      </c>
    </row>
    <row r="54" spans="1:27" s="30" customFormat="1" ht="9.75" hidden="1" customHeight="1">
      <c r="A54" s="25"/>
      <c r="B54" s="185"/>
      <c r="C54" s="185"/>
      <c r="D54" s="185"/>
      <c r="E54" s="172"/>
      <c r="F54" s="185"/>
      <c r="G54" s="172"/>
      <c r="H54" s="199"/>
      <c r="I54" s="199"/>
      <c r="J54" s="200"/>
      <c r="K54" s="213" t="s">
        <v>14</v>
      </c>
      <c r="L54" s="214"/>
      <c r="M54" s="182">
        <v>0.3</v>
      </c>
      <c r="N54" s="182">
        <v>1560.7664754443999</v>
      </c>
      <c r="O54" s="183">
        <v>1370.1430526112003</v>
      </c>
      <c r="P54" s="183">
        <v>1366.5276667728003</v>
      </c>
      <c r="Q54" s="182">
        <v>1405.2387492863998</v>
      </c>
      <c r="R54" s="183">
        <v>1334.3860048680001</v>
      </c>
      <c r="S54" s="183">
        <v>1368.886485582</v>
      </c>
      <c r="T54" s="183">
        <v>1140.6542320152</v>
      </c>
      <c r="U54" s="184">
        <v>1179.8503053119998</v>
      </c>
      <c r="V54" s="184">
        <v>971.28222350040005</v>
      </c>
      <c r="W54" s="183">
        <v>841.83377445720021</v>
      </c>
    </row>
    <row r="55" spans="1:27" s="30" customFormat="1" ht="9.75" hidden="1" customHeight="1">
      <c r="A55" s="25"/>
      <c r="B55" s="185"/>
      <c r="C55" s="185"/>
      <c r="D55" s="185"/>
      <c r="E55" s="172"/>
      <c r="F55" s="185"/>
      <c r="G55" s="172"/>
      <c r="H55" s="199"/>
      <c r="I55" s="199"/>
      <c r="J55" s="200"/>
      <c r="K55" s="215" t="s">
        <v>15</v>
      </c>
      <c r="L55" s="216"/>
      <c r="M55" s="182">
        <v>0.2</v>
      </c>
      <c r="N55" s="182">
        <v>1040.5109836296001</v>
      </c>
      <c r="O55" s="183">
        <v>913.42870174080019</v>
      </c>
      <c r="P55" s="183">
        <v>911.01844451520014</v>
      </c>
      <c r="Q55" s="182">
        <v>936.82583285759995</v>
      </c>
      <c r="R55" s="183">
        <v>889.59066991200007</v>
      </c>
      <c r="S55" s="183">
        <v>912.59099038800025</v>
      </c>
      <c r="T55" s="183">
        <v>760.43615467680013</v>
      </c>
      <c r="U55" s="184">
        <v>786.56687020799984</v>
      </c>
      <c r="V55" s="184">
        <v>647.52148233360015</v>
      </c>
      <c r="W55" s="183">
        <v>561.22251630480025</v>
      </c>
    </row>
    <row r="56" spans="1:27" s="6" customFormat="1" ht="9.75" customHeight="1">
      <c r="A56" s="10"/>
      <c r="B56" s="172"/>
      <c r="C56" s="172"/>
      <c r="D56" s="172"/>
      <c r="E56" s="172"/>
      <c r="F56" s="172"/>
      <c r="G56" s="172"/>
      <c r="H56" s="172"/>
      <c r="I56" s="181"/>
      <c r="J56" s="181"/>
      <c r="K56" s="199"/>
      <c r="L56" s="199"/>
      <c r="M56" s="217"/>
      <c r="N56" s="218">
        <v>38479.515217003012</v>
      </c>
      <c r="O56" s="186">
        <v>36341.187483338683</v>
      </c>
      <c r="P56" s="186">
        <v>35567.571424500311</v>
      </c>
      <c r="Q56" s="218">
        <v>34112.226972927805</v>
      </c>
      <c r="R56" s="186">
        <v>32656.945911998897</v>
      </c>
      <c r="S56" s="186">
        <v>31201.451943254331</v>
      </c>
      <c r="T56" s="186">
        <v>29999.423092613299</v>
      </c>
      <c r="U56" s="219">
        <v>29916.652664685906</v>
      </c>
      <c r="V56" s="219">
        <v>26833.952235457029</v>
      </c>
      <c r="W56" s="186">
        <v>24783.794085940546</v>
      </c>
      <c r="X56" s="48"/>
      <c r="Y56" s="48"/>
      <c r="Z56" s="48"/>
      <c r="AA56" s="48"/>
    </row>
    <row r="57" spans="1:27" s="6" customFormat="1" ht="9.75" customHeight="1">
      <c r="A57" s="10"/>
      <c r="B57" s="172"/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98"/>
      <c r="N57" s="187"/>
      <c r="O57" s="187"/>
      <c r="P57" s="187"/>
      <c r="Q57" s="187"/>
      <c r="R57" s="187"/>
      <c r="S57" s="187"/>
      <c r="T57" s="187"/>
      <c r="U57" s="187"/>
      <c r="V57" s="187"/>
      <c r="W57" s="187"/>
      <c r="X57" s="48"/>
      <c r="Y57" s="48"/>
      <c r="Z57" s="48"/>
      <c r="AA57" s="48"/>
    </row>
    <row r="58" spans="1:27" s="6" customFormat="1" ht="9.75" customHeight="1">
      <c r="A58" s="10"/>
      <c r="B58" s="172"/>
      <c r="C58" s="172"/>
      <c r="D58" s="172"/>
      <c r="E58" s="172"/>
      <c r="F58" s="172"/>
      <c r="G58" s="172"/>
      <c r="H58" s="172"/>
      <c r="I58" s="172"/>
      <c r="J58" s="172"/>
      <c r="K58" s="172"/>
      <c r="L58" s="172"/>
      <c r="M58" s="198"/>
      <c r="N58" s="187"/>
      <c r="O58" s="187"/>
      <c r="P58" s="187"/>
      <c r="Q58" s="187"/>
      <c r="R58" s="187"/>
      <c r="S58" s="187"/>
      <c r="T58" s="187"/>
      <c r="U58" s="187"/>
      <c r="V58" s="187"/>
      <c r="W58" s="187"/>
      <c r="X58" s="48"/>
      <c r="Y58" s="48"/>
      <c r="Z58" s="48"/>
      <c r="AA58" s="48"/>
    </row>
    <row r="59" spans="1:27" s="6" customFormat="1" ht="9.75" customHeight="1">
      <c r="A59" s="8" t="s">
        <v>18</v>
      </c>
      <c r="B59" s="172"/>
      <c r="C59" s="172"/>
      <c r="D59" s="172"/>
      <c r="E59" s="172"/>
      <c r="F59" s="172"/>
      <c r="G59" s="172"/>
      <c r="H59" s="172"/>
      <c r="I59" s="172"/>
      <c r="J59" s="172"/>
      <c r="K59" s="172"/>
      <c r="L59" s="172"/>
      <c r="M59" s="198"/>
      <c r="N59" s="187"/>
      <c r="O59" s="187"/>
      <c r="P59" s="187"/>
      <c r="Q59" s="219"/>
      <c r="R59" s="220">
        <v>14</v>
      </c>
      <c r="S59" s="195">
        <v>13</v>
      </c>
      <c r="T59" s="191">
        <v>12</v>
      </c>
      <c r="U59" s="195">
        <v>11</v>
      </c>
      <c r="V59" s="195">
        <v>10</v>
      </c>
      <c r="W59" s="168"/>
      <c r="X59" s="64"/>
      <c r="Y59" s="64"/>
      <c r="Z59" s="64"/>
      <c r="AA59" s="48"/>
    </row>
    <row r="60" spans="1:27" s="6" customFormat="1" ht="9.75" customHeight="1">
      <c r="A60" s="8"/>
      <c r="B60" s="172"/>
      <c r="C60" s="172"/>
      <c r="D60" s="172"/>
      <c r="E60" s="172"/>
      <c r="F60" s="172"/>
      <c r="G60" s="172"/>
      <c r="H60" s="172"/>
      <c r="I60" s="172"/>
      <c r="J60" s="172"/>
      <c r="K60" s="172"/>
      <c r="L60" s="172"/>
      <c r="M60" s="198"/>
      <c r="N60" s="187"/>
      <c r="O60" s="187"/>
      <c r="P60" s="187"/>
      <c r="Q60" s="219"/>
      <c r="R60" s="188"/>
      <c r="S60" s="188"/>
      <c r="T60" s="164"/>
      <c r="U60" s="188"/>
      <c r="V60" s="188"/>
      <c r="W60" s="173"/>
      <c r="X60" s="162"/>
      <c r="Y60" s="162"/>
      <c r="Z60" s="162"/>
      <c r="AA60" s="48"/>
    </row>
    <row r="61" spans="1:27" s="6" customFormat="1" ht="9.75" customHeight="1">
      <c r="A61" s="8"/>
      <c r="B61" s="172"/>
      <c r="C61" s="172"/>
      <c r="D61" s="172"/>
      <c r="E61" s="172"/>
      <c r="F61" s="172"/>
      <c r="G61" s="172"/>
      <c r="H61" s="172"/>
      <c r="I61" s="172"/>
      <c r="J61" s="172"/>
      <c r="K61" s="172"/>
      <c r="L61" s="172"/>
      <c r="M61" s="181"/>
      <c r="N61" s="181"/>
      <c r="O61" s="172"/>
      <c r="P61" s="221"/>
      <c r="Q61" s="222" t="s">
        <v>5</v>
      </c>
      <c r="R61" s="223">
        <v>8576.2824000000001</v>
      </c>
      <c r="S61" s="180">
        <v>8576.2824000000001</v>
      </c>
      <c r="T61" s="170">
        <v>8576.2824000000001</v>
      </c>
      <c r="U61" s="180">
        <v>8576.2824000000001</v>
      </c>
      <c r="V61" s="169">
        <v>8576.2824000000001</v>
      </c>
      <c r="W61" s="178"/>
      <c r="X61" s="160"/>
      <c r="Y61" s="160"/>
      <c r="Z61" s="159"/>
      <c r="AA61" s="48"/>
    </row>
    <row r="62" spans="1:27" s="6" customFormat="1" ht="9.75" customHeight="1">
      <c r="A62" s="8"/>
      <c r="B62" s="172"/>
      <c r="C62" s="172"/>
      <c r="D62" s="172"/>
      <c r="E62" s="172"/>
      <c r="F62" s="172"/>
      <c r="G62" s="172"/>
      <c r="H62" s="172"/>
      <c r="I62" s="172"/>
      <c r="J62" s="172"/>
      <c r="K62" s="172"/>
      <c r="L62" s="172"/>
      <c r="M62" s="181"/>
      <c r="N62" s="198"/>
      <c r="O62" s="172"/>
      <c r="P62" s="221"/>
      <c r="Q62" s="222" t="s">
        <v>6</v>
      </c>
      <c r="R62" s="223">
        <v>4769.8055999999997</v>
      </c>
      <c r="S62" s="180">
        <v>4418.232</v>
      </c>
      <c r="T62" s="170">
        <v>4066.944</v>
      </c>
      <c r="U62" s="180">
        <v>3715.6560000000004</v>
      </c>
      <c r="V62" s="180">
        <v>3365.0819999999999</v>
      </c>
      <c r="W62" s="198"/>
      <c r="X62" s="33"/>
      <c r="Y62" s="64"/>
      <c r="Z62" s="64"/>
      <c r="AA62" s="48"/>
    </row>
    <row r="63" spans="1:27" s="6" customFormat="1" ht="9.75" customHeight="1">
      <c r="A63" s="8"/>
      <c r="B63" s="172"/>
      <c r="C63" s="172"/>
      <c r="D63" s="172"/>
      <c r="E63" s="172"/>
      <c r="F63" s="172"/>
      <c r="G63" s="172"/>
      <c r="H63" s="172"/>
      <c r="I63" s="172"/>
      <c r="J63" s="172"/>
      <c r="K63" s="172"/>
      <c r="L63" s="172"/>
      <c r="M63" s="181"/>
      <c r="N63" s="181"/>
      <c r="O63" s="172"/>
      <c r="P63" s="221"/>
      <c r="Q63" s="222" t="s">
        <v>7</v>
      </c>
      <c r="R63" s="223">
        <v>16279.402099339444</v>
      </c>
      <c r="S63" s="180">
        <v>14067.319796887165</v>
      </c>
      <c r="T63" s="170">
        <v>13112.665999022651</v>
      </c>
      <c r="U63" s="180">
        <v>13252.085941402951</v>
      </c>
      <c r="V63" s="169">
        <v>10913.424517260515</v>
      </c>
      <c r="W63" s="198"/>
    </row>
    <row r="64" spans="1:27" s="6" customFormat="1" ht="9.75" customHeight="1">
      <c r="A64" s="8" t="s">
        <v>42</v>
      </c>
      <c r="B64" s="172"/>
      <c r="C64" s="172"/>
      <c r="D64" s="224" t="s">
        <v>42</v>
      </c>
      <c r="E64" s="172"/>
      <c r="F64" s="172"/>
      <c r="G64" s="172"/>
      <c r="H64" s="172"/>
      <c r="I64" s="172"/>
      <c r="J64" s="172"/>
      <c r="K64" s="172"/>
      <c r="L64" s="172"/>
      <c r="M64" s="181"/>
      <c r="N64" s="181"/>
      <c r="O64" s="172"/>
      <c r="P64" s="221"/>
      <c r="Q64" s="222" t="s">
        <v>8</v>
      </c>
      <c r="R64" s="223">
        <v>6646.2196864605494</v>
      </c>
      <c r="S64" s="180">
        <v>5768.0609575128374</v>
      </c>
      <c r="T64" s="170">
        <v>4142.599653177348</v>
      </c>
      <c r="U64" s="180">
        <v>4274.8091787970479</v>
      </c>
      <c r="V64" s="169">
        <v>3277.8203051394839</v>
      </c>
      <c r="W64" s="198"/>
    </row>
    <row r="65" spans="1:28" s="6" customFormat="1" ht="9.75" hidden="1" customHeight="1">
      <c r="A65" s="10"/>
      <c r="B65" s="172"/>
      <c r="C65" s="172"/>
      <c r="D65" s="172"/>
      <c r="E65" s="172"/>
      <c r="F65" s="172"/>
      <c r="G65" s="172"/>
      <c r="H65" s="172"/>
      <c r="I65" s="172"/>
      <c r="J65" s="172"/>
      <c r="K65" s="200"/>
      <c r="L65" s="200"/>
      <c r="M65" s="200"/>
      <c r="N65" s="212" t="s">
        <v>13</v>
      </c>
      <c r="O65" s="172"/>
      <c r="P65" s="225"/>
      <c r="Q65" s="226"/>
      <c r="R65" s="227">
        <v>3323.1098432302747</v>
      </c>
      <c r="S65" s="184">
        <v>2884.0304787564187</v>
      </c>
      <c r="T65" s="183">
        <v>2071.299826588674</v>
      </c>
      <c r="U65" s="184">
        <v>2137.404589398524</v>
      </c>
      <c r="V65" s="182">
        <v>1638.910152569742</v>
      </c>
      <c r="W65" s="205"/>
      <c r="X65" s="48"/>
      <c r="Y65" s="48"/>
      <c r="Z65" s="48"/>
      <c r="AA65" s="48"/>
    </row>
    <row r="66" spans="1:28" s="6" customFormat="1" ht="9.75" hidden="1" customHeight="1">
      <c r="A66" s="10"/>
      <c r="B66" s="172"/>
      <c r="C66" s="172"/>
      <c r="D66" s="172"/>
      <c r="E66" s="172"/>
      <c r="F66" s="172"/>
      <c r="G66" s="172"/>
      <c r="H66" s="172"/>
      <c r="I66" s="172"/>
      <c r="J66" s="172"/>
      <c r="K66" s="200"/>
      <c r="L66" s="200"/>
      <c r="M66" s="200"/>
      <c r="N66" s="213" t="s">
        <v>14</v>
      </c>
      <c r="O66" s="172"/>
      <c r="P66" s="225"/>
      <c r="Q66" s="226"/>
      <c r="R66" s="227">
        <v>1993.8659059381646</v>
      </c>
      <c r="S66" s="184">
        <v>1730.4182872538513</v>
      </c>
      <c r="T66" s="183">
        <v>1242.7798959532045</v>
      </c>
      <c r="U66" s="184">
        <v>1282.4427536391145</v>
      </c>
      <c r="V66" s="182">
        <v>983.34609154184511</v>
      </c>
      <c r="W66" s="205"/>
      <c r="X66" s="48"/>
      <c r="Y66" s="48"/>
      <c r="Z66" s="48"/>
      <c r="AA66" s="48"/>
    </row>
    <row r="67" spans="1:28" ht="9.75" hidden="1" customHeight="1">
      <c r="A67" s="45"/>
      <c r="B67" s="163"/>
      <c r="C67" s="163"/>
      <c r="D67" s="163"/>
      <c r="E67" s="163"/>
      <c r="F67" s="163"/>
      <c r="G67" s="163"/>
      <c r="H67" s="163"/>
      <c r="I67" s="163"/>
      <c r="J67" s="163"/>
      <c r="K67" s="200"/>
      <c r="L67" s="163"/>
      <c r="M67" s="163"/>
      <c r="N67" s="215" t="s">
        <v>15</v>
      </c>
      <c r="O67" s="163"/>
      <c r="P67" s="225"/>
      <c r="Q67" s="226"/>
      <c r="R67" s="227">
        <v>1329.2439372921099</v>
      </c>
      <c r="S67" s="184">
        <v>1153.6121915025676</v>
      </c>
      <c r="T67" s="183">
        <v>828.51993063546968</v>
      </c>
      <c r="U67" s="184">
        <v>854.96183575940972</v>
      </c>
      <c r="V67" s="182">
        <v>655.56406102789686</v>
      </c>
      <c r="W67" s="205"/>
      <c r="X67" s="3"/>
      <c r="Y67" s="1"/>
      <c r="Z67" s="1"/>
      <c r="AA67" s="1"/>
    </row>
    <row r="68" spans="1:28" ht="9.75" customHeight="1">
      <c r="A68" s="67" t="s">
        <v>41</v>
      </c>
      <c r="B68" s="228"/>
      <c r="C68" s="229"/>
      <c r="D68" s="230" t="s">
        <v>43</v>
      </c>
      <c r="E68" s="228"/>
      <c r="F68" s="229"/>
      <c r="G68" s="163"/>
      <c r="H68" s="163"/>
      <c r="I68" s="163"/>
      <c r="J68" s="163"/>
      <c r="K68" s="199"/>
      <c r="L68" s="163"/>
      <c r="M68" s="163"/>
      <c r="N68" s="181"/>
      <c r="O68" s="163"/>
      <c r="P68" s="231"/>
      <c r="Q68" s="232"/>
      <c r="R68" s="223">
        <v>36271.709785799991</v>
      </c>
      <c r="S68" s="180">
        <v>32829.895154400001</v>
      </c>
      <c r="T68" s="170">
        <v>29898.492052199999</v>
      </c>
      <c r="U68" s="180">
        <v>29818.833520199998</v>
      </c>
      <c r="V68" s="169">
        <v>26132.609222399999</v>
      </c>
      <c r="W68" s="198"/>
      <c r="X68" s="48"/>
      <c r="Y68" s="48"/>
      <c r="Z68" s="48"/>
      <c r="AA68" s="1"/>
      <c r="AB68" s="1"/>
    </row>
    <row r="69" spans="1:28" ht="9.75" customHeight="1">
      <c r="A69" s="70"/>
      <c r="B69" s="70"/>
      <c r="C69" s="70"/>
      <c r="D69" s="107" t="s">
        <v>19</v>
      </c>
      <c r="E69" s="108"/>
      <c r="F69" s="70"/>
      <c r="H69" s="9"/>
      <c r="I69" s="78" t="s">
        <v>27</v>
      </c>
      <c r="J69" s="74"/>
      <c r="K69" s="74"/>
      <c r="L69" s="79" t="s">
        <v>46</v>
      </c>
      <c r="M69" s="74"/>
      <c r="N69" s="74"/>
      <c r="O69" s="74"/>
      <c r="P69" s="105"/>
      <c r="Q69" s="105"/>
      <c r="R69" s="9"/>
      <c r="S69" s="48"/>
      <c r="T69" s="48"/>
      <c r="U69" s="48"/>
      <c r="V69" s="48"/>
    </row>
    <row r="70" spans="1:28" s="6" customFormat="1" ht="9.75" customHeight="1">
      <c r="A70" s="67" t="s">
        <v>20</v>
      </c>
      <c r="B70" s="72" t="s">
        <v>21</v>
      </c>
      <c r="D70" s="67" t="s">
        <v>20</v>
      </c>
      <c r="E70" s="73" t="s">
        <v>22</v>
      </c>
      <c r="F70" s="72" t="s">
        <v>21</v>
      </c>
      <c r="H70" s="74"/>
      <c r="I70" s="78"/>
      <c r="J70" s="74"/>
      <c r="K70" s="74"/>
      <c r="L70" s="74"/>
      <c r="M70" s="74"/>
      <c r="N70" s="74"/>
      <c r="O70" s="74"/>
      <c r="P70" s="9"/>
      <c r="Q70" s="9"/>
      <c r="R70" s="10"/>
      <c r="S70" s="34"/>
      <c r="T70" s="10"/>
      <c r="U70" s="10"/>
      <c r="V70" s="10"/>
    </row>
    <row r="71" spans="1:28" s="6" customFormat="1" ht="9.75" customHeight="1">
      <c r="A71" s="75" t="s">
        <v>23</v>
      </c>
      <c r="B71" s="71">
        <v>47.67</v>
      </c>
      <c r="D71" s="75" t="s">
        <v>23</v>
      </c>
      <c r="E71" s="109">
        <v>764.37</v>
      </c>
      <c r="F71" s="110">
        <v>29.43</v>
      </c>
      <c r="H71" s="74"/>
      <c r="I71" s="87" t="s">
        <v>35</v>
      </c>
      <c r="J71" s="74"/>
      <c r="K71" s="74"/>
      <c r="L71" s="74" t="s">
        <v>36</v>
      </c>
      <c r="M71" s="74"/>
      <c r="N71" s="74"/>
      <c r="O71" s="74">
        <f>43.5*12</f>
        <v>522</v>
      </c>
      <c r="P71" s="74"/>
      <c r="Q71" s="74"/>
      <c r="R71" s="10"/>
      <c r="S71" s="10"/>
      <c r="T71" s="10"/>
      <c r="U71" s="10"/>
      <c r="V71" s="10"/>
    </row>
    <row r="72" spans="1:28" s="6" customFormat="1" ht="9.75" customHeight="1">
      <c r="A72" s="75" t="s">
        <v>24</v>
      </c>
      <c r="B72" s="71">
        <v>38.880000000000003</v>
      </c>
      <c r="D72" s="75" t="s">
        <v>24</v>
      </c>
      <c r="E72" s="111">
        <v>781.15</v>
      </c>
      <c r="F72" s="112">
        <v>28.35</v>
      </c>
      <c r="H72" s="74"/>
      <c r="I72" s="88" t="s">
        <v>44</v>
      </c>
      <c r="J72" s="74"/>
      <c r="K72" s="74"/>
      <c r="L72" s="74" t="s">
        <v>38</v>
      </c>
      <c r="M72" s="74"/>
      <c r="N72" s="74"/>
      <c r="O72" s="74">
        <f>136.3*12</f>
        <v>1635.6000000000001</v>
      </c>
      <c r="P72" s="74"/>
      <c r="Q72" s="74"/>
      <c r="R72" s="32"/>
      <c r="S72" s="32"/>
      <c r="T72" s="32"/>
      <c r="U72" s="32"/>
      <c r="V72" s="32"/>
      <c r="W72" s="64"/>
      <c r="X72" s="64"/>
    </row>
    <row r="73" spans="1:28" s="6" customFormat="1" ht="9.75" customHeight="1">
      <c r="A73" s="77" t="s">
        <v>26</v>
      </c>
      <c r="B73" s="71">
        <v>29.43</v>
      </c>
      <c r="D73" s="75" t="s">
        <v>26</v>
      </c>
      <c r="E73" s="111">
        <v>695.06</v>
      </c>
      <c r="F73" s="112">
        <v>25.41</v>
      </c>
      <c r="H73" s="74"/>
      <c r="I73" s="89"/>
      <c r="J73" s="74"/>
      <c r="K73" s="74"/>
      <c r="L73" s="76" t="s">
        <v>25</v>
      </c>
      <c r="M73" s="10"/>
      <c r="N73" s="10"/>
      <c r="O73" s="10"/>
      <c r="P73" s="10"/>
      <c r="R73" s="115"/>
      <c r="S73" s="116"/>
      <c r="T73" s="116"/>
      <c r="U73" s="116"/>
      <c r="V73" s="117"/>
      <c r="W73" s="117"/>
      <c r="X73" s="32"/>
    </row>
    <row r="74" spans="1:28" s="6" customFormat="1" ht="9.75" customHeight="1">
      <c r="A74" s="77" t="s">
        <v>32</v>
      </c>
      <c r="B74" s="71">
        <v>20.03</v>
      </c>
      <c r="D74" s="75" t="s">
        <v>32</v>
      </c>
      <c r="E74" s="109">
        <v>663.2</v>
      </c>
      <c r="F74" s="110">
        <v>19.829999999999998</v>
      </c>
      <c r="H74" s="74"/>
      <c r="I74" s="89"/>
      <c r="J74" s="74"/>
      <c r="K74" s="74"/>
      <c r="L74" s="80" t="s">
        <v>29</v>
      </c>
      <c r="M74" s="81"/>
      <c r="N74" s="81"/>
      <c r="O74" s="81"/>
      <c r="P74" s="82" t="s">
        <v>30</v>
      </c>
      <c r="Q74" s="82" t="s">
        <v>31</v>
      </c>
      <c r="R74" s="116"/>
      <c r="S74" s="116"/>
      <c r="T74" s="116"/>
      <c r="U74" s="118"/>
      <c r="V74" s="116"/>
      <c r="W74" s="118"/>
      <c r="X74" s="64"/>
    </row>
    <row r="75" spans="1:28" s="6" customFormat="1" ht="9.75" customHeight="1">
      <c r="A75" s="84" t="s">
        <v>34</v>
      </c>
      <c r="B75" s="85">
        <v>15.08</v>
      </c>
      <c r="D75" s="86" t="s">
        <v>34</v>
      </c>
      <c r="E75" s="113">
        <v>612.59</v>
      </c>
      <c r="F75" s="114">
        <v>15.08</v>
      </c>
      <c r="H75" s="74"/>
      <c r="I75"/>
      <c r="J75"/>
      <c r="K75"/>
      <c r="L75" s="81" t="s">
        <v>33</v>
      </c>
      <c r="M75" s="81"/>
      <c r="N75" s="81"/>
      <c r="O75" s="83">
        <v>0.25800000000000001</v>
      </c>
      <c r="P75" s="81">
        <v>0.19</v>
      </c>
      <c r="Q75" s="83">
        <v>6.7000000000000004E-2</v>
      </c>
      <c r="R75" s="116"/>
      <c r="S75" s="116"/>
      <c r="T75" s="116"/>
      <c r="U75" s="116"/>
      <c r="V75" s="116"/>
      <c r="W75" s="116"/>
      <c r="X75" s="32"/>
    </row>
    <row r="76" spans="1:28" s="6" customFormat="1" ht="9.75" customHeight="1">
      <c r="A76" s="68"/>
      <c r="H76" s="74"/>
      <c r="I76"/>
      <c r="J76"/>
      <c r="K76"/>
      <c r="L76" s="81" t="s">
        <v>37</v>
      </c>
      <c r="M76" s="81"/>
      <c r="N76" s="81"/>
      <c r="O76" s="81">
        <v>9.2100000000000009</v>
      </c>
      <c r="P76" s="81">
        <v>0</v>
      </c>
      <c r="Q76" s="81">
        <v>9.2100000000000009</v>
      </c>
      <c r="R76" s="10"/>
      <c r="S76" s="10"/>
      <c r="T76" s="10"/>
      <c r="U76" s="10"/>
      <c r="V76" s="10"/>
    </row>
    <row r="77" spans="1:28" s="6" customFormat="1" ht="9.75" customHeight="1">
      <c r="A77" s="24"/>
      <c r="H77" s="74"/>
      <c r="R77" s="10"/>
      <c r="S77" s="10"/>
      <c r="T77" s="10"/>
      <c r="U77" s="10"/>
      <c r="V77" s="10"/>
    </row>
    <row r="78" spans="1:28" s="6" customFormat="1" ht="9.75" customHeight="1">
      <c r="A78" s="24"/>
      <c r="H78" s="74"/>
      <c r="S78" s="10"/>
      <c r="T78" s="10"/>
      <c r="U78" s="10"/>
      <c r="V78" s="10"/>
    </row>
  </sheetData>
  <mergeCells count="2">
    <mergeCell ref="A1:T1"/>
    <mergeCell ref="F2:O2"/>
  </mergeCells>
  <pageMargins left="0.7" right="0.7" top="0.75" bottom="0.75" header="0.3" footer="0.3"/>
  <pageSetup paperSize="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76"/>
  <sheetViews>
    <sheetView topLeftCell="A17" workbookViewId="0">
      <selection activeCell="J10" sqref="J10"/>
    </sheetView>
  </sheetViews>
  <sheetFormatPr baseColWidth="10" defaultRowHeight="15"/>
  <cols>
    <col min="1" max="29" width="10.140625" customWidth="1"/>
  </cols>
  <sheetData>
    <row r="1" spans="1:24" ht="21">
      <c r="A1" s="233" t="s">
        <v>39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1"/>
      <c r="V1" s="1"/>
      <c r="W1" s="1"/>
      <c r="X1" s="1"/>
    </row>
    <row r="2" spans="1:24" s="4" customFormat="1" ht="23.25" customHeight="1">
      <c r="A2" s="90"/>
      <c r="B2" s="90"/>
      <c r="C2" s="90"/>
      <c r="D2" s="90"/>
      <c r="E2" s="90"/>
      <c r="F2" s="234" t="s">
        <v>45</v>
      </c>
      <c r="G2" s="234"/>
      <c r="H2" s="234"/>
      <c r="I2" s="234"/>
      <c r="J2" s="234"/>
      <c r="K2" s="234"/>
      <c r="L2" s="234"/>
      <c r="M2" s="234"/>
      <c r="N2" s="234"/>
      <c r="O2" s="234"/>
      <c r="P2" s="90"/>
      <c r="Q2" s="90"/>
      <c r="R2" s="90"/>
      <c r="S2" s="90"/>
      <c r="T2" s="3"/>
      <c r="U2" s="3"/>
      <c r="V2" s="3"/>
      <c r="W2" s="3"/>
      <c r="X2" s="3"/>
    </row>
    <row r="3" spans="1:24">
      <c r="A3" s="5" t="s">
        <v>40</v>
      </c>
      <c r="H3" s="6"/>
      <c r="R3" s="7"/>
      <c r="S3" s="7"/>
      <c r="T3" s="7"/>
      <c r="U3" s="7"/>
      <c r="V3" s="7"/>
      <c r="W3" s="7"/>
      <c r="X3" s="7"/>
    </row>
    <row r="4" spans="1:24" ht="9.75" customHeight="1">
      <c r="A4" s="8"/>
      <c r="B4" s="9"/>
      <c r="C4" s="9"/>
      <c r="D4" s="9"/>
      <c r="E4" s="9"/>
      <c r="F4" s="9"/>
      <c r="G4" s="10"/>
      <c r="H4" s="9"/>
      <c r="I4" s="9"/>
      <c r="J4" s="9"/>
      <c r="K4" s="9"/>
      <c r="L4" s="9"/>
      <c r="M4" s="9"/>
      <c r="N4" s="9"/>
      <c r="O4" s="9"/>
      <c r="P4" s="9"/>
      <c r="Q4" s="11"/>
      <c r="R4" s="11"/>
      <c r="S4" s="11"/>
      <c r="T4" s="11"/>
      <c r="U4" s="11"/>
      <c r="V4" s="11"/>
      <c r="W4" s="12"/>
      <c r="X4" s="7"/>
    </row>
    <row r="5" spans="1:24" ht="9.75" customHeight="1">
      <c r="A5" s="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1"/>
      <c r="R5" s="11"/>
      <c r="S5" s="11"/>
      <c r="T5" s="11"/>
      <c r="U5" s="11"/>
      <c r="V5" s="13"/>
      <c r="W5" s="1"/>
      <c r="X5" s="1"/>
    </row>
    <row r="6" spans="1:24" ht="9.75" customHeight="1">
      <c r="A6" s="9"/>
      <c r="B6" s="9">
        <v>30</v>
      </c>
      <c r="C6" s="9">
        <v>29</v>
      </c>
      <c r="D6" s="9">
        <v>28</v>
      </c>
      <c r="E6" s="9">
        <v>27</v>
      </c>
      <c r="F6" s="14">
        <v>26</v>
      </c>
      <c r="G6" s="9">
        <v>25</v>
      </c>
      <c r="H6" s="9">
        <v>24</v>
      </c>
      <c r="I6" s="9">
        <v>23</v>
      </c>
      <c r="J6" s="14">
        <v>22</v>
      </c>
      <c r="K6" s="14">
        <v>21</v>
      </c>
      <c r="L6" s="14">
        <v>20</v>
      </c>
      <c r="M6" s="15" t="s">
        <v>2</v>
      </c>
      <c r="N6" s="15" t="s">
        <v>3</v>
      </c>
      <c r="O6" s="16" t="s">
        <v>4</v>
      </c>
      <c r="P6" s="9"/>
      <c r="Q6" s="13"/>
      <c r="R6" s="13"/>
      <c r="S6" s="13"/>
      <c r="T6" s="13"/>
      <c r="U6" s="13"/>
      <c r="V6" s="13"/>
      <c r="W6" s="1"/>
      <c r="X6" s="1"/>
    </row>
    <row r="7" spans="1:24" s="6" customFormat="1" ht="9.75" customHeight="1">
      <c r="A7" s="10"/>
      <c r="B7" s="17"/>
      <c r="C7" s="17"/>
      <c r="D7" s="17"/>
      <c r="E7" s="17"/>
      <c r="F7" s="18"/>
      <c r="G7" s="17"/>
      <c r="H7" s="17"/>
      <c r="I7" s="17"/>
      <c r="J7" s="18"/>
      <c r="K7" s="18"/>
      <c r="L7" s="18"/>
      <c r="M7" s="17"/>
      <c r="N7" s="17"/>
      <c r="O7" s="19"/>
      <c r="P7" s="10"/>
      <c r="Q7" s="10"/>
      <c r="R7" s="10"/>
      <c r="S7" s="10"/>
      <c r="T7" s="10"/>
      <c r="U7" s="10"/>
      <c r="V7" s="10"/>
    </row>
    <row r="8" spans="1:24" s="6" customFormat="1" ht="9.75" customHeight="1">
      <c r="A8" s="10"/>
      <c r="B8" s="10"/>
      <c r="C8" s="10"/>
      <c r="D8" s="10"/>
      <c r="E8" s="10"/>
      <c r="F8" s="20"/>
      <c r="G8" s="10"/>
      <c r="H8" s="10"/>
      <c r="I8" s="10"/>
      <c r="J8" s="20"/>
      <c r="K8" s="20"/>
      <c r="L8" s="20"/>
      <c r="M8" s="10"/>
      <c r="N8" s="10"/>
      <c r="O8" s="21"/>
      <c r="P8" s="10"/>
      <c r="Q8" s="10"/>
      <c r="R8" s="10"/>
      <c r="S8" s="10"/>
      <c r="T8" s="10"/>
      <c r="U8" s="10"/>
      <c r="V8" s="10"/>
    </row>
    <row r="9" spans="1:24" s="6" customFormat="1" ht="9.75" customHeight="1">
      <c r="A9" s="22" t="s">
        <v>5</v>
      </c>
      <c r="B9" s="17">
        <f>'[1]mes 21'!B9*2%+'[1]mes 21'!B9</f>
        <v>1238.6778000000002</v>
      </c>
      <c r="C9" s="17">
        <f>'[1]mes 21'!C9*2%+'[1]mes 21'!C9</f>
        <v>1238.6778000000002</v>
      </c>
      <c r="D9" s="17">
        <f>'[1]mes 21'!D9*2%+'[1]mes 21'!D9</f>
        <v>1238.6778000000002</v>
      </c>
      <c r="E9" s="17">
        <f>'[1]mes 21'!E9*2%+'[1]mes 21'!E9</f>
        <v>1238.6778000000002</v>
      </c>
      <c r="F9" s="18">
        <f>'[1]mes 21'!F9*2%+'[1]mes 21'!F9</f>
        <v>1238.6778000000002</v>
      </c>
      <c r="G9" s="17">
        <f>'[1]mes 21'!G9*2%+'[1]mes 21'!G9</f>
        <v>1238.6778000000002</v>
      </c>
      <c r="H9" s="17">
        <f>'[1]mes 21'!H9*2%+'[1]mes 21'!H9</f>
        <v>1238.6778000000002</v>
      </c>
      <c r="I9" s="17">
        <f>'[1]mes 21'!I9*2%+'[1]mes 21'!I9</f>
        <v>1238.6778000000002</v>
      </c>
      <c r="J9" s="18">
        <f>'[1]mes 21'!J9*2%+'[1]mes 21'!J9</f>
        <v>1238.6778000000002</v>
      </c>
      <c r="K9" s="18">
        <f>'[1]mes 21'!K9*2%+'[1]mes 21'!K9</f>
        <v>1238.6778000000002</v>
      </c>
      <c r="L9" s="18">
        <f>'[1]mes 21'!L9*2%+'[1]mes 21'!L9</f>
        <v>1238.6778000000002</v>
      </c>
      <c r="M9" s="17">
        <f>'[1]mes 21'!M9*2%+'[1]mes 21'!M9</f>
        <v>1238.6778000000002</v>
      </c>
      <c r="N9" s="17">
        <f>'[1]mes 21'!N9*2%+'[1]mes 21'!N9</f>
        <v>1238.6778000000002</v>
      </c>
      <c r="O9" s="17">
        <f>'[1]mes 21'!O9*2%+'[1]mes 21'!O9</f>
        <v>1238.6778000000002</v>
      </c>
      <c r="P9" s="10"/>
      <c r="Q9" s="10"/>
      <c r="R9" s="10"/>
      <c r="S9" s="10"/>
      <c r="T9" s="10"/>
      <c r="U9" s="10"/>
      <c r="V9" s="10"/>
    </row>
    <row r="10" spans="1:24" s="6" customFormat="1" ht="9.75" customHeight="1">
      <c r="A10" s="22" t="s">
        <v>6</v>
      </c>
      <c r="B10" s="17">
        <f>'[1]mes 21'!B10*2%+'[1]mes 21'!B10</f>
        <v>1081.9854</v>
      </c>
      <c r="C10" s="17">
        <f>'[1]mes 21'!C10*2%+'[1]mes 21'!C10</f>
        <v>970.48919999999998</v>
      </c>
      <c r="D10" s="17">
        <f>'[1]mes 21'!D10*2%+'[1]mes 21'!D10</f>
        <v>929.70960000000014</v>
      </c>
      <c r="E10" s="17">
        <f>'[1]mes 21'!E10*2%+'[1]mes 21'!E10</f>
        <v>888.85859999999991</v>
      </c>
      <c r="F10" s="18">
        <f>'[1]mes 21'!F10*2%+'[1]mes 21'!F10</f>
        <v>779.83079999999995</v>
      </c>
      <c r="G10" s="17">
        <f>'[1]mes 21'!G10*2%+'[1]mes 21'!G10</f>
        <v>691.87620000000004</v>
      </c>
      <c r="H10" s="17">
        <f>'[1]mes 21'!H10*2%+'[1]mes 21'!H10</f>
        <v>651.05579999999998</v>
      </c>
      <c r="I10" s="17">
        <f>'[1]mes 21'!I10*2%+'[1]mes 21'!I10</f>
        <v>610.29660000000001</v>
      </c>
      <c r="J10" s="18">
        <f>'[1]mes 21'!J10*2%+'[1]mes 21'!J10</f>
        <v>569.44560000000001</v>
      </c>
      <c r="K10" s="18">
        <f>'[1]mes 21'!K10*2%+'[1]mes 21'!K10</f>
        <v>528.69659999999999</v>
      </c>
      <c r="L10" s="18">
        <f>'[1]mes 21'!L10*2%+'[1]mes 21'!L10</f>
        <v>491.1096</v>
      </c>
      <c r="M10" s="17">
        <f>'[1]mes 21'!M10*2%+'[1]mes 21'!M10</f>
        <v>491.1096</v>
      </c>
      <c r="N10" s="17">
        <f>'[1]mes 21'!N10*2%+'[1]mes 21'!N10</f>
        <v>491.1096</v>
      </c>
      <c r="O10" s="17">
        <f>'[1]mes 21'!O10*2%+'[1]mes 21'!O10</f>
        <v>491.1096</v>
      </c>
      <c r="P10" s="10"/>
      <c r="Q10" s="10"/>
      <c r="R10" s="10"/>
      <c r="S10" s="10"/>
      <c r="T10" s="10"/>
      <c r="U10" s="10"/>
      <c r="V10" s="10"/>
    </row>
    <row r="11" spans="1:24" s="6" customFormat="1" ht="9.75" customHeight="1">
      <c r="A11" s="22" t="s">
        <v>7</v>
      </c>
      <c r="B11" s="17">
        <f>'[1]mes 21'!B11*2%+'[1]mes 21'!B11</f>
        <v>2999.1364462931401</v>
      </c>
      <c r="C11" s="17">
        <f>'[1]mes 21'!C11*2%+'[1]mes 21'!C11</f>
        <v>2843.0975429989376</v>
      </c>
      <c r="D11" s="17">
        <f>'[1]mes 21'!D11*2%+'[1]mes 21'!D11</f>
        <v>2587.0588835056205</v>
      </c>
      <c r="E11" s="17">
        <f>'[1]mes 21'!E11*2%+'[1]mes 21'!E11</f>
        <v>2124.4842588311285</v>
      </c>
      <c r="F11" s="18">
        <f>'[1]mes 21'!F11*2%+'[1]mes 21'!F11</f>
        <v>1871.109815373522</v>
      </c>
      <c r="G11" s="17">
        <f>'[1]mes 21'!G11*2%+'[1]mes 21'!G11</f>
        <v>1863.2378638362959</v>
      </c>
      <c r="H11" s="17">
        <f>'[1]mes 21'!H11*2%+'[1]mes 21'!H11</f>
        <v>1817.8758360727202</v>
      </c>
      <c r="I11" s="17">
        <f>'[1]mes 21'!I11*2%+'[1]mes 21'!I11</f>
        <v>1785.3021492071578</v>
      </c>
      <c r="J11" s="18">
        <f>'[1]mes 21'!J11*2%+'[1]mes 21'!J11</f>
        <v>1754.3931879561121</v>
      </c>
      <c r="K11" s="18">
        <f>'[1]mes 21'!K11*2%+'[1]mes 21'!K11</f>
        <v>1626.7199154046016</v>
      </c>
      <c r="L11" s="18">
        <f>'[1]mes 21'!L11*2%+'[1]mes 21'!L11</f>
        <v>1499.4537044354461</v>
      </c>
      <c r="M11" s="17">
        <f>'[1]mes 21'!M11*2%+'[1]mes 21'!M11</f>
        <v>1306.0230877642141</v>
      </c>
      <c r="N11" s="17">
        <f>'[1]mes 21'!N11*2%+'[1]mes 21'!N11</f>
        <v>1067.2019265012118</v>
      </c>
      <c r="O11" s="17">
        <f>'[1]mes 21'!O11*2%+'[1]mes 21'!O11</f>
        <v>804.46387516777793</v>
      </c>
      <c r="P11" s="10"/>
      <c r="Q11" s="10"/>
      <c r="R11" s="10"/>
      <c r="S11" s="10"/>
      <c r="T11" s="10"/>
      <c r="U11" s="10"/>
      <c r="V11" s="10"/>
    </row>
    <row r="12" spans="1:24" s="6" customFormat="1" ht="9.75" customHeight="1">
      <c r="A12" s="22" t="s">
        <v>8</v>
      </c>
      <c r="B12" s="17">
        <f>'[1]mes 21'!B12*2%+'[1]mes 21'!B12</f>
        <v>990.32423536199997</v>
      </c>
      <c r="C12" s="17">
        <f>'[1]mes 21'!C12*2%+'[1]mes 21'!C12</f>
        <v>946.58933418000015</v>
      </c>
      <c r="D12" s="17">
        <f>'[1]mes 21'!D12*2%+'[1]mes 21'!D12</f>
        <v>826.09484376299986</v>
      </c>
      <c r="E12" s="17">
        <f>'[1]mes 21'!E12*2%+'[1]mes 21'!E12</f>
        <v>668.99947062900003</v>
      </c>
      <c r="F12" s="18">
        <f>'[1]mes 21'!F12*2%+'[1]mes 21'!F12</f>
        <v>585.00788499300006</v>
      </c>
      <c r="G12" s="17">
        <f>'[1]mes 21'!G12*2%+'[1]mes 21'!G12</f>
        <v>588.74941742399994</v>
      </c>
      <c r="H12" s="17">
        <f>'[1]mes 21'!H12*2%+'[1]mes 21'!H12</f>
        <v>575.16110242499997</v>
      </c>
      <c r="I12" s="17">
        <f>'[1]mes 21'!I12*2%+'[1]mes 21'!I12</f>
        <v>565.2653308890001</v>
      </c>
      <c r="J12" s="18">
        <f>'[1]mes 21'!J12*2%+'[1]mes 21'!J12</f>
        <v>557.31074721000005</v>
      </c>
      <c r="K12" s="18">
        <f>'[1]mes 21'!K12*2%+'[1]mes 21'!K12</f>
        <v>513.36764291399982</v>
      </c>
      <c r="L12" s="18">
        <f>'[1]mes 21'!L12*2%+'[1]mes 21'!L12</f>
        <v>471.62904217799991</v>
      </c>
      <c r="M12" s="17">
        <f>'[1]mes 21'!M12*2%+'[1]mes 21'!M12</f>
        <v>428.73307707299995</v>
      </c>
      <c r="N12" s="17">
        <f>'[1]mes 21'!N12*2%+'[1]mes 21'!N12</f>
        <v>344.08014036899999</v>
      </c>
      <c r="O12" s="17">
        <f>'[1]mes 21'!O12*2%+'[1]mes 21'!O12</f>
        <v>250.95211220100001</v>
      </c>
      <c r="P12" s="10"/>
      <c r="Q12" s="10"/>
      <c r="R12" s="10"/>
      <c r="S12" s="24"/>
      <c r="T12" s="24"/>
      <c r="U12" s="24"/>
      <c r="V12" s="10"/>
    </row>
    <row r="13" spans="1:24" s="29" customFormat="1" ht="9.75" hidden="1" customHeight="1">
      <c r="A13" s="25">
        <v>0.5</v>
      </c>
      <c r="B13" s="17">
        <f>'[1]mes 21'!B13*2%+'[1]mes 21'!B13</f>
        <v>495.16211768099998</v>
      </c>
      <c r="C13" s="26">
        <v>5679.5360050800009</v>
      </c>
      <c r="D13" s="26">
        <v>4956.5690625779989</v>
      </c>
      <c r="E13" s="26">
        <v>4013.9968237739999</v>
      </c>
      <c r="F13" s="27">
        <v>3510.0473099579999</v>
      </c>
      <c r="G13" s="26">
        <v>3532.4965045440003</v>
      </c>
      <c r="H13" s="26">
        <v>3450.96661455</v>
      </c>
      <c r="I13" s="26">
        <v>3391.5919853340006</v>
      </c>
      <c r="J13" s="27">
        <v>3343.8644832600003</v>
      </c>
      <c r="K13" s="27">
        <v>3080.2058574839984</v>
      </c>
      <c r="L13" s="27">
        <v>2829.7742530679998</v>
      </c>
      <c r="M13" s="28">
        <v>2572.3984624379996</v>
      </c>
      <c r="N13" s="28">
        <v>2064.4808422139999</v>
      </c>
      <c r="O13" s="28">
        <v>1505.7126732060001</v>
      </c>
      <c r="P13" s="25"/>
      <c r="Q13" s="25"/>
      <c r="R13" s="25"/>
      <c r="S13" s="25"/>
      <c r="T13" s="25"/>
      <c r="U13" s="25"/>
      <c r="V13" s="25"/>
    </row>
    <row r="14" spans="1:24" s="29" customFormat="1" ht="9.75" hidden="1" customHeight="1">
      <c r="A14" s="25">
        <v>0.3</v>
      </c>
      <c r="B14" s="17">
        <f>'[1]mes 21'!B14*2%+'[1]mes 21'!B14</f>
        <v>297.09727060860001</v>
      </c>
      <c r="C14" s="26">
        <v>3407.7216030480004</v>
      </c>
      <c r="D14" s="26">
        <v>2973.9414375467995</v>
      </c>
      <c r="E14" s="26">
        <v>2408.3980942643998</v>
      </c>
      <c r="F14" s="27">
        <v>2106.0283859747997</v>
      </c>
      <c r="G14" s="26">
        <v>2119.4979027263998</v>
      </c>
      <c r="H14" s="26">
        <v>2070.57996873</v>
      </c>
      <c r="I14" s="26">
        <v>2034.9551912004001</v>
      </c>
      <c r="J14" s="27">
        <v>2006.3186899560001</v>
      </c>
      <c r="K14" s="27">
        <v>1848.123514490399</v>
      </c>
      <c r="L14" s="27">
        <v>1697.8645518407998</v>
      </c>
      <c r="M14" s="28">
        <v>1543.4390774627998</v>
      </c>
      <c r="N14" s="28">
        <v>1238.6885053284</v>
      </c>
      <c r="O14" s="28">
        <v>903.42760392359992</v>
      </c>
      <c r="P14" s="25"/>
      <c r="Q14" s="25"/>
      <c r="R14" s="25"/>
      <c r="S14" s="25"/>
      <c r="T14" s="25"/>
      <c r="U14" s="25"/>
      <c r="V14" s="25"/>
    </row>
    <row r="15" spans="1:24" s="29" customFormat="1" ht="9.75" hidden="1" customHeight="1">
      <c r="A15" s="25">
        <v>0.2</v>
      </c>
      <c r="B15" s="17">
        <f>'[1]mes 21'!B15*2%+'[1]mes 21'!B15</f>
        <v>198.0648470724</v>
      </c>
      <c r="C15" s="26">
        <v>2271.8144020320005</v>
      </c>
      <c r="D15" s="26">
        <v>1982.6276250311998</v>
      </c>
      <c r="E15" s="26">
        <v>1605.5987295096002</v>
      </c>
      <c r="F15" s="27">
        <v>1404.0189239832002</v>
      </c>
      <c r="G15" s="26">
        <v>1412.9986018176</v>
      </c>
      <c r="H15" s="26">
        <v>1380.38664582</v>
      </c>
      <c r="I15" s="26">
        <v>1356.6367941336002</v>
      </c>
      <c r="J15" s="27">
        <v>1337.5457933040002</v>
      </c>
      <c r="K15" s="27">
        <v>1232.0823429935997</v>
      </c>
      <c r="L15" s="27">
        <v>1131.9097012272</v>
      </c>
      <c r="M15" s="28">
        <v>1028.9593849751998</v>
      </c>
      <c r="N15" s="28">
        <v>825.79233688559998</v>
      </c>
      <c r="O15" s="28">
        <v>602.28506928240006</v>
      </c>
      <c r="P15" s="25"/>
      <c r="Q15" s="25"/>
      <c r="R15" s="25"/>
      <c r="S15" s="25"/>
      <c r="T15" s="25"/>
      <c r="U15" s="25"/>
      <c r="V15" s="25"/>
    </row>
    <row r="16" spans="1:24" s="30" customFormat="1" ht="9.75" hidden="1" customHeight="1">
      <c r="A16" s="25"/>
      <c r="B16" s="17">
        <f>'[1]mes 21'!B16*2%+'[1]mes 21'!B16</f>
        <v>6310.1238816551395</v>
      </c>
      <c r="C16" s="17">
        <v>0</v>
      </c>
      <c r="D16" s="17">
        <v>0</v>
      </c>
      <c r="E16" s="17">
        <v>0</v>
      </c>
      <c r="F16" s="18">
        <v>0</v>
      </c>
      <c r="G16" s="17">
        <v>0</v>
      </c>
      <c r="H16" s="17">
        <v>0</v>
      </c>
      <c r="I16" s="17">
        <v>0</v>
      </c>
      <c r="J16" s="18">
        <v>0</v>
      </c>
      <c r="K16" s="18">
        <v>0</v>
      </c>
      <c r="L16" s="18">
        <v>0</v>
      </c>
      <c r="M16" s="17">
        <v>0</v>
      </c>
      <c r="N16" s="17">
        <v>0</v>
      </c>
      <c r="O16" s="17">
        <v>0</v>
      </c>
      <c r="P16" s="25"/>
      <c r="Q16" s="25"/>
      <c r="R16" s="25"/>
      <c r="S16" s="25"/>
      <c r="T16" s="25"/>
      <c r="U16" s="25"/>
      <c r="V16" s="25"/>
    </row>
    <row r="17" spans="1:22" s="6" customFormat="1" ht="9.75" customHeight="1">
      <c r="A17" s="22"/>
      <c r="B17" s="31">
        <f>B9+B10+B11+B12</f>
        <v>6310.1238816551404</v>
      </c>
      <c r="C17" s="31">
        <f t="shared" ref="C17:O17" si="0">C9+C10+C11+C12</f>
        <v>5998.8538771789381</v>
      </c>
      <c r="D17" s="31">
        <f t="shared" si="0"/>
        <v>5581.5411272686206</v>
      </c>
      <c r="E17" s="31">
        <f t="shared" si="0"/>
        <v>4921.0201294601284</v>
      </c>
      <c r="F17" s="31">
        <f t="shared" si="0"/>
        <v>4474.6263003665226</v>
      </c>
      <c r="G17" s="31">
        <f t="shared" si="0"/>
        <v>4382.5412812602963</v>
      </c>
      <c r="H17" s="31">
        <f t="shared" si="0"/>
        <v>4282.7705384977198</v>
      </c>
      <c r="I17" s="31">
        <f t="shared" si="0"/>
        <v>4199.5418800961579</v>
      </c>
      <c r="J17" s="31">
        <f t="shared" si="0"/>
        <v>4119.8273351661119</v>
      </c>
      <c r="K17" s="31">
        <f t="shared" si="0"/>
        <v>3907.4619583186013</v>
      </c>
      <c r="L17" s="31">
        <f t="shared" si="0"/>
        <v>3700.8701466134462</v>
      </c>
      <c r="M17" s="31">
        <f t="shared" si="0"/>
        <v>3464.5435648372145</v>
      </c>
      <c r="N17" s="31">
        <f t="shared" si="0"/>
        <v>3141.0694668702117</v>
      </c>
      <c r="O17" s="31">
        <f t="shared" si="0"/>
        <v>2785.2033873687783</v>
      </c>
      <c r="P17" s="10"/>
      <c r="Q17" s="10"/>
      <c r="R17" s="10"/>
      <c r="S17" s="10"/>
      <c r="T17" s="10"/>
      <c r="U17" s="10"/>
      <c r="V17" s="10"/>
    </row>
    <row r="18" spans="1:22" s="33" customFormat="1" ht="9.75" customHeight="1">
      <c r="A18" s="32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</row>
    <row r="19" spans="1:22" s="33" customFormat="1" ht="9.75" customHeight="1">
      <c r="A19" s="32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4"/>
      <c r="Q19" s="34"/>
      <c r="R19" s="34"/>
      <c r="S19" s="34"/>
      <c r="T19" s="34"/>
      <c r="U19" s="34"/>
      <c r="V19" s="34"/>
    </row>
    <row r="20" spans="1:22" ht="9.75" customHeight="1">
      <c r="A20" s="8" t="s">
        <v>9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9"/>
      <c r="Q20" s="9"/>
      <c r="R20" s="9"/>
      <c r="S20" s="9"/>
      <c r="T20" s="9"/>
      <c r="U20" s="9"/>
      <c r="V20" s="9"/>
    </row>
    <row r="21" spans="1:22" s="122" customFormat="1" ht="9.75" customHeight="1">
      <c r="A21" s="9"/>
      <c r="B21" s="9"/>
      <c r="C21" s="9"/>
      <c r="D21" s="9"/>
      <c r="E21" s="36" t="s">
        <v>10</v>
      </c>
      <c r="F21" s="15" t="s">
        <v>11</v>
      </c>
      <c r="G21" s="15">
        <v>25</v>
      </c>
      <c r="H21" s="36">
        <v>24</v>
      </c>
      <c r="I21" s="15">
        <v>23</v>
      </c>
      <c r="J21" s="15">
        <v>22</v>
      </c>
      <c r="K21" s="37">
        <v>21</v>
      </c>
      <c r="L21" s="37">
        <v>20</v>
      </c>
      <c r="M21" s="15">
        <v>19</v>
      </c>
      <c r="N21" s="36">
        <v>18</v>
      </c>
      <c r="O21" s="15">
        <v>17</v>
      </c>
      <c r="P21" s="36">
        <v>16</v>
      </c>
      <c r="Q21" s="15" t="s">
        <v>12</v>
      </c>
      <c r="R21" s="9"/>
      <c r="S21" s="9"/>
      <c r="T21" s="9"/>
      <c r="U21" s="9"/>
      <c r="V21" s="9"/>
    </row>
    <row r="22" spans="1:22" ht="9.75" customHeight="1">
      <c r="A22" s="9"/>
      <c r="B22" s="9"/>
      <c r="C22" s="9"/>
      <c r="D22" s="9"/>
      <c r="E22" s="120"/>
      <c r="F22" s="40"/>
      <c r="G22" s="40"/>
      <c r="H22" s="120"/>
      <c r="I22" s="40"/>
      <c r="J22" s="40"/>
      <c r="K22" s="42"/>
      <c r="L22" s="42"/>
      <c r="M22" s="40"/>
      <c r="N22" s="120"/>
      <c r="O22" s="40"/>
      <c r="P22" s="120"/>
      <c r="Q22" s="40"/>
      <c r="R22" s="9"/>
      <c r="S22" s="9"/>
      <c r="T22" s="9"/>
      <c r="U22" s="9"/>
      <c r="V22" s="9"/>
    </row>
    <row r="23" spans="1:22" s="6" customFormat="1" ht="9.75" customHeight="1">
      <c r="A23" s="10"/>
      <c r="B23" s="10"/>
      <c r="C23" s="10"/>
      <c r="D23" s="22" t="s">
        <v>5</v>
      </c>
      <c r="E23" s="18">
        <f>'[1]mes 21'!E22*2%+'[1]mes 21'!E22</f>
        <v>1071.0611999999999</v>
      </c>
      <c r="F23" s="17">
        <f>'[1]mes 21'!F22*2%+'[1]mes 21'!F22</f>
        <v>1071.0611999999999</v>
      </c>
      <c r="G23" s="17">
        <f>'[1]mes 21'!G22*2%+'[1]mes 21'!G22</f>
        <v>1071.0611999999999</v>
      </c>
      <c r="H23" s="18">
        <f>'[1]mes 21'!H22*2%+'[1]mes 21'!H22</f>
        <v>1071.0611999999999</v>
      </c>
      <c r="I23" s="17">
        <f>'[1]mes 21'!I22*2%+'[1]mes 21'!I22</f>
        <v>1071.0611999999999</v>
      </c>
      <c r="J23" s="17">
        <f>'[1]mes 21'!J22*2%+'[1]mes 21'!J22</f>
        <v>1071.0611999999999</v>
      </c>
      <c r="K23" s="17">
        <f>'[1]mes 21'!K22*2%+'[1]mes 21'!K22</f>
        <v>1071.0611999999999</v>
      </c>
      <c r="L23" s="17">
        <f>'[1]mes 21'!L22*2%+'[1]mes 21'!L22</f>
        <v>1071.0611999999999</v>
      </c>
      <c r="M23" s="17">
        <f>'[1]mes 21'!M22*2%+'[1]mes 21'!M22</f>
        <v>1071.0611999999999</v>
      </c>
      <c r="N23" s="18">
        <f>'[1]mes 21'!N22*2%+'[1]mes 21'!N22</f>
        <v>1071.0611999999999</v>
      </c>
      <c r="O23" s="17">
        <f>'[1]mes 21'!O22*2%+'[1]mes 21'!O22</f>
        <v>1071.0611999999999</v>
      </c>
      <c r="P23" s="18">
        <f>'[1]mes 21'!P22*2%+'[1]mes 21'!P22</f>
        <v>1071.0611999999999</v>
      </c>
      <c r="Q23" s="17">
        <f>'[1]mes 21'!Q22*2%+'[1]mes 21'!Q22</f>
        <v>1071.0611999999999</v>
      </c>
      <c r="R23" s="32"/>
      <c r="S23" s="10"/>
      <c r="T23" s="10"/>
      <c r="U23" s="10"/>
      <c r="V23" s="10"/>
    </row>
    <row r="24" spans="1:22" s="6" customFormat="1" ht="9.75" customHeight="1">
      <c r="A24" s="10"/>
      <c r="B24" s="10"/>
      <c r="C24" s="10"/>
      <c r="D24" s="22" t="s">
        <v>6</v>
      </c>
      <c r="E24" s="18">
        <f>'[1]mes 21'!E23*2%+'[1]mes 21'!E23</f>
        <v>779.83079999999995</v>
      </c>
      <c r="F24" s="17">
        <f>'[1]mes 21'!F23*2%+'[1]mes 21'!F23</f>
        <v>779.83079999999995</v>
      </c>
      <c r="G24" s="17">
        <f>'[1]mes 21'!G23*2%+'[1]mes 21'!G23</f>
        <v>691.87620000000004</v>
      </c>
      <c r="H24" s="18">
        <f>'[1]mes 21'!H23*2%+'[1]mes 21'!H23</f>
        <v>651.05579999999998</v>
      </c>
      <c r="I24" s="17">
        <f>'[1]mes 21'!I23*2%+'[1]mes 21'!I23</f>
        <v>610.29660000000001</v>
      </c>
      <c r="J24" s="17">
        <f>'[1]mes 21'!J23*2%+'[1]mes 21'!J23</f>
        <v>569.44560000000001</v>
      </c>
      <c r="K24" s="17">
        <f>'[1]mes 21'!K23*2%+'[1]mes 21'!K23</f>
        <v>528.69659999999999</v>
      </c>
      <c r="L24" s="17">
        <f>'[1]mes 21'!L23*2%+'[1]mes 21'!L23</f>
        <v>491.1096</v>
      </c>
      <c r="M24" s="17">
        <f>'[1]mes 21'!M23*2%+'[1]mes 21'!M23</f>
        <v>466.04819999999995</v>
      </c>
      <c r="N24" s="18">
        <f>'[1]mes 21'!N23*2%+'[1]mes 21'!N23</f>
        <v>440.96640000000002</v>
      </c>
      <c r="O24" s="17">
        <f>'[1]mes 21'!O23*2%+'[1]mes 21'!O23</f>
        <v>415.87439999999998</v>
      </c>
      <c r="P24" s="18">
        <f>'[1]mes 21'!P23*2%+'[1]mes 21'!P23</f>
        <v>390.85379999999998</v>
      </c>
      <c r="Q24" s="17">
        <f>'[1]mes 21'!Q23*2%+'[1]mes 21'!Q23</f>
        <v>390.85379999999998</v>
      </c>
      <c r="R24" s="32"/>
      <c r="S24" s="10"/>
      <c r="T24" s="10"/>
      <c r="U24" s="10"/>
      <c r="V24" s="10"/>
    </row>
    <row r="25" spans="1:22" s="6" customFormat="1" ht="9.75" customHeight="1">
      <c r="A25" s="10"/>
      <c r="B25" s="10"/>
      <c r="C25" s="10"/>
      <c r="D25" s="22" t="s">
        <v>7</v>
      </c>
      <c r="E25" s="18">
        <f>'[1]mes 21'!E24*2%+'[1]mes 21'!E24</f>
        <v>2010.7356280399979</v>
      </c>
      <c r="F25" s="17">
        <f>'[1]mes 21'!F24*2%+'[1]mes 21'!F24</f>
        <v>1654.0815050008919</v>
      </c>
      <c r="G25" s="17">
        <f>'[1]mes 21'!G24*2%+'[1]mes 21'!G24</f>
        <v>1633.132973725182</v>
      </c>
      <c r="H25" s="18">
        <f>'[1]mes 21'!H24*2%+'[1]mes 21'!H24</f>
        <v>1546.4926245736622</v>
      </c>
      <c r="I25" s="17">
        <f>'[1]mes 21'!I24*2%+'[1]mes 21'!I24</f>
        <v>1494.9122433932157</v>
      </c>
      <c r="J25" s="17">
        <f>'[1]mes 21'!J24*2%+'[1]mes 21'!J24</f>
        <v>1469.0771412917763</v>
      </c>
      <c r="K25" s="17">
        <f>'[1]mes 21'!K24*2%+'[1]mes 21'!K24</f>
        <v>1437.7036491500937</v>
      </c>
      <c r="L25" s="17">
        <f>'[1]mes 21'!L24*2%+'[1]mes 21'!L24</f>
        <v>1405.16222151996</v>
      </c>
      <c r="M25" s="17">
        <f>'[1]mes 21'!M24*2%+'[1]mes 21'!M24</f>
        <v>1384.9157458958398</v>
      </c>
      <c r="N25" s="18">
        <f>'[1]mes 21'!N24*2%+'[1]mes 21'!N24</f>
        <v>1285.0417303807319</v>
      </c>
      <c r="O25" s="17">
        <f>'[1]mes 21'!O24*2%+'[1]mes 21'!O24</f>
        <v>1227.8939174500499</v>
      </c>
      <c r="P25" s="18">
        <f>'[1]mes 21'!P24*2%+'[1]mes 21'!P24</f>
        <v>1166.9301718428242</v>
      </c>
      <c r="Q25" s="17">
        <f>'[1]mes 21'!Q24*2%+'[1]mes 21'!Q24</f>
        <v>1051.835476426776</v>
      </c>
      <c r="R25" s="32"/>
      <c r="S25" s="10"/>
      <c r="T25" s="10"/>
      <c r="U25" s="10"/>
      <c r="V25" s="10"/>
    </row>
    <row r="26" spans="1:22" s="6" customFormat="1" ht="9.75" customHeight="1">
      <c r="A26" s="10"/>
      <c r="B26" s="10"/>
      <c r="C26" s="10"/>
      <c r="D26" s="22" t="s">
        <v>8</v>
      </c>
      <c r="E26" s="18">
        <f>'[1]mes 21'!E25*2%+'[1]mes 21'!E25</f>
        <v>749.73328989299989</v>
      </c>
      <c r="F26" s="17">
        <f>'[1]mes 21'!F25*2%+'[1]mes 21'!F25</f>
        <v>544.94103279000001</v>
      </c>
      <c r="G26" s="17">
        <f>'[1]mes 21'!G25*2%+'[1]mes 21'!G25</f>
        <v>595.40579345099979</v>
      </c>
      <c r="H26" s="18">
        <f>'[1]mes 21'!H25*2%+'[1]mes 21'!H25</f>
        <v>509.46689633700009</v>
      </c>
      <c r="I26" s="17">
        <f>'[1]mes 21'!I25*2%+'[1]mes 21'!I25</f>
        <v>471.70864925099994</v>
      </c>
      <c r="J26" s="17">
        <f>'[1]mes 21'!J25*2%+'[1]mes 21'!J25</f>
        <v>463.65608763600005</v>
      </c>
      <c r="K26" s="17">
        <f>'[1]mes 21'!K25*2%+'[1]mes 21'!K25</f>
        <v>455.24835600299997</v>
      </c>
      <c r="L26" s="17">
        <f>'[1]mes 21'!L25*2%+'[1]mes 21'!L25</f>
        <v>447.24478335600003</v>
      </c>
      <c r="M26" s="17">
        <f>'[1]mes 21'!M25*2%+'[1]mes 21'!M25</f>
        <v>441.51307410000004</v>
      </c>
      <c r="N26" s="18">
        <f>'[1]mes 21'!N25*2%+'[1]mes 21'!N25</f>
        <v>406.75540130399997</v>
      </c>
      <c r="O26" s="17">
        <f>'[1]mes 21'!O25*2%+'[1]mes 21'!O25</f>
        <v>389.92156717499995</v>
      </c>
      <c r="P26" s="18">
        <f>'[1]mes 21'!P25*2%+'[1]mes 21'!P25</f>
        <v>368.66647868399997</v>
      </c>
      <c r="Q26" s="17">
        <f>'[1]mes 21'!Q25*2%+'[1]mes 21'!Q25</f>
        <v>347.68082951699995</v>
      </c>
      <c r="R26" s="32"/>
      <c r="S26" s="10"/>
      <c r="T26" s="10"/>
      <c r="U26" s="10"/>
      <c r="V26" s="10"/>
    </row>
    <row r="27" spans="1:22" s="6" customFormat="1" ht="9.75" hidden="1" customHeight="1">
      <c r="A27" s="10"/>
      <c r="B27" s="10"/>
      <c r="C27" s="44" t="s">
        <v>13</v>
      </c>
      <c r="D27" s="26">
        <v>0.5</v>
      </c>
      <c r="E27" s="31">
        <f>'[1]mes 21'!E26*2%+'[1]mes 21'!E26</f>
        <v>374.86664494649995</v>
      </c>
      <c r="F27" s="17">
        <f>'[1]mes 21'!F26*2%+'[1]mes 21'!F26</f>
        <v>272.470516395</v>
      </c>
      <c r="G27" s="17">
        <f>'[1]mes 21'!G26*2%+'[1]mes 21'!G26</f>
        <v>297.7028967254999</v>
      </c>
      <c r="H27" s="31">
        <f>'[1]mes 21'!H26*2%+'[1]mes 21'!H26</f>
        <v>254.73344816850005</v>
      </c>
      <c r="I27" s="17">
        <f>'[1]mes 21'!I26*2%+'[1]mes 21'!I26</f>
        <v>235.85432462549997</v>
      </c>
      <c r="J27" s="17">
        <f>'[1]mes 21'!J26*2%+'[1]mes 21'!J26</f>
        <v>231.82804381800003</v>
      </c>
      <c r="K27" s="17">
        <f>'[1]mes 21'!K26*2%+'[1]mes 21'!K26</f>
        <v>227.62417800149998</v>
      </c>
      <c r="L27" s="17">
        <f>'[1]mes 21'!L26*2%+'[1]mes 21'!L26</f>
        <v>223.62239167800001</v>
      </c>
      <c r="M27" s="17">
        <f>'[1]mes 21'!M26*2%+'[1]mes 21'!M26</f>
        <v>220.75653705000002</v>
      </c>
      <c r="N27" s="31">
        <f>'[1]mes 21'!N26*2%+'[1]mes 21'!N26</f>
        <v>203.37770065199999</v>
      </c>
      <c r="O27" s="17">
        <f>'[1]mes 21'!O26*2%+'[1]mes 21'!O26</f>
        <v>194.96078358749998</v>
      </c>
      <c r="P27" s="31">
        <f>'[1]mes 21'!P26*2%+'[1]mes 21'!P26</f>
        <v>184.33323934199998</v>
      </c>
      <c r="Q27" s="17">
        <f>'[1]mes 21'!Q26*2%+'[1]mes 21'!Q26</f>
        <v>173.84041475849997</v>
      </c>
      <c r="R27" s="51"/>
      <c r="S27" s="10"/>
      <c r="T27" s="10"/>
      <c r="U27" s="10"/>
      <c r="V27" s="10"/>
    </row>
    <row r="28" spans="1:22" s="6" customFormat="1" ht="9.75" hidden="1" customHeight="1">
      <c r="A28" s="10"/>
      <c r="B28" s="10"/>
      <c r="C28" s="44" t="s">
        <v>14</v>
      </c>
      <c r="D28" s="26">
        <v>0.3</v>
      </c>
      <c r="E28" s="31">
        <f>'[1]mes 21'!E27*2%+'[1]mes 21'!E27</f>
        <v>224.91998696789997</v>
      </c>
      <c r="F28" s="17">
        <f>'[1]mes 21'!F27*2%+'[1]mes 21'!F27</f>
        <v>163.482309837</v>
      </c>
      <c r="G28" s="17">
        <f>'[1]mes 21'!G27*2%+'[1]mes 21'!G27</f>
        <v>178.62173803529998</v>
      </c>
      <c r="H28" s="31">
        <f>'[1]mes 21'!H27*2%+'[1]mes 21'!H27</f>
        <v>152.84006890110004</v>
      </c>
      <c r="I28" s="17">
        <f>'[1]mes 21'!I27*2%+'[1]mes 21'!I27</f>
        <v>141.51259477529999</v>
      </c>
      <c r="J28" s="17">
        <f>'[1]mes 21'!J27*2%+'[1]mes 21'!J27</f>
        <v>139.09682629080001</v>
      </c>
      <c r="K28" s="17">
        <f>'[1]mes 21'!K27*2%+'[1]mes 21'!K27</f>
        <v>136.5745068009</v>
      </c>
      <c r="L28" s="17">
        <f>'[1]mes 21'!L27*2%+'[1]mes 21'!L27</f>
        <v>134.17343500679999</v>
      </c>
      <c r="M28" s="17">
        <f>'[1]mes 21'!M27*2%+'[1]mes 21'!M27</f>
        <v>132.45392223000002</v>
      </c>
      <c r="N28" s="31">
        <f>'[1]mes 21'!N27*2%+'[1]mes 21'!N27</f>
        <v>122.02662039119998</v>
      </c>
      <c r="O28" s="17">
        <f>'[1]mes 21'!O27*2%+'[1]mes 21'!O27</f>
        <v>116.97647015249999</v>
      </c>
      <c r="P28" s="31">
        <f>'[1]mes 21'!P27*2%+'[1]mes 21'!P27</f>
        <v>110.5999436052</v>
      </c>
      <c r="Q28" s="17">
        <f>'[1]mes 21'!Q27*2%+'[1]mes 21'!Q27</f>
        <v>104.30424885509997</v>
      </c>
      <c r="R28" s="51"/>
      <c r="S28" s="10"/>
      <c r="T28" s="10"/>
      <c r="U28" s="10"/>
      <c r="V28" s="10"/>
    </row>
    <row r="29" spans="1:22" s="6" customFormat="1" ht="9.75" hidden="1" customHeight="1">
      <c r="A29" s="10"/>
      <c r="B29" s="10"/>
      <c r="C29" s="44" t="s">
        <v>15</v>
      </c>
      <c r="D29" s="26">
        <v>0.2</v>
      </c>
      <c r="E29" s="31">
        <f>'[1]mes 21'!E28*2%+'[1]mes 21'!E28</f>
        <v>149.94665797859997</v>
      </c>
      <c r="F29" s="17">
        <f>'[1]mes 21'!F28*2%+'[1]mes 21'!F28</f>
        <v>108.98820655800002</v>
      </c>
      <c r="G29" s="17">
        <f>'[1]mes 21'!G28*2%+'[1]mes 21'!G28</f>
        <v>119.08115869019998</v>
      </c>
      <c r="H29" s="31">
        <f>'[1]mes 21'!H28*2%+'[1]mes 21'!H28</f>
        <v>101.89337926740001</v>
      </c>
      <c r="I29" s="17">
        <f>'[1]mes 21'!I28*2%+'[1]mes 21'!I28</f>
        <v>94.341729850199997</v>
      </c>
      <c r="J29" s="17">
        <f>'[1]mes 21'!J28*2%+'[1]mes 21'!J28</f>
        <v>92.731217527200002</v>
      </c>
      <c r="K29" s="17">
        <f>'[1]mes 21'!K28*2%+'[1]mes 21'!K28</f>
        <v>91.049671200600017</v>
      </c>
      <c r="L29" s="17">
        <f>'[1]mes 21'!L28*2%+'[1]mes 21'!L28</f>
        <v>89.448956671200008</v>
      </c>
      <c r="M29" s="17">
        <f>'[1]mes 21'!M28*2%+'[1]mes 21'!M28</f>
        <v>88.302614820000016</v>
      </c>
      <c r="N29" s="31">
        <f>'[1]mes 21'!N28*2%+'[1]mes 21'!N28</f>
        <v>81.351080260800003</v>
      </c>
      <c r="O29" s="17">
        <f>'[1]mes 21'!O28*2%+'[1]mes 21'!O28</f>
        <v>77.98431343499999</v>
      </c>
      <c r="P29" s="31">
        <f>'[1]mes 21'!P28*2%+'[1]mes 21'!P28</f>
        <v>73.733295736799988</v>
      </c>
      <c r="Q29" s="17">
        <f>'[1]mes 21'!Q28*2%+'[1]mes 21'!Q28</f>
        <v>69.536165903400004</v>
      </c>
      <c r="R29" s="51"/>
      <c r="S29" s="10"/>
      <c r="T29" s="10"/>
      <c r="U29" s="10"/>
      <c r="V29" s="10"/>
    </row>
    <row r="30" spans="1:22" s="6" customFormat="1" ht="9.75" customHeight="1">
      <c r="A30" s="10"/>
      <c r="B30" s="44"/>
      <c r="C30" s="44"/>
      <c r="D30" s="46"/>
      <c r="E30" s="31">
        <f>'[1]mes 21'!E29*2%+'[1]mes 21'!E29</f>
        <v>4611.3609179329969</v>
      </c>
      <c r="F30" s="31">
        <f>'[1]mes 21'!F29*2%+'[1]mes 21'!F29</f>
        <v>4049.9145377908922</v>
      </c>
      <c r="G30" s="31">
        <f>'[1]mes 21'!G29*2%+'[1]mes 21'!G29</f>
        <v>3991.4761671761817</v>
      </c>
      <c r="H30" s="31">
        <f>'[1]mes 21'!H29*2%+'[1]mes 21'!H29</f>
        <v>3778.0765209106626</v>
      </c>
      <c r="I30" s="31">
        <f>'[1]mes 21'!I29*2%+'[1]mes 21'!I29</f>
        <v>3647.9786926442157</v>
      </c>
      <c r="J30" s="31">
        <f>'[1]mes 21'!J29*2%+'[1]mes 21'!J29</f>
        <v>3573.2400289277762</v>
      </c>
      <c r="K30" s="31">
        <f>'[1]mes 21'!K29*2%+'[1]mes 21'!K29</f>
        <v>3492.7098051530938</v>
      </c>
      <c r="L30" s="31">
        <f>'[1]mes 21'!L29*2%+'[1]mes 21'!L29</f>
        <v>3414.5778048759603</v>
      </c>
      <c r="M30" s="31">
        <f>'[1]mes 21'!M29*2%+'[1]mes 21'!M29</f>
        <v>3363.5382199958394</v>
      </c>
      <c r="N30" s="31">
        <f>'[1]mes 21'!N29*2%+'[1]mes 21'!N29</f>
        <v>3203.8247316847319</v>
      </c>
      <c r="O30" s="31">
        <f>'[1]mes 21'!O29*2%+'[1]mes 21'!O29</f>
        <v>3104.7510846250498</v>
      </c>
      <c r="P30" s="31">
        <f>'[1]mes 21'!P29*2%+'[1]mes 21'!P29</f>
        <v>2997.5116505268243</v>
      </c>
      <c r="Q30" s="31">
        <f>'[1]mes 21'!Q29*2%+'[1]mes 21'!Q29</f>
        <v>2861.4313059437759</v>
      </c>
      <c r="R30" s="32"/>
      <c r="S30" s="10"/>
      <c r="T30" s="10"/>
      <c r="U30" s="10"/>
      <c r="V30" s="10"/>
    </row>
    <row r="31" spans="1:22" s="6" customFormat="1" ht="9.75" customHeight="1">
      <c r="A31" s="10"/>
      <c r="B31" s="10"/>
      <c r="C31" s="10"/>
      <c r="D31" s="35"/>
      <c r="E31" s="24"/>
      <c r="F31" s="24"/>
      <c r="G31" s="24"/>
      <c r="H31" s="24"/>
      <c r="I31" s="24"/>
      <c r="J31" s="24"/>
      <c r="K31" s="24"/>
      <c r="L31" s="24"/>
      <c r="M31" s="24"/>
      <c r="N31" s="35"/>
      <c r="O31" s="24"/>
      <c r="P31" s="24"/>
      <c r="Q31" s="24"/>
      <c r="R31" s="35"/>
      <c r="S31" s="10"/>
      <c r="T31" s="10"/>
      <c r="U31" s="10"/>
      <c r="V31" s="10"/>
    </row>
    <row r="32" spans="1:22" ht="9.75" customHeight="1">
      <c r="A32" s="8" t="s">
        <v>16</v>
      </c>
      <c r="B32" s="9"/>
      <c r="C32" s="10"/>
      <c r="D32" s="9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9"/>
      <c r="S32" s="9"/>
      <c r="T32" s="9"/>
      <c r="U32" s="9"/>
      <c r="V32" s="9"/>
    </row>
    <row r="33" spans="1:27" ht="9.75" customHeight="1">
      <c r="A33" s="9"/>
      <c r="B33" s="9"/>
      <c r="C33" s="10"/>
      <c r="D33" s="9"/>
      <c r="E33" s="9"/>
      <c r="F33" s="9"/>
      <c r="G33" s="9"/>
      <c r="H33" s="9"/>
      <c r="I33" s="9"/>
      <c r="J33" s="9"/>
      <c r="K33" s="9">
        <v>21</v>
      </c>
      <c r="L33" s="9">
        <v>20</v>
      </c>
      <c r="M33" s="9">
        <v>19</v>
      </c>
      <c r="N33" s="123">
        <v>18</v>
      </c>
      <c r="O33" s="123">
        <v>17</v>
      </c>
      <c r="P33" s="123">
        <v>16</v>
      </c>
      <c r="Q33" s="123">
        <v>15</v>
      </c>
      <c r="R33" s="126">
        <v>14</v>
      </c>
      <c r="S33" s="14">
        <v>13</v>
      </c>
      <c r="T33" s="47">
        <v>12</v>
      </c>
      <c r="U33" s="9"/>
      <c r="V33" s="9"/>
    </row>
    <row r="34" spans="1:27" ht="9.75" customHeight="1">
      <c r="A34" s="9"/>
      <c r="B34" s="9"/>
      <c r="C34" s="9"/>
      <c r="D34" s="9"/>
      <c r="E34" s="9"/>
      <c r="F34" s="9"/>
      <c r="G34" s="9"/>
      <c r="H34" s="9"/>
      <c r="I34" s="9"/>
      <c r="J34" s="40"/>
      <c r="K34" s="40"/>
      <c r="L34" s="40"/>
      <c r="M34" s="40"/>
      <c r="N34" s="124"/>
      <c r="O34" s="124"/>
      <c r="P34" s="124"/>
      <c r="Q34" s="124"/>
      <c r="R34" s="127"/>
      <c r="S34" s="38"/>
      <c r="T34" s="42"/>
      <c r="U34" s="9"/>
      <c r="V34" s="9"/>
    </row>
    <row r="35" spans="1:27" s="6" customFormat="1" ht="9.75" customHeight="1">
      <c r="A35" s="10"/>
      <c r="B35" s="10"/>
      <c r="C35" s="10"/>
      <c r="D35" s="10"/>
      <c r="E35" s="10"/>
      <c r="F35" s="10"/>
      <c r="G35" s="10"/>
      <c r="H35" s="10"/>
      <c r="J35" s="17" t="s">
        <v>5</v>
      </c>
      <c r="K35" s="94">
        <f>'[1]mes 21'!K34*2%+'[1]mes 21'!K34</f>
        <v>804.18840000000012</v>
      </c>
      <c r="L35" s="94">
        <f>'[1]mes 21'!L34*2%+'[1]mes 21'!L34</f>
        <v>804.18840000000012</v>
      </c>
      <c r="M35" s="94">
        <f>'[1]mes 21'!M34*2%+'[1]mes 21'!M34</f>
        <v>804.18840000000012</v>
      </c>
      <c r="N35" s="95">
        <f>'[1]mes 21'!N34*2%+'[1]mes 21'!N34</f>
        <v>804.18840000000012</v>
      </c>
      <c r="O35" s="95">
        <f>'[1]mes 21'!O34*2%+'[1]mes 21'!O34</f>
        <v>804.18840000000012</v>
      </c>
      <c r="P35" s="95">
        <f>'[1]mes 21'!P34*2%+'[1]mes 21'!P34</f>
        <v>804.18840000000012</v>
      </c>
      <c r="Q35" s="95">
        <f>'[1]mes 21'!Q34*2%+'[1]mes 21'!Q34</f>
        <v>804.18840000000012</v>
      </c>
      <c r="R35" s="94">
        <f>'[1]mes 21'!R34*2%+'[1]mes 21'!R34</f>
        <v>804.18840000000012</v>
      </c>
      <c r="S35" s="95">
        <f>'[1]mes 21'!S34*2%+'[1]mes 21'!S34</f>
        <v>804.18840000000012</v>
      </c>
      <c r="T35" s="94">
        <f>'[1]mes 21'!T34*2%+'[1]mes 21'!T34</f>
        <v>804.18840000000012</v>
      </c>
      <c r="U35" s="24"/>
      <c r="V35" s="24"/>
      <c r="W35" s="48"/>
      <c r="X35" s="48"/>
    </row>
    <row r="36" spans="1:27" s="6" customFormat="1" ht="9.75" customHeight="1">
      <c r="A36" s="10"/>
      <c r="B36" s="10"/>
      <c r="C36" s="10"/>
      <c r="D36" s="10"/>
      <c r="E36" s="10"/>
      <c r="F36" s="10"/>
      <c r="G36" s="10"/>
      <c r="H36" s="10"/>
      <c r="J36" s="17" t="s">
        <v>6</v>
      </c>
      <c r="K36" s="94">
        <f>'[1]mes 21'!K35*2%+'[1]mes 21'!K35</f>
        <v>528.69659999999999</v>
      </c>
      <c r="L36" s="94">
        <f>'[1]mes 21'!L35*2%+'[1]mes 21'!L35</f>
        <v>491.1096</v>
      </c>
      <c r="M36" s="94">
        <f>'[1]mes 21'!M35*2%+'[1]mes 21'!M35</f>
        <v>466.04819999999995</v>
      </c>
      <c r="N36" s="95">
        <f>'[1]mes 21'!N35*2%+'[1]mes 21'!N35</f>
        <v>440.96640000000002</v>
      </c>
      <c r="O36" s="95">
        <f>'[1]mes 21'!O35*2%+'[1]mes 21'!O35</f>
        <v>415.87439999999998</v>
      </c>
      <c r="P36" s="95">
        <f>'[1]mes 21'!P35*2%+'[1]mes 21'!P35</f>
        <v>390.85379999999998</v>
      </c>
      <c r="Q36" s="95">
        <f>'[1]mes 21'!Q35*2%+'[1]mes 21'!Q35</f>
        <v>365.7312</v>
      </c>
      <c r="R36" s="94">
        <f>'[1]mes 21'!R35*2%+'[1]mes 21'!R35</f>
        <v>340.7004</v>
      </c>
      <c r="S36" s="95">
        <f>'[1]mes 21'!S35*2%+'[1]mes 21'!S35</f>
        <v>315.58800000000002</v>
      </c>
      <c r="T36" s="94">
        <f>'[1]mes 21'!T35*2%+'[1]mes 21'!T35</f>
        <v>290.49600000000004</v>
      </c>
      <c r="U36" s="24"/>
      <c r="V36" s="24"/>
      <c r="W36" s="49"/>
      <c r="X36" s="48"/>
    </row>
    <row r="37" spans="1:27" s="6" customFormat="1" ht="9.75" customHeight="1">
      <c r="A37" s="10"/>
      <c r="B37" s="10"/>
      <c r="C37" s="10"/>
      <c r="D37" s="10"/>
      <c r="E37" s="10"/>
      <c r="F37" s="10"/>
      <c r="G37" s="10"/>
      <c r="H37" s="10"/>
      <c r="J37" s="17" t="s">
        <v>7</v>
      </c>
      <c r="K37" s="94">
        <f>'[1]mes 21'!K36*2%+'[1]mes 21'!K36</f>
        <v>1695.508126492608</v>
      </c>
      <c r="L37" s="94">
        <f>'[1]mes 21'!L36*2%+'[1]mes 21'!L36</f>
        <v>1664.574611270958</v>
      </c>
      <c r="M37" s="94">
        <f>'[1]mes 21'!M36*2%+'[1]mes 21'!M36</f>
        <v>1572.9384423958559</v>
      </c>
      <c r="N37" s="95">
        <f>'[1]mes 21'!N36*2%+'[1]mes 21'!N36</f>
        <v>1444.2064727561099</v>
      </c>
      <c r="O37" s="95">
        <f>'[1]mes 21'!O36*2%+'[1]mes 21'!O36</f>
        <v>1331.5154105573458</v>
      </c>
      <c r="P37" s="95">
        <f>'[1]mes 21'!P36*2%+'[1]mes 21'!P36</f>
        <v>1209.0302849185739</v>
      </c>
      <c r="Q37" s="95">
        <f>'[1]mes 21'!Q36*2%+'[1]mes 21'!Q36</f>
        <v>1098.3161427801483</v>
      </c>
      <c r="R37" s="94">
        <f>'[1]mes 21'!R36*2%+'[1]mes 21'!R36</f>
        <v>1034.0357740550819</v>
      </c>
      <c r="S37" s="95">
        <f>'[1]mes 21'!S36*2%+'[1]mes 21'!S36</f>
        <v>974.81079388908017</v>
      </c>
      <c r="T37" s="94">
        <f>'[1]mes 21'!T36*2%+'[1]mes 21'!T36</f>
        <v>855.875979243144</v>
      </c>
      <c r="U37" s="24"/>
      <c r="V37" s="24"/>
      <c r="W37" s="48"/>
      <c r="X37" s="48"/>
    </row>
    <row r="38" spans="1:27" s="6" customFormat="1" ht="9.75" customHeight="1">
      <c r="A38" s="10"/>
      <c r="B38" s="10"/>
      <c r="C38" s="10"/>
      <c r="D38" s="10"/>
      <c r="E38" s="10"/>
      <c r="F38" s="10"/>
      <c r="G38" s="10"/>
      <c r="H38" s="10"/>
      <c r="J38" s="22" t="s">
        <v>8</v>
      </c>
      <c r="K38" s="94">
        <f>'[1]mes 21'!K37*2%+'[1]mes 21'!K37</f>
        <v>649.12832048400003</v>
      </c>
      <c r="L38" s="94">
        <f>'[1]mes 21'!L37*2%+'[1]mes 21'!L37</f>
        <v>634.45000094700004</v>
      </c>
      <c r="M38" s="94">
        <f>'[1]mes 21'!M37*2%+'[1]mes 21'!M37</f>
        <v>583.51372146900007</v>
      </c>
      <c r="N38" s="95">
        <f>'[1]mes 21'!N37*2%+'[1]mes 21'!N37</f>
        <v>475.86658790999985</v>
      </c>
      <c r="O38" s="95">
        <f>'[1]mes 21'!O37*2%+'[1]mes 21'!O37</f>
        <v>455.86071810300012</v>
      </c>
      <c r="P38" s="95">
        <f>'[1]mes 21'!P37*2%+'[1]mes 21'!P37</f>
        <v>392.04034004099992</v>
      </c>
      <c r="Q38" s="95">
        <f>'[1]mes 21'!Q37*2%+'[1]mes 21'!Q37</f>
        <v>374.38594069800013</v>
      </c>
      <c r="R38" s="94">
        <f>'[1]mes 21'!R37*2%+'[1]mes 21'!R37</f>
        <v>364.80247383299996</v>
      </c>
      <c r="S38" s="95">
        <f>'[1]mes 21'!S37*2%+'[1]mes 21'!S37</f>
        <v>342.64721305500007</v>
      </c>
      <c r="T38" s="94">
        <f>'[1]mes 21'!T37*2%+'[1]mes 21'!T37</f>
        <v>291.40475252700003</v>
      </c>
      <c r="U38" s="24"/>
      <c r="V38" s="24"/>
      <c r="W38" s="48"/>
      <c r="X38" s="48"/>
    </row>
    <row r="39" spans="1:27" s="30" customFormat="1" ht="9.75" hidden="1" customHeight="1">
      <c r="A39" s="25"/>
      <c r="B39" s="25"/>
      <c r="C39" s="25"/>
      <c r="D39" s="25"/>
      <c r="E39" s="25"/>
      <c r="F39" s="25"/>
      <c r="G39" s="10"/>
      <c r="H39" s="44" t="s">
        <v>13</v>
      </c>
      <c r="I39" s="50">
        <v>0.5</v>
      </c>
      <c r="K39" s="94">
        <f>'[1]mes 21'!K38*2%+'[1]mes 21'!K38</f>
        <v>324.56416024200001</v>
      </c>
      <c r="L39" s="94">
        <f>'[1]mes 21'!L38*2%+'[1]mes 21'!L38</f>
        <v>317.22500047350002</v>
      </c>
      <c r="M39" s="94">
        <f>'[1]mes 21'!M38*2%+'[1]mes 21'!M38</f>
        <v>291.75686073450004</v>
      </c>
      <c r="N39" s="95">
        <f>'[1]mes 21'!N38*2%+'[1]mes 21'!N38</f>
        <v>237.93329395499993</v>
      </c>
      <c r="O39" s="95">
        <f>'[1]mes 21'!O38*2%+'[1]mes 21'!O38</f>
        <v>227.93035905150006</v>
      </c>
      <c r="P39" s="95">
        <f>'[1]mes 21'!P38*2%+'[1]mes 21'!P38</f>
        <v>196.02017002049996</v>
      </c>
      <c r="Q39" s="95">
        <f>'[1]mes 21'!Q38*2%+'[1]mes 21'!Q38</f>
        <v>187.19297034900006</v>
      </c>
      <c r="R39" s="94">
        <f>'[1]mes 21'!R38*2%+'[1]mes 21'!R38</f>
        <v>182.40123691649998</v>
      </c>
      <c r="S39" s="95">
        <f>'[1]mes 21'!S38*2%+'[1]mes 21'!S38</f>
        <v>171.32360652750003</v>
      </c>
      <c r="T39" s="94">
        <f>'[1]mes 21'!T38*2%+'[1]mes 21'!T38</f>
        <v>145.70237626350001</v>
      </c>
      <c r="U39" s="51"/>
      <c r="V39" s="51"/>
      <c r="W39" s="52"/>
    </row>
    <row r="40" spans="1:27" s="30" customFormat="1" ht="9.75" hidden="1" customHeight="1">
      <c r="A40" s="25"/>
      <c r="B40" s="25"/>
      <c r="C40" s="25"/>
      <c r="D40" s="25"/>
      <c r="E40" s="25"/>
      <c r="F40" s="25"/>
      <c r="G40" s="10"/>
      <c r="H40" s="44" t="s">
        <v>14</v>
      </c>
      <c r="I40" s="50">
        <v>0.3</v>
      </c>
      <c r="K40" s="94">
        <f>'[1]mes 21'!K39*2%+'[1]mes 21'!K39</f>
        <v>194.7384961452</v>
      </c>
      <c r="L40" s="94">
        <f>'[1]mes 21'!L39*2%+'[1]mes 21'!L39</f>
        <v>190.33500028409998</v>
      </c>
      <c r="M40" s="94">
        <f>'[1]mes 21'!M39*2%+'[1]mes 21'!M39</f>
        <v>175.0541164407</v>
      </c>
      <c r="N40" s="95">
        <f>'[1]mes 21'!N39*2%+'[1]mes 21'!N39</f>
        <v>142.75997637299997</v>
      </c>
      <c r="O40" s="95">
        <f>'[1]mes 21'!O39*2%+'[1]mes 21'!O39</f>
        <v>136.75821543090004</v>
      </c>
      <c r="P40" s="95">
        <f>'[1]mes 21'!P39*2%+'[1]mes 21'!P39</f>
        <v>117.61210201229997</v>
      </c>
      <c r="Q40" s="95">
        <f>'[1]mes 21'!Q39*2%+'[1]mes 21'!Q39</f>
        <v>112.31578220940003</v>
      </c>
      <c r="R40" s="94">
        <f>'[1]mes 21'!R39*2%+'[1]mes 21'!R39</f>
        <v>109.44074214989998</v>
      </c>
      <c r="S40" s="95">
        <f>'[1]mes 21'!S39*2%+'[1]mes 21'!S39</f>
        <v>102.79416391650001</v>
      </c>
      <c r="T40" s="94">
        <f>'[1]mes 21'!T39*2%+'[1]mes 21'!T39</f>
        <v>87.421425758099986</v>
      </c>
      <c r="U40" s="51"/>
      <c r="V40" s="51"/>
      <c r="W40" s="52"/>
    </row>
    <row r="41" spans="1:27" s="30" customFormat="1" ht="9.75" hidden="1" customHeight="1">
      <c r="A41" s="25"/>
      <c r="B41" s="25"/>
      <c r="C41" s="25"/>
      <c r="D41" s="25"/>
      <c r="E41" s="25"/>
      <c r="F41" s="25"/>
      <c r="G41" s="10"/>
      <c r="H41" s="44" t="s">
        <v>15</v>
      </c>
      <c r="I41" s="50">
        <v>0.2</v>
      </c>
      <c r="K41" s="94">
        <f>'[1]mes 21'!K40*2%+'[1]mes 21'!K40</f>
        <v>129.82566409680004</v>
      </c>
      <c r="L41" s="94">
        <f>'[1]mes 21'!L40*2%+'[1]mes 21'!L40</f>
        <v>126.8900001894</v>
      </c>
      <c r="M41" s="94">
        <f>'[1]mes 21'!M40*2%+'[1]mes 21'!M40</f>
        <v>116.70274429380001</v>
      </c>
      <c r="N41" s="95">
        <f>'[1]mes 21'!N40*2%+'[1]mes 21'!N40</f>
        <v>95.173317581999981</v>
      </c>
      <c r="O41" s="95">
        <f>'[1]mes 21'!O40*2%+'[1]mes 21'!O40</f>
        <v>91.172143620600025</v>
      </c>
      <c r="P41" s="95">
        <f>'[1]mes 21'!P40*2%+'[1]mes 21'!P40</f>
        <v>78.40806800819999</v>
      </c>
      <c r="Q41" s="95">
        <f>'[1]mes 21'!Q40*2%+'[1]mes 21'!Q40</f>
        <v>74.877188139600023</v>
      </c>
      <c r="R41" s="94">
        <f>'[1]mes 21'!R40*2%+'[1]mes 21'!R40</f>
        <v>72.960494766599993</v>
      </c>
      <c r="S41" s="95">
        <f>'[1]mes 21'!S40*2%+'[1]mes 21'!S40</f>
        <v>68.529442611000007</v>
      </c>
      <c r="T41" s="94">
        <f>'[1]mes 21'!T40*2%+'[1]mes 21'!T40</f>
        <v>58.280950505400007</v>
      </c>
      <c r="U41" s="51"/>
      <c r="V41" s="51"/>
      <c r="W41" s="52"/>
    </row>
    <row r="42" spans="1:27" s="6" customFormat="1" ht="9.75" customHeight="1">
      <c r="A42" s="10"/>
      <c r="B42" s="10"/>
      <c r="C42" s="10"/>
      <c r="D42" s="10"/>
      <c r="E42" s="10"/>
      <c r="F42" s="10"/>
      <c r="G42" s="10"/>
      <c r="H42" s="44"/>
      <c r="I42" s="53"/>
      <c r="J42" s="96"/>
      <c r="K42" s="100">
        <f>K35+K36+K37+K38</f>
        <v>3677.5214469766083</v>
      </c>
      <c r="L42" s="100">
        <f t="shared" ref="L42:T42" si="1">L35+L36+L37+L38</f>
        <v>3594.3226122179585</v>
      </c>
      <c r="M42" s="100">
        <f t="shared" si="1"/>
        <v>3426.6887638648559</v>
      </c>
      <c r="N42" s="101">
        <f t="shared" si="1"/>
        <v>3165.2278606661102</v>
      </c>
      <c r="O42" s="101">
        <f t="shared" si="1"/>
        <v>3007.4389286603464</v>
      </c>
      <c r="P42" s="101">
        <f t="shared" si="1"/>
        <v>2796.112824959574</v>
      </c>
      <c r="Q42" s="101">
        <f t="shared" si="1"/>
        <v>2642.6216834781485</v>
      </c>
      <c r="R42" s="100">
        <f t="shared" si="1"/>
        <v>2543.7270478880823</v>
      </c>
      <c r="S42" s="101">
        <f t="shared" si="1"/>
        <v>2437.2344069440805</v>
      </c>
      <c r="T42" s="100">
        <f t="shared" si="1"/>
        <v>2241.9651317701441</v>
      </c>
      <c r="U42" s="24"/>
      <c r="V42" s="24"/>
      <c r="W42" s="48"/>
    </row>
    <row r="43" spans="1:27" s="6" customFormat="1" ht="9.75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10"/>
      <c r="V43" s="10"/>
    </row>
    <row r="44" spans="1:27" ht="9.75" customHeight="1">
      <c r="A44" s="8" t="s">
        <v>17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7" ht="9.7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47">
        <v>18</v>
      </c>
      <c r="O45" s="14">
        <v>17</v>
      </c>
      <c r="P45" s="14">
        <v>16</v>
      </c>
      <c r="Q45" s="47">
        <v>15</v>
      </c>
      <c r="R45" s="14">
        <v>14</v>
      </c>
      <c r="S45" s="14">
        <v>13</v>
      </c>
      <c r="T45" s="14">
        <v>12</v>
      </c>
      <c r="U45" s="47">
        <v>11</v>
      </c>
      <c r="V45" s="47">
        <v>10</v>
      </c>
      <c r="W45" s="91">
        <v>9</v>
      </c>
    </row>
    <row r="46" spans="1:27" ht="9.7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40"/>
      <c r="N46" s="42"/>
      <c r="O46" s="38"/>
      <c r="P46" s="38"/>
      <c r="Q46" s="42"/>
      <c r="R46" s="38"/>
      <c r="S46" s="38"/>
      <c r="T46" s="38"/>
      <c r="U46" s="42"/>
      <c r="V46" s="42"/>
      <c r="W46" s="92"/>
    </row>
    <row r="47" spans="1:27" s="6" customFormat="1" ht="9.75" customHeight="1">
      <c r="A47" s="10"/>
      <c r="B47" s="10"/>
      <c r="C47" s="10"/>
      <c r="D47" s="10"/>
      <c r="E47" s="10"/>
      <c r="F47" s="9"/>
      <c r="G47" s="10"/>
      <c r="H47" s="10"/>
      <c r="I47" s="10"/>
      <c r="J47" s="10"/>
      <c r="K47" s="10"/>
      <c r="L47" s="10"/>
      <c r="M47" s="22"/>
      <c r="N47" s="55"/>
      <c r="O47" s="56"/>
      <c r="P47" s="56"/>
      <c r="Q47" s="55"/>
      <c r="R47" s="56"/>
      <c r="S47" s="56"/>
      <c r="T47" s="56"/>
      <c r="U47" s="55"/>
      <c r="V47" s="55"/>
      <c r="W47" s="97"/>
    </row>
    <row r="48" spans="1:27" s="6" customFormat="1" ht="9.75" customHeight="1">
      <c r="A48" s="10"/>
      <c r="B48" s="10"/>
      <c r="C48" s="10"/>
      <c r="D48" s="10"/>
      <c r="E48" s="10"/>
      <c r="F48" s="9"/>
      <c r="G48" s="10"/>
      <c r="H48" s="10"/>
      <c r="I48" s="10"/>
      <c r="J48" s="10"/>
      <c r="K48" s="10"/>
      <c r="L48" s="10"/>
      <c r="M48" s="17" t="s">
        <v>5</v>
      </c>
      <c r="N48" s="94">
        <f>'[1]mes 21'!N48*2%+'[1]mes 21'!N48</f>
        <v>669.30359999999996</v>
      </c>
      <c r="O48" s="95">
        <f>'[1]mes 21'!O48*2%+'[1]mes 21'!O48</f>
        <v>669.30359999999996</v>
      </c>
      <c r="P48" s="95">
        <f>'[1]mes 21'!P48*2%+'[1]mes 21'!P48</f>
        <v>669.30359999999996</v>
      </c>
      <c r="Q48" s="94">
        <f>'[1]mes 21'!Q48*2%+'[1]mes 21'!Q48</f>
        <v>669.30359999999996</v>
      </c>
      <c r="R48" s="95">
        <f>'[1]mes 21'!R48*2%+'[1]mes 21'!R48</f>
        <v>669.30359999999996</v>
      </c>
      <c r="S48" s="95">
        <f>'[1]mes 21'!S48*2%+'[1]mes 21'!S48</f>
        <v>669.30359999999996</v>
      </c>
      <c r="T48" s="95">
        <f>'[1]mes 21'!T48*2%+'[1]mes 21'!T48</f>
        <v>669.30359999999996</v>
      </c>
      <c r="U48" s="94">
        <f>'[1]mes 21'!U48*2%+'[1]mes 21'!U48</f>
        <v>669.30359999999996</v>
      </c>
      <c r="V48" s="94">
        <f>'[1]mes 21'!V48*2%+'[1]mes 21'!V48</f>
        <v>669.30359999999996</v>
      </c>
      <c r="W48" s="95">
        <f>'[1]mes 21'!W48*2%+'[1]mes 21'!W48</f>
        <v>669.30359999999996</v>
      </c>
      <c r="X48" s="48"/>
      <c r="Y48" s="48"/>
      <c r="Z48" s="48"/>
      <c r="AA48" s="48"/>
    </row>
    <row r="49" spans="1:27" s="6" customFormat="1" ht="9.75" customHeight="1">
      <c r="A49" s="10"/>
      <c r="B49" s="10"/>
      <c r="C49" s="10"/>
      <c r="D49" s="10"/>
      <c r="E49" s="10"/>
      <c r="F49" s="9"/>
      <c r="G49" s="10"/>
      <c r="H49" s="10"/>
      <c r="I49" s="10"/>
      <c r="J49" s="10"/>
      <c r="K49" s="10"/>
      <c r="L49" s="10"/>
      <c r="M49" s="17" t="s">
        <v>6</v>
      </c>
      <c r="N49" s="94">
        <f>'[1]mes 21'!N49*2%+'[1]mes 21'!N49</f>
        <v>440.96640000000002</v>
      </c>
      <c r="O49" s="95">
        <f>'[1]mes 21'!O49*2%+'[1]mes 21'!O49</f>
        <v>415.87439999999998</v>
      </c>
      <c r="P49" s="95">
        <f>'[1]mes 21'!P49*2%+'[1]mes 21'!P49</f>
        <v>390.85379999999998</v>
      </c>
      <c r="Q49" s="94">
        <f>'[1]mes 21'!Q49*2%+'[1]mes 21'!Q49</f>
        <v>365.7312</v>
      </c>
      <c r="R49" s="95">
        <f>'[1]mes 21'!R49*2%+'[1]mes 21'!R49</f>
        <v>340.7004</v>
      </c>
      <c r="S49" s="95">
        <f>'[1]mes 21'!S49*2%+'[1]mes 21'!S49</f>
        <v>315.58800000000002</v>
      </c>
      <c r="T49" s="95">
        <f>'[1]mes 21'!T49*2%+'[1]mes 21'!T49</f>
        <v>290.49600000000004</v>
      </c>
      <c r="U49" s="94">
        <f>'[1]mes 21'!U49*2%+'[1]mes 21'!U49</f>
        <v>265.404</v>
      </c>
      <c r="V49" s="94">
        <f>'[1]mes 21'!V49*2%+'[1]mes 21'!V49</f>
        <v>240.363</v>
      </c>
      <c r="W49" s="95">
        <f>'[1]mes 21'!W49*2%+'[1]mes 21'!W49</f>
        <v>227.84759999999997</v>
      </c>
      <c r="X49" s="48"/>
      <c r="Y49" s="48"/>
      <c r="Z49" s="48"/>
      <c r="AA49" s="48"/>
    </row>
    <row r="50" spans="1:27" s="6" customFormat="1" ht="9.75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7" t="s">
        <v>7</v>
      </c>
      <c r="N50" s="94">
        <f>'[1]mes 21'!N50*2%+'[1]mes 21'!N50</f>
        <v>1267.527107061072</v>
      </c>
      <c r="O50" s="95">
        <f>'[1]mes 21'!O50*2%+'[1]mes 21'!O50</f>
        <v>1185.2679410453341</v>
      </c>
      <c r="P50" s="95">
        <f>'[1]mes 21'!P50*2%+'[1]mes 21'!P50</f>
        <v>1155.8910572803081</v>
      </c>
      <c r="Q50" s="94">
        <f>'[1]mes 21'!Q50*2%+'[1]mes 21'!Q50</f>
        <v>1067.843557759986</v>
      </c>
      <c r="R50" s="95">
        <f>'[1]mes 21'!R50*2%+'[1]mes 21'!R50</f>
        <v>1005.7954116027781</v>
      </c>
      <c r="S50" s="95">
        <f>'[1]mes 21'!S50*2%+'[1]mes 21'!S50</f>
        <v>918.72955652245207</v>
      </c>
      <c r="T50" s="95">
        <f>'[1]mes 21'!T50*2%+'[1]mes 21'!T50</f>
        <v>912.30336565923596</v>
      </c>
      <c r="U50" s="94">
        <f>'[1]mes 21'!U50*2%+'[1]mes 21'!U50</f>
        <v>922.15079383185025</v>
      </c>
      <c r="V50" s="94">
        <f>'[1]mes 21'!V50*2%+'[1]mes 21'!V50</f>
        <v>776.65797312778807</v>
      </c>
      <c r="W50" s="95">
        <f>'[1]mes 21'!W50*2%+'[1]mes 21'!W50</f>
        <v>673.55456460118205</v>
      </c>
      <c r="X50" s="48"/>
      <c r="Y50" s="48"/>
      <c r="Z50" s="48"/>
      <c r="AA50" s="48"/>
    </row>
    <row r="51" spans="1:27" s="6" customFormat="1" ht="9.7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22" t="s">
        <v>8</v>
      </c>
      <c r="N51" s="94">
        <f>'[1]mes 21'!N51*2%+'[1]mes 21'!N51</f>
        <v>433.54624317899999</v>
      </c>
      <c r="O51" s="95">
        <f>'[1]mes 21'!O51*2%+'[1]mes 21'!O51</f>
        <v>380.59529239200015</v>
      </c>
      <c r="P51" s="95">
        <f>'[1]mes 21'!P51*2%+'[1]mes 21'!P51</f>
        <v>379.59101854800002</v>
      </c>
      <c r="Q51" s="94">
        <f>'[1]mes 21'!Q51*2%+'[1]mes 21'!Q51</f>
        <v>390.34409702400001</v>
      </c>
      <c r="R51" s="95">
        <f>'[1]mes 21'!R51*2%+'[1]mes 21'!R51</f>
        <v>370.66277913000005</v>
      </c>
      <c r="S51" s="95">
        <f>'[1]mes 21'!S51*2%+'[1]mes 21'!S51</f>
        <v>380.24624599500004</v>
      </c>
      <c r="T51" s="95">
        <f>'[1]mes 21'!T51*2%+'[1]mes 21'!T51</f>
        <v>316.84839778200006</v>
      </c>
      <c r="U51" s="94">
        <f>'[1]mes 21'!U51*2%+'[1]mes 21'!U51</f>
        <v>327.73619591999994</v>
      </c>
      <c r="V51" s="94">
        <f>'[1]mes 21'!V51*2%+'[1]mes 21'!V51</f>
        <v>269.80061763900005</v>
      </c>
      <c r="W51" s="95">
        <f>'[1]mes 21'!W51*2%+'[1]mes 21'!W51</f>
        <v>233.84271512700008</v>
      </c>
      <c r="X51" s="48"/>
      <c r="Y51" s="48"/>
      <c r="Z51" s="48"/>
      <c r="AA51" s="48"/>
    </row>
    <row r="52" spans="1:27" s="30" customFormat="1" ht="9.75" hidden="1" customHeight="1">
      <c r="A52" s="25"/>
      <c r="B52" s="25"/>
      <c r="C52" s="25"/>
      <c r="D52" s="25"/>
      <c r="E52" s="10"/>
      <c r="F52" s="25"/>
      <c r="G52" s="10"/>
      <c r="H52" s="44"/>
      <c r="I52" s="44"/>
      <c r="J52" s="45"/>
      <c r="K52" s="57" t="s">
        <v>13</v>
      </c>
      <c r="L52" s="57"/>
      <c r="M52" s="26">
        <v>0.5</v>
      </c>
      <c r="N52" s="26"/>
      <c r="O52" s="27"/>
      <c r="P52" s="27"/>
      <c r="Q52" s="26"/>
      <c r="R52" s="27"/>
      <c r="S52" s="27"/>
      <c r="T52" s="27"/>
      <c r="U52" s="28"/>
      <c r="V52" s="28"/>
      <c r="W52" s="99"/>
    </row>
    <row r="53" spans="1:27" s="30" customFormat="1" ht="9.75" hidden="1" customHeight="1">
      <c r="A53" s="25"/>
      <c r="B53" s="25"/>
      <c r="C53" s="25"/>
      <c r="D53" s="25"/>
      <c r="E53" s="10"/>
      <c r="F53" s="25"/>
      <c r="G53" s="10"/>
      <c r="H53" s="44"/>
      <c r="I53" s="44"/>
      <c r="J53" s="45"/>
      <c r="K53" s="58" t="s">
        <v>14</v>
      </c>
      <c r="L53" s="59"/>
      <c r="M53" s="26">
        <v>0.3</v>
      </c>
      <c r="N53" s="26"/>
      <c r="O53" s="27"/>
      <c r="P53" s="27"/>
      <c r="Q53" s="26"/>
      <c r="R53" s="27"/>
      <c r="S53" s="27"/>
      <c r="T53" s="27"/>
      <c r="U53" s="28"/>
      <c r="V53" s="28"/>
      <c r="W53" s="99"/>
    </row>
    <row r="54" spans="1:27" s="30" customFormat="1" ht="9.75" hidden="1" customHeight="1">
      <c r="A54" s="25"/>
      <c r="B54" s="25"/>
      <c r="C54" s="25"/>
      <c r="D54" s="25"/>
      <c r="E54" s="10"/>
      <c r="F54" s="25"/>
      <c r="G54" s="10"/>
      <c r="H54" s="44"/>
      <c r="I54" s="44"/>
      <c r="J54" s="45"/>
      <c r="K54" s="60" t="s">
        <v>15</v>
      </c>
      <c r="L54" s="61"/>
      <c r="M54" s="26">
        <v>0.2</v>
      </c>
      <c r="N54" s="26"/>
      <c r="O54" s="27"/>
      <c r="P54" s="27"/>
      <c r="Q54" s="26"/>
      <c r="R54" s="27"/>
      <c r="S54" s="27"/>
      <c r="T54" s="27"/>
      <c r="U54" s="28"/>
      <c r="V54" s="28"/>
      <c r="W54" s="99"/>
    </row>
    <row r="55" spans="1:27" s="6" customFormat="1" ht="9.75" customHeight="1">
      <c r="A55" s="10"/>
      <c r="B55" s="10"/>
      <c r="C55" s="10"/>
      <c r="D55" s="10"/>
      <c r="E55" s="10"/>
      <c r="F55" s="10"/>
      <c r="G55" s="10"/>
      <c r="H55" s="10"/>
      <c r="I55" s="24"/>
      <c r="J55" s="24"/>
      <c r="K55" s="44"/>
      <c r="L55" s="44"/>
      <c r="M55" s="54"/>
      <c r="N55" s="102">
        <f>N48+N49+N50+N51</f>
        <v>2811.3433502400721</v>
      </c>
      <c r="O55" s="31">
        <f t="shared" ref="O55:W55" si="2">O48+O49+O50+O51</f>
        <v>2651.0412334373341</v>
      </c>
      <c r="P55" s="31">
        <f t="shared" si="2"/>
        <v>2595.6394758283082</v>
      </c>
      <c r="Q55" s="102">
        <f t="shared" si="2"/>
        <v>2493.222454783986</v>
      </c>
      <c r="R55" s="31">
        <f t="shared" si="2"/>
        <v>2386.4621907327783</v>
      </c>
      <c r="S55" s="31">
        <f t="shared" si="2"/>
        <v>2283.8674025174523</v>
      </c>
      <c r="T55" s="31">
        <f t="shared" si="2"/>
        <v>2188.951363441236</v>
      </c>
      <c r="U55" s="63">
        <f t="shared" si="2"/>
        <v>2184.59458975185</v>
      </c>
      <c r="V55" s="102">
        <f t="shared" si="2"/>
        <v>1956.1251907667879</v>
      </c>
      <c r="W55" s="31">
        <f t="shared" si="2"/>
        <v>1804.548479728182</v>
      </c>
      <c r="X55" s="48"/>
      <c r="Y55" s="48"/>
      <c r="Z55" s="48"/>
      <c r="AA55" s="48"/>
    </row>
    <row r="56" spans="1:27" s="6" customFormat="1" ht="9.75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32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48"/>
      <c r="Y56" s="48"/>
      <c r="Z56" s="48"/>
      <c r="AA56" s="48"/>
    </row>
    <row r="57" spans="1:27" s="6" customFormat="1" ht="9.75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32"/>
      <c r="N57" s="35"/>
      <c r="O57" s="35"/>
      <c r="P57" s="35"/>
      <c r="Q57" s="35"/>
      <c r="R57" s="35"/>
      <c r="S57" s="35"/>
      <c r="T57" s="35"/>
      <c r="U57" s="35"/>
      <c r="V57" s="35"/>
      <c r="W57" s="62"/>
      <c r="X57" s="48"/>
      <c r="Y57" s="48"/>
      <c r="Z57" s="48"/>
      <c r="AA57" s="48"/>
    </row>
    <row r="58" spans="1:27" s="6" customFormat="1" ht="9.75" customHeight="1">
      <c r="A58" s="8" t="s">
        <v>18</v>
      </c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32"/>
      <c r="N58" s="35"/>
      <c r="O58" s="35"/>
      <c r="P58" s="35"/>
      <c r="Q58" s="63"/>
      <c r="R58" s="128">
        <v>14</v>
      </c>
      <c r="S58" s="42">
        <v>13</v>
      </c>
      <c r="T58" s="38">
        <v>12</v>
      </c>
      <c r="U58" s="42">
        <v>11</v>
      </c>
      <c r="V58" s="42">
        <v>10</v>
      </c>
      <c r="W58" s="3"/>
      <c r="X58" s="48"/>
      <c r="Y58" s="48"/>
      <c r="Z58" s="48"/>
      <c r="AA58" s="48"/>
    </row>
    <row r="59" spans="1:27" s="6" customFormat="1" ht="9.75" customHeight="1">
      <c r="A59" s="8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32"/>
      <c r="N59" s="35"/>
      <c r="O59" s="35"/>
      <c r="P59" s="35"/>
      <c r="Q59" s="17" t="s">
        <v>5</v>
      </c>
      <c r="R59" s="94">
        <f>'[1]mes 21'!R60*2%+'[1]mes 21'!R60</f>
        <v>612.59160000000008</v>
      </c>
      <c r="S59" s="94">
        <f>'[1]mes 21'!S60*2%+'[1]mes 21'!S60</f>
        <v>612.59160000000008</v>
      </c>
      <c r="T59" s="95">
        <f>'[1]mes 21'!T60*2%+'[1]mes 21'!T60</f>
        <v>612.59160000000008</v>
      </c>
      <c r="U59" s="94">
        <f>'[1]mes 21'!U60*2%+'[1]mes 21'!U60</f>
        <v>612.59160000000008</v>
      </c>
      <c r="V59" s="94">
        <f>'[1]mes 21'!V60*2%+'[1]mes 21'!V60</f>
        <v>612.59160000000008</v>
      </c>
      <c r="W59" s="3"/>
      <c r="X59" s="48"/>
      <c r="Y59" s="48"/>
      <c r="Z59" s="48"/>
      <c r="AA59" s="48"/>
    </row>
    <row r="60" spans="1:27" s="6" customFormat="1" ht="9.75" customHeight="1">
      <c r="A60" s="8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24"/>
      <c r="N60" s="24"/>
      <c r="O60" s="10"/>
      <c r="P60" s="103"/>
      <c r="Q60" s="17" t="s">
        <v>6</v>
      </c>
      <c r="R60" s="94">
        <f>'[1]mes 21'!R61*2%+'[1]mes 21'!R61</f>
        <v>340.7004</v>
      </c>
      <c r="S60" s="94">
        <f>'[1]mes 21'!S61*2%+'[1]mes 21'!S61</f>
        <v>315.58800000000002</v>
      </c>
      <c r="T60" s="95">
        <f>'[1]mes 21'!T61*2%+'[1]mes 21'!T61</f>
        <v>290.49600000000004</v>
      </c>
      <c r="U60" s="94">
        <f>'[1]mes 21'!U61*2%+'[1]mes 21'!U61</f>
        <v>265.404</v>
      </c>
      <c r="V60" s="94">
        <f>'[1]mes 21'!V61*2%+'[1]mes 21'!V61</f>
        <v>240.363</v>
      </c>
      <c r="W60" s="64"/>
      <c r="Y60" s="48"/>
      <c r="Z60" s="48"/>
      <c r="AA60" s="48"/>
    </row>
    <row r="61" spans="1:27" s="6" customFormat="1" ht="9.75" customHeight="1">
      <c r="A61" s="8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24"/>
      <c r="N61" s="32"/>
      <c r="O61" s="10"/>
      <c r="P61" s="103"/>
      <c r="Q61" s="17" t="s">
        <v>7</v>
      </c>
      <c r="R61" s="94">
        <f>'[1]mes 21'!R62*2%+'[1]mes 21'!R62</f>
        <v>1162.8144356671032</v>
      </c>
      <c r="S61" s="94">
        <f>'[1]mes 21'!S62*2%+'[1]mes 21'!S62</f>
        <v>1004.8085569205118</v>
      </c>
      <c r="T61" s="95">
        <f>'[1]mes 21'!T62*2%+'[1]mes 21'!T62</f>
        <v>936.61899993018926</v>
      </c>
      <c r="U61" s="94">
        <f>'[1]mes 21'!U62*2%+'[1]mes 21'!U62</f>
        <v>946.57756724306796</v>
      </c>
      <c r="V61" s="94">
        <f>'[1]mes 21'!V62*2%+'[1]mes 21'!V62</f>
        <v>779.53032266146545</v>
      </c>
      <c r="W61" s="64"/>
      <c r="Y61" s="48"/>
      <c r="Z61" s="48"/>
      <c r="AA61" s="48"/>
    </row>
    <row r="62" spans="1:27" s="6" customFormat="1" ht="9.75" customHeight="1">
      <c r="A62" s="8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24"/>
      <c r="N62" s="24"/>
      <c r="O62" s="10"/>
      <c r="P62" s="103"/>
      <c r="Q62" s="22" t="s">
        <v>8</v>
      </c>
      <c r="R62" s="94">
        <f>'[1]mes 21'!R63*2%+'[1]mes 21'!R63</f>
        <v>553.851640538379</v>
      </c>
      <c r="S62" s="94">
        <f>'[1]mes 21'!S63*2%+'[1]mes 21'!S63</f>
        <v>480.67174645940315</v>
      </c>
      <c r="T62" s="95">
        <f>'[1]mes 21'!T63*2%+'[1]mes 21'!T63</f>
        <v>345.21663776477902</v>
      </c>
      <c r="U62" s="94">
        <f>'[1]mes 21'!U63*2%+'[1]mes 21'!U63</f>
        <v>356.23409823308731</v>
      </c>
      <c r="V62" s="94">
        <f>'[1]mes 21'!V63*2%+'[1]mes 21'!V63</f>
        <v>273.15169209495696</v>
      </c>
      <c r="W62" s="64"/>
    </row>
    <row r="63" spans="1:27" s="6" customFormat="1" ht="9.75" hidden="1" customHeight="1">
      <c r="A63" s="10"/>
      <c r="B63" s="10"/>
      <c r="C63" s="10"/>
      <c r="D63" s="10"/>
      <c r="H63" s="10"/>
      <c r="I63" s="10"/>
      <c r="J63" s="10"/>
      <c r="K63" s="45"/>
      <c r="L63" s="45"/>
      <c r="M63" s="45"/>
      <c r="N63" s="57" t="s">
        <v>13</v>
      </c>
      <c r="O63" s="10"/>
      <c r="P63" s="104"/>
      <c r="Q63" s="66"/>
      <c r="R63" s="130"/>
      <c r="S63" s="28"/>
      <c r="T63" s="27"/>
      <c r="U63" s="28"/>
      <c r="V63" s="26"/>
      <c r="W63" s="52"/>
      <c r="X63" s="48"/>
      <c r="Y63" s="48"/>
      <c r="Z63" s="48"/>
      <c r="AA63" s="48"/>
    </row>
    <row r="64" spans="1:27" s="6" customFormat="1" ht="9.75" hidden="1" customHeight="1">
      <c r="A64" s="10"/>
      <c r="B64" s="10"/>
      <c r="C64" s="10"/>
      <c r="D64" s="10"/>
      <c r="H64" s="10"/>
      <c r="I64" s="10"/>
      <c r="J64" s="10"/>
      <c r="K64" s="45"/>
      <c r="L64" s="45"/>
      <c r="M64" s="45"/>
      <c r="N64" s="58" t="s">
        <v>14</v>
      </c>
      <c r="O64" s="10"/>
      <c r="P64" s="104"/>
      <c r="Q64" s="66"/>
      <c r="R64" s="130"/>
      <c r="S64" s="28"/>
      <c r="T64" s="27"/>
      <c r="U64" s="28"/>
      <c r="V64" s="26"/>
      <c r="W64" s="52"/>
      <c r="X64" s="48"/>
      <c r="Y64" s="48"/>
      <c r="Z64" s="48"/>
      <c r="AA64" s="48"/>
    </row>
    <row r="65" spans="1:28" ht="9.75" hidden="1" customHeight="1">
      <c r="A65" s="45"/>
      <c r="H65" s="9"/>
      <c r="I65" s="9"/>
      <c r="J65" s="9"/>
      <c r="K65" s="45"/>
      <c r="N65" s="60" t="s">
        <v>15</v>
      </c>
      <c r="O65" s="9"/>
      <c r="P65" s="104"/>
      <c r="Q65" s="66"/>
      <c r="R65" s="130"/>
      <c r="S65" s="28"/>
      <c r="T65" s="27"/>
      <c r="U65" s="28"/>
      <c r="V65" s="26"/>
      <c r="W65" s="52"/>
      <c r="X65" s="3"/>
      <c r="Y65" s="1"/>
      <c r="Z65" s="1"/>
      <c r="AA65" s="1"/>
    </row>
    <row r="66" spans="1:28" ht="9.75" customHeight="1">
      <c r="A66" s="67" t="s">
        <v>41</v>
      </c>
      <c r="B66" s="68"/>
      <c r="C66" s="69"/>
      <c r="D66" s="67" t="s">
        <v>43</v>
      </c>
      <c r="E66" s="68"/>
      <c r="F66" s="69"/>
      <c r="H66" s="9"/>
      <c r="I66" s="9"/>
      <c r="J66" s="9"/>
      <c r="K66" s="44"/>
      <c r="N66" s="24"/>
      <c r="O66" s="9"/>
      <c r="P66" s="105"/>
      <c r="Q66" s="106"/>
      <c r="R66" s="131">
        <f>R59+R60+R61+R62</f>
        <v>2669.958076205482</v>
      </c>
      <c r="S66" s="125">
        <f t="shared" ref="S66:V66" si="3">S59+S60+S61+S62</f>
        <v>2413.6599033799152</v>
      </c>
      <c r="T66" s="125">
        <f t="shared" si="3"/>
        <v>2184.9232376949685</v>
      </c>
      <c r="U66" s="131">
        <f t="shared" si="3"/>
        <v>2180.8072654761554</v>
      </c>
      <c r="V66" s="125">
        <f t="shared" si="3"/>
        <v>1905.6366147564227</v>
      </c>
      <c r="W66" s="64"/>
      <c r="X66" s="48"/>
      <c r="Y66" s="48"/>
      <c r="Z66" s="48"/>
      <c r="AA66" s="1"/>
      <c r="AB66" s="1"/>
    </row>
    <row r="67" spans="1:28" ht="9.75" customHeight="1">
      <c r="A67" s="70"/>
      <c r="B67" s="70"/>
      <c r="C67" s="70"/>
      <c r="D67" s="107" t="s">
        <v>19</v>
      </c>
      <c r="E67" s="108"/>
      <c r="F67" s="70"/>
      <c r="H67" s="9"/>
      <c r="I67" s="78" t="s">
        <v>27</v>
      </c>
      <c r="J67" s="74"/>
      <c r="K67" s="74"/>
      <c r="L67" s="79" t="s">
        <v>28</v>
      </c>
      <c r="M67" s="74"/>
      <c r="N67" s="74"/>
      <c r="O67" s="74"/>
      <c r="P67" s="105"/>
      <c r="Q67" s="105"/>
      <c r="R67" s="9"/>
      <c r="S67" s="9"/>
      <c r="T67" s="9"/>
      <c r="U67" s="9"/>
      <c r="V67" s="9"/>
    </row>
    <row r="68" spans="1:28" s="6" customFormat="1" ht="9.75" customHeight="1">
      <c r="A68" s="67" t="s">
        <v>20</v>
      </c>
      <c r="B68" s="72" t="s">
        <v>21</v>
      </c>
      <c r="D68" s="67" t="s">
        <v>20</v>
      </c>
      <c r="E68" s="73" t="s">
        <v>22</v>
      </c>
      <c r="F68" s="72" t="s">
        <v>21</v>
      </c>
      <c r="H68" s="74"/>
      <c r="I68" s="78"/>
      <c r="J68" s="74"/>
      <c r="K68" s="74"/>
      <c r="L68" s="74"/>
      <c r="M68" s="74"/>
      <c r="N68" s="74"/>
      <c r="O68" s="74"/>
      <c r="P68" s="9"/>
      <c r="Q68" s="9"/>
      <c r="R68" s="10"/>
      <c r="S68" s="34"/>
      <c r="T68" s="10"/>
      <c r="U68" s="10"/>
      <c r="V68" s="10"/>
    </row>
    <row r="69" spans="1:28" s="6" customFormat="1" ht="9.75" customHeight="1">
      <c r="A69" s="75" t="s">
        <v>23</v>
      </c>
      <c r="B69" s="71">
        <v>47.67</v>
      </c>
      <c r="D69" s="75" t="s">
        <v>23</v>
      </c>
      <c r="E69" s="109">
        <v>764.37</v>
      </c>
      <c r="F69" s="110">
        <v>29.43</v>
      </c>
      <c r="H69" s="74"/>
      <c r="I69" s="87" t="s">
        <v>35</v>
      </c>
      <c r="J69" s="74"/>
      <c r="K69" s="74"/>
      <c r="L69" s="74" t="s">
        <v>36</v>
      </c>
      <c r="M69" s="74"/>
      <c r="N69" s="74"/>
      <c r="O69" s="74">
        <v>43.5</v>
      </c>
      <c r="P69" s="74"/>
      <c r="Q69" s="74"/>
      <c r="R69" s="10"/>
      <c r="S69" s="10"/>
      <c r="T69" s="10"/>
      <c r="U69" s="10"/>
      <c r="V69" s="10"/>
    </row>
    <row r="70" spans="1:28" s="6" customFormat="1" ht="9.75" customHeight="1">
      <c r="A70" s="75" t="s">
        <v>24</v>
      </c>
      <c r="B70" s="71">
        <v>38.880000000000003</v>
      </c>
      <c r="D70" s="75" t="s">
        <v>24</v>
      </c>
      <c r="E70" s="111">
        <v>781.15</v>
      </c>
      <c r="F70" s="112">
        <v>28.35</v>
      </c>
      <c r="H70" s="74"/>
      <c r="I70" s="88" t="s">
        <v>44</v>
      </c>
      <c r="J70" s="74"/>
      <c r="K70" s="74"/>
      <c r="L70" s="74" t="s">
        <v>38</v>
      </c>
      <c r="M70" s="74"/>
      <c r="N70" s="74"/>
      <c r="O70" s="74">
        <v>136.30000000000001</v>
      </c>
      <c r="P70" s="74"/>
      <c r="Q70" s="74"/>
      <c r="R70" s="32"/>
      <c r="S70" s="32"/>
      <c r="T70" s="32"/>
      <c r="U70" s="32"/>
      <c r="V70" s="32"/>
      <c r="W70" s="64"/>
      <c r="X70" s="64"/>
    </row>
    <row r="71" spans="1:28" s="6" customFormat="1" ht="9.75" customHeight="1">
      <c r="A71" s="77" t="s">
        <v>26</v>
      </c>
      <c r="B71" s="71">
        <v>29.43</v>
      </c>
      <c r="D71" s="75" t="s">
        <v>26</v>
      </c>
      <c r="E71" s="111">
        <v>695.06</v>
      </c>
      <c r="F71" s="112">
        <v>25.41</v>
      </c>
      <c r="H71" s="74"/>
      <c r="I71" s="89"/>
      <c r="J71" s="74"/>
      <c r="K71" s="74"/>
      <c r="L71" s="76" t="s">
        <v>25</v>
      </c>
      <c r="M71" s="10"/>
      <c r="N71" s="10"/>
      <c r="O71" s="10"/>
      <c r="P71" s="10"/>
      <c r="R71" s="115"/>
      <c r="S71" s="116"/>
      <c r="T71" s="116"/>
      <c r="U71" s="116"/>
      <c r="V71" s="117"/>
      <c r="W71" s="117"/>
      <c r="X71" s="32"/>
    </row>
    <row r="72" spans="1:28" s="6" customFormat="1" ht="9.75" customHeight="1">
      <c r="A72" s="77" t="s">
        <v>32</v>
      </c>
      <c r="B72" s="71">
        <v>20.03</v>
      </c>
      <c r="D72" s="75" t="s">
        <v>32</v>
      </c>
      <c r="E72" s="109">
        <v>663.2</v>
      </c>
      <c r="F72" s="110">
        <v>19.829999999999998</v>
      </c>
      <c r="H72" s="74"/>
      <c r="I72" s="89"/>
      <c r="J72" s="74"/>
      <c r="K72" s="74"/>
      <c r="L72" s="80" t="s">
        <v>29</v>
      </c>
      <c r="M72" s="81"/>
      <c r="N72" s="81"/>
      <c r="O72" s="81"/>
      <c r="P72" s="82" t="s">
        <v>30</v>
      </c>
      <c r="Q72" s="82" t="s">
        <v>31</v>
      </c>
      <c r="R72" s="116"/>
      <c r="S72" s="116"/>
      <c r="T72" s="116"/>
      <c r="U72" s="118"/>
      <c r="V72" s="116"/>
      <c r="W72" s="118"/>
      <c r="X72" s="64"/>
    </row>
    <row r="73" spans="1:28" s="6" customFormat="1" ht="9.75" customHeight="1">
      <c r="A73" s="84" t="s">
        <v>34</v>
      </c>
      <c r="B73" s="85">
        <v>15.08</v>
      </c>
      <c r="D73" s="86" t="s">
        <v>34</v>
      </c>
      <c r="E73" s="113">
        <v>612.59</v>
      </c>
      <c r="F73" s="114">
        <v>15.08</v>
      </c>
      <c r="H73" s="74"/>
      <c r="I73"/>
      <c r="J73"/>
      <c r="K73"/>
      <c r="L73" s="81" t="s">
        <v>33</v>
      </c>
      <c r="M73" s="81"/>
      <c r="N73" s="81"/>
      <c r="O73" s="83">
        <v>0.25800000000000001</v>
      </c>
      <c r="P73" s="81">
        <v>0.19</v>
      </c>
      <c r="Q73" s="83">
        <v>6.7000000000000004E-2</v>
      </c>
      <c r="R73" s="116"/>
      <c r="S73" s="116"/>
      <c r="T73" s="116"/>
      <c r="U73" s="116"/>
      <c r="V73" s="116"/>
      <c r="W73" s="116"/>
      <c r="X73" s="32"/>
    </row>
    <row r="74" spans="1:28" s="6" customFormat="1" ht="9.75" customHeight="1">
      <c r="A74" s="68"/>
      <c r="H74" s="74"/>
      <c r="I74"/>
      <c r="J74"/>
      <c r="K74"/>
      <c r="L74" s="81" t="s">
        <v>37</v>
      </c>
      <c r="M74" s="81"/>
      <c r="N74" s="81"/>
      <c r="O74" s="81">
        <v>9.2100000000000009</v>
      </c>
      <c r="P74" s="81">
        <v>0</v>
      </c>
      <c r="Q74" s="81">
        <v>9.2100000000000009</v>
      </c>
      <c r="R74" s="10"/>
      <c r="S74" s="10"/>
      <c r="T74" s="10"/>
      <c r="U74" s="10"/>
      <c r="V74" s="10"/>
    </row>
    <row r="75" spans="1:28" s="6" customFormat="1" ht="9.75" customHeight="1">
      <c r="A75" s="24"/>
      <c r="H75" s="74"/>
      <c r="R75" s="10"/>
      <c r="S75" s="10"/>
      <c r="T75" s="10"/>
      <c r="U75" s="10"/>
      <c r="V75" s="10"/>
    </row>
    <row r="76" spans="1:28" s="6" customFormat="1" ht="9.75" customHeight="1">
      <c r="A76" s="24"/>
      <c r="H76" s="74"/>
      <c r="S76" s="10"/>
      <c r="T76" s="10"/>
      <c r="U76" s="10"/>
      <c r="V76" s="10"/>
    </row>
  </sheetData>
  <mergeCells count="2">
    <mergeCell ref="A1:T1"/>
    <mergeCell ref="F2:O2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K6" sqref="K6"/>
    </sheetView>
  </sheetViews>
  <sheetFormatPr baseColWidth="10" defaultRowHeight="15"/>
  <cols>
    <col min="1" max="1" width="14.28515625" customWidth="1"/>
  </cols>
  <sheetData>
    <row r="1" spans="1:11" ht="21">
      <c r="A1" s="235" t="s">
        <v>47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</row>
    <row r="2" spans="1:11" ht="21">
      <c r="A2" s="236" t="s">
        <v>48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</row>
    <row r="3" spans="1:11" ht="30">
      <c r="A3" s="132" t="s">
        <v>49</v>
      </c>
      <c r="B3" s="133"/>
      <c r="C3" s="133"/>
      <c r="D3" s="133"/>
      <c r="E3" s="133"/>
      <c r="F3" s="133"/>
      <c r="G3" s="134"/>
      <c r="H3" s="237" t="s">
        <v>50</v>
      </c>
      <c r="I3" s="238"/>
      <c r="J3" s="134"/>
      <c r="K3" s="135" t="s">
        <v>51</v>
      </c>
    </row>
    <row r="4" spans="1:11">
      <c r="A4" s="136"/>
      <c r="B4" s="137"/>
      <c r="C4" s="138"/>
      <c r="E4" s="139" t="s">
        <v>52</v>
      </c>
      <c r="F4" s="140" t="s">
        <v>53</v>
      </c>
      <c r="G4" s="141"/>
      <c r="K4" s="121"/>
    </row>
    <row r="5" spans="1:11" ht="30">
      <c r="A5" s="136" t="s">
        <v>54</v>
      </c>
      <c r="B5" s="137"/>
      <c r="C5" s="142" t="s">
        <v>55</v>
      </c>
      <c r="E5" s="142" t="s">
        <v>56</v>
      </c>
      <c r="F5" s="143" t="s">
        <v>57</v>
      </c>
      <c r="K5" s="121"/>
    </row>
    <row r="6" spans="1:11">
      <c r="A6" s="6"/>
      <c r="B6" s="144"/>
      <c r="C6" s="96">
        <v>5988.7883300000003</v>
      </c>
      <c r="D6" s="145"/>
      <c r="E6" s="96">
        <f>C6*2%</f>
        <v>119.77576660000001</v>
      </c>
      <c r="F6" s="96">
        <f>E6+C6</f>
        <v>6108.5640966000001</v>
      </c>
      <c r="G6" s="146"/>
      <c r="H6" s="147"/>
      <c r="I6" s="147"/>
      <c r="J6" s="147"/>
      <c r="K6" s="148">
        <f>F6*14</f>
        <v>85519.897352400003</v>
      </c>
    </row>
  </sheetData>
  <mergeCells count="3">
    <mergeCell ref="A1:K1"/>
    <mergeCell ref="A2:K2"/>
    <mergeCell ref="H3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78"/>
  <sheetViews>
    <sheetView workbookViewId="0">
      <selection activeCell="W69" sqref="W69"/>
    </sheetView>
  </sheetViews>
  <sheetFormatPr baseColWidth="10" defaultRowHeight="15"/>
  <cols>
    <col min="1" max="29" width="10.140625" customWidth="1"/>
  </cols>
  <sheetData>
    <row r="1" spans="1:24" ht="21">
      <c r="A1" s="233" t="s">
        <v>39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1"/>
      <c r="V1" s="1"/>
      <c r="W1" s="1"/>
      <c r="X1" s="1"/>
    </row>
    <row r="2" spans="1:24" s="4" customFormat="1" ht="23.25" customHeight="1">
      <c r="A2" s="119"/>
      <c r="B2" s="119"/>
      <c r="C2" s="119"/>
      <c r="D2" s="119"/>
      <c r="E2" s="119"/>
      <c r="F2" s="234" t="s">
        <v>0</v>
      </c>
      <c r="G2" s="234"/>
      <c r="H2" s="234"/>
      <c r="I2" s="234"/>
      <c r="J2" s="234"/>
      <c r="K2" s="234"/>
      <c r="L2" s="234"/>
      <c r="M2" s="234"/>
      <c r="N2" s="234"/>
      <c r="O2" s="234"/>
      <c r="P2" s="119"/>
      <c r="Q2" s="119"/>
      <c r="R2" s="119"/>
      <c r="S2" s="119"/>
      <c r="T2" s="3"/>
      <c r="U2" s="3"/>
      <c r="V2" s="3"/>
      <c r="W2" s="3"/>
      <c r="X2" s="3"/>
    </row>
    <row r="3" spans="1:24">
      <c r="A3" s="5" t="s">
        <v>40</v>
      </c>
      <c r="H3" s="6"/>
      <c r="R3" s="7"/>
      <c r="S3" s="7"/>
      <c r="T3" s="7"/>
      <c r="U3" s="7"/>
      <c r="V3" s="7"/>
      <c r="W3" s="7"/>
      <c r="X3" s="7"/>
    </row>
    <row r="4" spans="1:24" ht="9.75" customHeight="1">
      <c r="A4" s="8"/>
      <c r="B4" s="9"/>
      <c r="C4" s="9"/>
      <c r="D4" s="9"/>
      <c r="E4" s="9"/>
      <c r="F4" s="9"/>
      <c r="G4" s="10"/>
      <c r="H4" s="9"/>
      <c r="I4" s="9"/>
      <c r="J4" s="9"/>
      <c r="K4" s="9"/>
      <c r="L4" s="9"/>
      <c r="M4" s="9"/>
      <c r="N4" s="9"/>
      <c r="O4" s="9"/>
      <c r="P4" s="9"/>
      <c r="Q4" s="11"/>
      <c r="R4" s="11"/>
      <c r="S4" s="11"/>
      <c r="T4" s="11"/>
      <c r="U4" s="11"/>
      <c r="V4" s="11"/>
      <c r="W4" s="12"/>
      <c r="X4" s="7"/>
    </row>
    <row r="5" spans="1:24" ht="9.75" customHeight="1">
      <c r="A5" s="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1"/>
      <c r="R5" s="11"/>
      <c r="S5" s="11"/>
      <c r="T5" s="11"/>
      <c r="U5" s="11"/>
      <c r="V5" s="13"/>
      <c r="W5" s="1"/>
      <c r="X5" s="1"/>
    </row>
    <row r="6" spans="1:24" ht="9.75" customHeight="1">
      <c r="A6" s="9"/>
      <c r="B6" s="9">
        <v>30</v>
      </c>
      <c r="C6" s="9">
        <v>29</v>
      </c>
      <c r="D6" s="9">
        <v>28</v>
      </c>
      <c r="E6" s="9">
        <v>27</v>
      </c>
      <c r="F6" s="14">
        <v>26</v>
      </c>
      <c r="G6" s="9">
        <v>25</v>
      </c>
      <c r="H6" s="9">
        <v>24</v>
      </c>
      <c r="I6" s="9">
        <v>23</v>
      </c>
      <c r="J6" s="14">
        <v>22</v>
      </c>
      <c r="K6" s="14">
        <v>21</v>
      </c>
      <c r="L6" s="14">
        <v>20</v>
      </c>
      <c r="M6" s="15" t="s">
        <v>2</v>
      </c>
      <c r="N6" s="15" t="s">
        <v>3</v>
      </c>
      <c r="O6" s="16" t="s">
        <v>4</v>
      </c>
      <c r="P6" s="9"/>
      <c r="Q6" s="13"/>
      <c r="R6" s="13"/>
      <c r="S6" s="13"/>
      <c r="T6" s="13"/>
      <c r="U6" s="13"/>
      <c r="V6" s="13"/>
      <c r="W6" s="1"/>
      <c r="X6" s="1"/>
    </row>
    <row r="7" spans="1:24" s="6" customFormat="1" ht="9.75" customHeight="1">
      <c r="A7" s="10"/>
      <c r="B7" s="17"/>
      <c r="C7" s="17"/>
      <c r="D7" s="17"/>
      <c r="E7" s="17"/>
      <c r="F7" s="18"/>
      <c r="G7" s="17"/>
      <c r="H7" s="17"/>
      <c r="I7" s="17"/>
      <c r="J7" s="18"/>
      <c r="K7" s="18"/>
      <c r="L7" s="18"/>
      <c r="M7" s="17"/>
      <c r="N7" s="17"/>
      <c r="O7" s="19"/>
      <c r="P7" s="10"/>
      <c r="Q7" s="10"/>
      <c r="R7" s="10"/>
      <c r="S7" s="10"/>
      <c r="T7" s="10"/>
      <c r="U7" s="10"/>
      <c r="V7" s="10"/>
    </row>
    <row r="8" spans="1:24" s="6" customFormat="1" ht="9.75" customHeight="1">
      <c r="A8" s="10"/>
      <c r="B8" s="10"/>
      <c r="C8" s="10"/>
      <c r="D8" s="10"/>
      <c r="E8" s="10"/>
      <c r="F8" s="20"/>
      <c r="G8" s="10"/>
      <c r="H8" s="10"/>
      <c r="I8" s="10"/>
      <c r="J8" s="20"/>
      <c r="K8" s="20"/>
      <c r="L8" s="20"/>
      <c r="M8" s="10"/>
      <c r="N8" s="10"/>
      <c r="O8" s="21"/>
      <c r="P8" s="10"/>
      <c r="Q8" s="10"/>
      <c r="R8" s="10"/>
      <c r="S8" s="10"/>
      <c r="T8" s="10"/>
      <c r="U8" s="10"/>
      <c r="V8" s="10"/>
    </row>
    <row r="9" spans="1:24" s="6" customFormat="1" ht="9.75" customHeight="1">
      <c r="A9" s="22" t="s">
        <v>5</v>
      </c>
      <c r="B9" s="17">
        <f>Anual!B9-'[1]any 21'!B9</f>
        <v>321.42879999999968</v>
      </c>
      <c r="C9" s="17">
        <f>Anual!C9-'[1]any 21'!C9</f>
        <v>321.42879999999968</v>
      </c>
      <c r="D9" s="17">
        <f>Anual!D9-'[1]any 21'!D9</f>
        <v>321.42879999999968</v>
      </c>
      <c r="E9" s="17">
        <f>Anual!E9-'[1]any 21'!E9</f>
        <v>321.42879999999968</v>
      </c>
      <c r="F9" s="18">
        <f>Anual!F9-'[1]any 21'!F9</f>
        <v>321.42879999999968</v>
      </c>
      <c r="G9" s="17">
        <f>Anual!G9-'[1]any 21'!G9</f>
        <v>321.42879999999968</v>
      </c>
      <c r="H9" s="17">
        <f>Anual!H9-'[1]any 21'!H9</f>
        <v>321.42879999999968</v>
      </c>
      <c r="I9" s="17">
        <f>Anual!I9-'[1]any 21'!I9</f>
        <v>321.42879999999968</v>
      </c>
      <c r="J9" s="18">
        <f>Anual!J9-'[1]any 21'!J9</f>
        <v>321.42879999999968</v>
      </c>
      <c r="K9" s="18">
        <f>Anual!K9-'[1]any 21'!K9</f>
        <v>321.42879999999968</v>
      </c>
      <c r="L9" s="18">
        <f>Anual!L9-'[1]any 21'!L9</f>
        <v>321.42879999999968</v>
      </c>
      <c r="M9" s="17">
        <f>Anual!M9-'[1]any 21'!M9</f>
        <v>321.42879999999968</v>
      </c>
      <c r="N9" s="17">
        <f>Anual!N9-'[1]any 21'!N9</f>
        <v>321.42879999999968</v>
      </c>
      <c r="O9" s="17">
        <f>Anual!O9-'[1]any 21'!O9</f>
        <v>321.42879999999968</v>
      </c>
      <c r="P9" s="10"/>
      <c r="Q9" s="10"/>
      <c r="R9" s="10"/>
      <c r="S9" s="10"/>
      <c r="T9" s="10"/>
      <c r="U9" s="10"/>
      <c r="V9" s="10"/>
    </row>
    <row r="10" spans="1:24" s="6" customFormat="1" ht="9.75" customHeight="1">
      <c r="A10" s="22" t="s">
        <v>6</v>
      </c>
      <c r="B10" s="17">
        <f>Anual!B10-'[1]any 21'!B10</f>
        <v>297.01560000000063</v>
      </c>
      <c r="C10" s="17">
        <f>Anual!C10-'[1]any 21'!C10</f>
        <v>266.40879999999925</v>
      </c>
      <c r="D10" s="17">
        <f>Anual!D10-'[1]any 21'!D10</f>
        <v>255.21440000000075</v>
      </c>
      <c r="E10" s="17">
        <f>Anual!E10-'[1]any 21'!E10</f>
        <v>244.00040000000081</v>
      </c>
      <c r="F10" s="18">
        <f>Anual!F10-'[1]any 21'!F10</f>
        <v>214.07120000000032</v>
      </c>
      <c r="G10" s="17">
        <f>Anual!G10-'[1]any 21'!G10</f>
        <v>189.92679999999928</v>
      </c>
      <c r="H10" s="17">
        <f>Anual!H10-'[1]any 21'!H10</f>
        <v>178.72119999999995</v>
      </c>
      <c r="I10" s="17">
        <f>Anual!I10-'[1]any 21'!I10</f>
        <v>167.53240000000005</v>
      </c>
      <c r="J10" s="18">
        <f>Anual!J10-'[1]any 21'!J10</f>
        <v>156.31840000000011</v>
      </c>
      <c r="K10" s="18">
        <f>Anual!K10-'[1]any 21'!K10</f>
        <v>145.13240000000042</v>
      </c>
      <c r="L10" s="18">
        <f>Anual!L10-'[1]any 21'!L10</f>
        <v>134.81440000000021</v>
      </c>
      <c r="M10" s="17">
        <f>Anual!M10-'[1]any 21'!M10</f>
        <v>134.81440000000021</v>
      </c>
      <c r="N10" s="17">
        <f>Anual!N10-'[1]any 21'!N10</f>
        <v>134.81440000000021</v>
      </c>
      <c r="O10" s="17">
        <f>Anual!O10-'[1]any 21'!O10</f>
        <v>134.81440000000021</v>
      </c>
      <c r="P10" s="10"/>
      <c r="Q10" s="10"/>
      <c r="R10" s="10"/>
      <c r="S10" s="10"/>
      <c r="T10" s="10"/>
      <c r="U10" s="10"/>
      <c r="V10" s="10"/>
    </row>
    <row r="11" spans="1:24" s="6" customFormat="1" ht="9.75" customHeight="1">
      <c r="A11" s="22" t="s">
        <v>7</v>
      </c>
      <c r="B11" s="17">
        <f>Anual!B11-'[1]any 21'!$B$11</f>
        <v>823.29235780596355</v>
      </c>
      <c r="C11" s="17">
        <f>Anual!C11-'[1]any 21'!C11</f>
        <v>780.45814905853331</v>
      </c>
      <c r="D11" s="17">
        <f>Anual!D11-'[1]any 21'!D11</f>
        <v>710.17302684467722</v>
      </c>
      <c r="E11" s="17">
        <f>Anual!E11-'[1]any 21'!E11</f>
        <v>583.1917573261926</v>
      </c>
      <c r="F11" s="18">
        <f>Anual!F11-'[1]any 21'!F11</f>
        <v>513.63798853390836</v>
      </c>
      <c r="G11" s="17">
        <f>Anual!G11-'[1]any 21'!G11</f>
        <v>511.47706066094543</v>
      </c>
      <c r="H11" s="17">
        <f>Anual!H11-'[1]any 21'!H11</f>
        <v>499.02473931408167</v>
      </c>
      <c r="I11" s="17">
        <f>Anual!I11-'[1]any 21'!I11</f>
        <v>490.08294291961283</v>
      </c>
      <c r="J11" s="18">
        <f>Anual!J11-'[1]any 21'!J11</f>
        <v>481.59813002716692</v>
      </c>
      <c r="K11" s="18">
        <f>Anual!K11-'[1]any 21'!K11</f>
        <v>446.55056501302897</v>
      </c>
      <c r="L11" s="18">
        <f>Anual!L11-'[1]any 21'!L11</f>
        <v>411.61474239404561</v>
      </c>
      <c r="M11" s="17">
        <f>Anual!M11-'[1]any 21'!M11</f>
        <v>358.51614173919734</v>
      </c>
      <c r="N11" s="17">
        <f>Anual!N11-'[1]any 21'!N11</f>
        <v>292.9573915885685</v>
      </c>
      <c r="O11" s="17">
        <f>Anual!O11-'[1]any 21'!O11</f>
        <v>220.83322063429114</v>
      </c>
      <c r="P11" s="10"/>
      <c r="Q11" s="10"/>
      <c r="R11" s="10"/>
      <c r="S11" s="10"/>
      <c r="T11" s="10"/>
      <c r="U11" s="10"/>
      <c r="V11" s="10"/>
    </row>
    <row r="12" spans="1:24" s="6" customFormat="1" ht="9.75" customHeight="1">
      <c r="A12" s="22" t="s">
        <v>8</v>
      </c>
      <c r="B12" s="17">
        <f>Anual!B12-'[1]any 21'!B12</f>
        <v>233.01746714399997</v>
      </c>
      <c r="C12" s="17">
        <f>Anual!C12-'[1]any 21'!C12</f>
        <v>222.72690216000046</v>
      </c>
      <c r="D12" s="17">
        <f>Anual!D12-'[1]any 21'!D12</f>
        <v>194.37525735599957</v>
      </c>
      <c r="E12" s="17">
        <f>Anual!E12-'[1]any 21'!E12</f>
        <v>157.41164014799961</v>
      </c>
      <c r="F12" s="18">
        <f>Anual!F12-'[1]any 21'!F12</f>
        <v>137.64891411600001</v>
      </c>
      <c r="G12" s="17">
        <f>Anual!G12-'[1]any 21'!G12</f>
        <v>138.52927468800044</v>
      </c>
      <c r="H12" s="17">
        <f>Anual!H12-'[1]any 21'!H12</f>
        <v>135.33202410000013</v>
      </c>
      <c r="I12" s="17">
        <f>Anual!I12-'[1]any 21'!I12</f>
        <v>133.00360726800045</v>
      </c>
      <c r="J12" s="18">
        <f>Anual!J12-'[1]any 21'!J12</f>
        <v>131.13194052000017</v>
      </c>
      <c r="K12" s="18">
        <f>Anual!K12-'[1]any 21'!K12</f>
        <v>120.79238656799953</v>
      </c>
      <c r="L12" s="18">
        <f>Anual!L12-'[1]any 21'!L12</f>
        <v>110.97153933600021</v>
      </c>
      <c r="M12" s="17">
        <f>Anual!M12-'[1]any 21'!M12</f>
        <v>100.87837107599989</v>
      </c>
      <c r="N12" s="17">
        <f>Anual!N12-'[1]any 21'!N12</f>
        <v>80.960033027999998</v>
      </c>
      <c r="O12" s="17">
        <f>Anual!O12-'[1]any 21'!O12</f>
        <v>59.047555812000155</v>
      </c>
      <c r="P12" s="10"/>
      <c r="Q12" s="10"/>
      <c r="R12" s="10"/>
      <c r="S12" s="24"/>
      <c r="T12" s="24"/>
      <c r="U12" s="24"/>
      <c r="V12" s="10"/>
    </row>
    <row r="13" spans="1:24" s="29" customFormat="1" ht="9.75" hidden="1" customHeight="1">
      <c r="A13" s="25">
        <v>0.5</v>
      </c>
      <c r="B13" s="26">
        <v>5941.945412172</v>
      </c>
      <c r="C13" s="26">
        <v>5679.5360050800009</v>
      </c>
      <c r="D13" s="26">
        <v>4956.5690625779989</v>
      </c>
      <c r="E13" s="26">
        <v>4013.9968237739999</v>
      </c>
      <c r="F13" s="27">
        <v>3510.0473099579999</v>
      </c>
      <c r="G13" s="26">
        <v>3532.4965045440003</v>
      </c>
      <c r="H13" s="26">
        <v>3450.96661455</v>
      </c>
      <c r="I13" s="26">
        <v>3391.5919853340006</v>
      </c>
      <c r="J13" s="27">
        <v>3343.8644832600003</v>
      </c>
      <c r="K13" s="27">
        <v>3080.2058574839984</v>
      </c>
      <c r="L13" s="27">
        <v>2829.7742530679998</v>
      </c>
      <c r="M13" s="28">
        <v>2572.3984624379996</v>
      </c>
      <c r="N13" s="28">
        <v>2064.4808422139999</v>
      </c>
      <c r="O13" s="28">
        <v>1505.7126732060001</v>
      </c>
      <c r="P13" s="25"/>
      <c r="Q13" s="25"/>
      <c r="R13" s="25"/>
      <c r="S13" s="25"/>
      <c r="T13" s="25"/>
      <c r="U13" s="25"/>
      <c r="V13" s="25"/>
    </row>
    <row r="14" spans="1:24" s="29" customFormat="1" ht="9.75" hidden="1" customHeight="1">
      <c r="A14" s="25">
        <v>0.3</v>
      </c>
      <c r="B14" s="26">
        <v>3565.1672473031999</v>
      </c>
      <c r="C14" s="26">
        <v>3407.7216030480004</v>
      </c>
      <c r="D14" s="26">
        <v>2973.9414375467995</v>
      </c>
      <c r="E14" s="26">
        <v>2408.3980942643998</v>
      </c>
      <c r="F14" s="27">
        <v>2106.0283859747997</v>
      </c>
      <c r="G14" s="26">
        <v>2119.4979027263998</v>
      </c>
      <c r="H14" s="26">
        <v>2070.57996873</v>
      </c>
      <c r="I14" s="26">
        <v>2034.9551912004001</v>
      </c>
      <c r="J14" s="27">
        <v>2006.3186899560001</v>
      </c>
      <c r="K14" s="27">
        <v>1848.123514490399</v>
      </c>
      <c r="L14" s="27">
        <v>1697.8645518407998</v>
      </c>
      <c r="M14" s="28">
        <v>1543.4390774627998</v>
      </c>
      <c r="N14" s="28">
        <v>1238.6885053284</v>
      </c>
      <c r="O14" s="28">
        <v>903.42760392359992</v>
      </c>
      <c r="P14" s="25"/>
      <c r="Q14" s="25"/>
      <c r="R14" s="25"/>
      <c r="S14" s="25"/>
      <c r="T14" s="25"/>
      <c r="U14" s="25"/>
      <c r="V14" s="25"/>
    </row>
    <row r="15" spans="1:24" s="29" customFormat="1" ht="9.75" hidden="1" customHeight="1">
      <c r="A15" s="25">
        <v>0.2</v>
      </c>
      <c r="B15" s="26">
        <v>2376.7781648688001</v>
      </c>
      <c r="C15" s="26">
        <v>2271.8144020320005</v>
      </c>
      <c r="D15" s="26">
        <v>1982.6276250311998</v>
      </c>
      <c r="E15" s="26">
        <v>1605.5987295096002</v>
      </c>
      <c r="F15" s="27">
        <v>1404.0189239832002</v>
      </c>
      <c r="G15" s="26">
        <v>1412.9986018176</v>
      </c>
      <c r="H15" s="26">
        <v>1380.38664582</v>
      </c>
      <c r="I15" s="26">
        <v>1356.6367941336002</v>
      </c>
      <c r="J15" s="27">
        <v>1337.5457933040002</v>
      </c>
      <c r="K15" s="27">
        <v>1232.0823429935997</v>
      </c>
      <c r="L15" s="27">
        <v>1131.9097012272</v>
      </c>
      <c r="M15" s="28">
        <v>1028.9593849751998</v>
      </c>
      <c r="N15" s="28">
        <v>825.79233688559998</v>
      </c>
      <c r="O15" s="28">
        <v>602.28506928240006</v>
      </c>
      <c r="P15" s="25"/>
      <c r="Q15" s="25"/>
      <c r="R15" s="25"/>
      <c r="S15" s="25"/>
      <c r="T15" s="25"/>
      <c r="U15" s="25"/>
      <c r="V15" s="25"/>
    </row>
    <row r="16" spans="1:24" s="30" customFormat="1" ht="9.75" hidden="1" customHeight="1">
      <c r="A16" s="25"/>
      <c r="B16" s="17">
        <v>0</v>
      </c>
      <c r="C16" s="17">
        <v>0</v>
      </c>
      <c r="D16" s="17">
        <v>0</v>
      </c>
      <c r="E16" s="17">
        <v>0</v>
      </c>
      <c r="F16" s="18">
        <v>0</v>
      </c>
      <c r="G16" s="17">
        <v>0</v>
      </c>
      <c r="H16" s="17">
        <v>0</v>
      </c>
      <c r="I16" s="17">
        <v>0</v>
      </c>
      <c r="J16" s="18">
        <v>0</v>
      </c>
      <c r="K16" s="18">
        <v>0</v>
      </c>
      <c r="L16" s="18">
        <v>0</v>
      </c>
      <c r="M16" s="17">
        <v>0</v>
      </c>
      <c r="N16" s="17">
        <v>0</v>
      </c>
      <c r="O16" s="17">
        <v>0</v>
      </c>
      <c r="P16" s="25"/>
      <c r="Q16" s="25"/>
      <c r="R16" s="25"/>
      <c r="S16" s="25"/>
      <c r="T16" s="25"/>
      <c r="U16" s="25"/>
      <c r="V16" s="25"/>
    </row>
    <row r="17" spans="1:22" s="6" customFormat="1" ht="9.75" customHeight="1">
      <c r="A17" s="22"/>
      <c r="B17" s="31">
        <f>B9+B10+B11+B12</f>
        <v>1674.7542249499638</v>
      </c>
      <c r="C17" s="31">
        <f t="shared" ref="C17:O17" si="0">C9+C10+C11+C12</f>
        <v>1591.0226512185327</v>
      </c>
      <c r="D17" s="31">
        <f t="shared" si="0"/>
        <v>1481.1914842006772</v>
      </c>
      <c r="E17" s="31">
        <f t="shared" si="0"/>
        <v>1306.0325974741927</v>
      </c>
      <c r="F17" s="31">
        <f t="shared" si="0"/>
        <v>1186.7869026499084</v>
      </c>
      <c r="G17" s="31">
        <f t="shared" si="0"/>
        <v>1161.3619353489448</v>
      </c>
      <c r="H17" s="31">
        <f t="shared" si="0"/>
        <v>1134.5067634140814</v>
      </c>
      <c r="I17" s="31">
        <f t="shared" si="0"/>
        <v>1112.047750187613</v>
      </c>
      <c r="J17" s="31">
        <f t="shared" si="0"/>
        <v>1090.4772705471669</v>
      </c>
      <c r="K17" s="31">
        <f t="shared" si="0"/>
        <v>1033.9041515810286</v>
      </c>
      <c r="L17" s="31">
        <f t="shared" si="0"/>
        <v>978.8294817300457</v>
      </c>
      <c r="M17" s="31">
        <f t="shared" si="0"/>
        <v>915.63771281519712</v>
      </c>
      <c r="N17" s="31">
        <f t="shared" si="0"/>
        <v>830.16062461656838</v>
      </c>
      <c r="O17" s="31">
        <f t="shared" si="0"/>
        <v>736.12397644629118</v>
      </c>
      <c r="P17" s="10"/>
      <c r="Q17" s="10"/>
      <c r="R17" s="10"/>
      <c r="S17" s="10"/>
      <c r="T17" s="10"/>
      <c r="U17" s="10"/>
      <c r="V17" s="10"/>
    </row>
    <row r="18" spans="1:22" s="33" customFormat="1" ht="9.75" customHeight="1">
      <c r="A18" s="32"/>
      <c r="P18" s="34"/>
      <c r="Q18" s="34"/>
      <c r="R18" s="34"/>
      <c r="S18" s="34"/>
      <c r="T18" s="34"/>
      <c r="U18" s="34"/>
      <c r="V18" s="34"/>
    </row>
    <row r="19" spans="1:22" s="33" customFormat="1" ht="9.75" customHeight="1">
      <c r="A19" s="32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4"/>
      <c r="Q19" s="34"/>
      <c r="R19" s="34"/>
      <c r="S19" s="34"/>
      <c r="T19" s="34"/>
      <c r="U19" s="34"/>
      <c r="V19" s="34"/>
    </row>
    <row r="20" spans="1:22" ht="9.75" customHeight="1">
      <c r="A20" s="8" t="s">
        <v>9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9"/>
      <c r="Q20" s="9"/>
      <c r="R20" s="9"/>
      <c r="S20" s="9"/>
      <c r="T20" s="9"/>
      <c r="U20" s="9"/>
      <c r="V20" s="9"/>
    </row>
    <row r="21" spans="1:22" ht="9.75" customHeight="1">
      <c r="A21" s="9"/>
      <c r="B21" s="9"/>
      <c r="C21" s="9"/>
      <c r="D21" s="9"/>
      <c r="E21" s="36" t="s">
        <v>10</v>
      </c>
      <c r="F21" s="15" t="s">
        <v>11</v>
      </c>
      <c r="G21" s="15">
        <v>25</v>
      </c>
      <c r="H21" s="36">
        <v>24</v>
      </c>
      <c r="I21" s="15">
        <v>23</v>
      </c>
      <c r="J21" s="15">
        <v>22</v>
      </c>
      <c r="K21" s="37">
        <v>21</v>
      </c>
      <c r="L21" s="37">
        <v>20</v>
      </c>
      <c r="M21" s="15">
        <v>19</v>
      </c>
      <c r="N21" s="36">
        <v>18</v>
      </c>
      <c r="O21" s="15">
        <v>17</v>
      </c>
      <c r="P21" s="36">
        <v>16</v>
      </c>
      <c r="Q21" s="151" t="s">
        <v>12</v>
      </c>
      <c r="R21" s="9"/>
      <c r="S21" s="9"/>
      <c r="T21" s="9"/>
      <c r="U21" s="9"/>
      <c r="V21" s="9"/>
    </row>
    <row r="22" spans="1:22" ht="9.75" customHeight="1">
      <c r="A22" s="9"/>
      <c r="B22" s="9"/>
      <c r="C22" s="9"/>
      <c r="D22" s="9"/>
      <c r="E22" s="38"/>
      <c r="F22" s="39"/>
      <c r="G22" s="40"/>
      <c r="H22" s="38"/>
      <c r="I22" s="40"/>
      <c r="J22" s="41"/>
      <c r="K22" s="42"/>
      <c r="L22" s="42"/>
      <c r="M22" s="43"/>
      <c r="N22" s="38"/>
      <c r="O22" s="43"/>
      <c r="P22" s="150"/>
      <c r="Q22" s="40"/>
      <c r="R22" s="9"/>
      <c r="S22" s="9"/>
      <c r="T22" s="9"/>
      <c r="U22" s="9"/>
      <c r="V22" s="9"/>
    </row>
    <row r="23" spans="1:22" s="6" customFormat="1" ht="9.75" customHeight="1">
      <c r="A23" s="10"/>
      <c r="B23" s="10"/>
      <c r="C23" s="10"/>
      <c r="D23" s="22" t="s">
        <v>5</v>
      </c>
      <c r="E23" s="18">
        <f>Anual!E23-'[1]any 21'!E23</f>
        <v>282.64760000000024</v>
      </c>
      <c r="F23" s="17">
        <f>Anual!F23-'[1]any 21'!F23</f>
        <v>282.64760000000024</v>
      </c>
      <c r="G23" s="17">
        <f>Anual!G23-'[1]any 21'!G23</f>
        <v>282.64760000000024</v>
      </c>
      <c r="H23" s="18">
        <f>Anual!H23-'[1]any 21'!H23</f>
        <v>282.64760000000024</v>
      </c>
      <c r="I23" s="17">
        <f>Anual!I23-'[1]any 21'!I23</f>
        <v>282.64760000000024</v>
      </c>
      <c r="J23" s="17">
        <f>Anual!J23-'[1]any 21'!J23</f>
        <v>282.64760000000024</v>
      </c>
      <c r="K23" s="17">
        <f>Anual!K23-'[1]any 21'!K23</f>
        <v>282.64760000000024</v>
      </c>
      <c r="L23" s="17">
        <f>Anual!L23-'[1]any 21'!L23</f>
        <v>282.64760000000024</v>
      </c>
      <c r="M23" s="17">
        <f>Anual!M23-'[1]any 21'!M23</f>
        <v>282.64760000000024</v>
      </c>
      <c r="N23" s="18">
        <f>Anual!N23-'[1]any 21'!N23</f>
        <v>282.64760000000024</v>
      </c>
      <c r="O23" s="17">
        <f>Anual!O23-'[1]any 21'!O23</f>
        <v>282.64760000000024</v>
      </c>
      <c r="P23" s="155">
        <f>Anual!P23-'[1]any 21'!P23</f>
        <v>282.64760000000024</v>
      </c>
      <c r="Q23" s="17">
        <f>Anual!Q23-'[1]any 21'!Q23</f>
        <v>282.64760000000024</v>
      </c>
      <c r="R23" s="24"/>
      <c r="S23" s="10"/>
      <c r="T23" s="10"/>
      <c r="U23" s="10"/>
      <c r="V23" s="10"/>
    </row>
    <row r="24" spans="1:22" s="6" customFormat="1" ht="9.75" customHeight="1">
      <c r="A24" s="10"/>
      <c r="B24" s="10"/>
      <c r="C24" s="10"/>
      <c r="D24" s="22" t="s">
        <v>6</v>
      </c>
      <c r="E24" s="18">
        <f>Anual!E24-'[1]any 21'!E24</f>
        <v>214.07120000000032</v>
      </c>
      <c r="F24" s="17">
        <f>Anual!F24-'[1]any 21'!F24</f>
        <v>214.07120000000032</v>
      </c>
      <c r="G24" s="17">
        <f>Anual!G24-'[1]any 21'!G24</f>
        <v>189.92679999999928</v>
      </c>
      <c r="H24" s="18">
        <f>Anual!H24-'[1]any 21'!H24</f>
        <v>178.72119999999995</v>
      </c>
      <c r="I24" s="17">
        <f>Anual!I24-'[1]any 21'!I24</f>
        <v>167.53240000000005</v>
      </c>
      <c r="J24" s="17">
        <f>Anual!J24-'[1]any 21'!J24</f>
        <v>156.31840000000011</v>
      </c>
      <c r="K24" s="17">
        <f>Anual!K24-'[1]any 21'!K24</f>
        <v>145.13240000000042</v>
      </c>
      <c r="L24" s="17">
        <f>Anual!L24-'[1]any 21'!L24</f>
        <v>134.81440000000021</v>
      </c>
      <c r="M24" s="17">
        <f>Anual!M24-'[1]any 21'!M24</f>
        <v>127.9348</v>
      </c>
      <c r="N24" s="18">
        <f>Anual!N24-'[1]any 21'!N24</f>
        <v>121.04960000000028</v>
      </c>
      <c r="O24" s="17">
        <f>Anual!O24-'[1]any 21'!O24</f>
        <v>114.16160000000036</v>
      </c>
      <c r="P24" s="155">
        <f>Anual!P24-'[1]any 21'!P24</f>
        <v>107.29320000000007</v>
      </c>
      <c r="Q24" s="17">
        <f>Anual!Q24-'[1]any 21'!Q24</f>
        <v>107.29320000000007</v>
      </c>
      <c r="R24" s="24"/>
      <c r="S24" s="10"/>
      <c r="T24" s="10"/>
      <c r="U24" s="10"/>
      <c r="V24" s="10"/>
    </row>
    <row r="25" spans="1:22" s="6" customFormat="1" ht="9.75" customHeight="1">
      <c r="A25" s="10"/>
      <c r="B25" s="10"/>
      <c r="C25" s="10"/>
      <c r="D25" s="22" t="s">
        <v>7</v>
      </c>
      <c r="E25" s="18">
        <f>Anual!E25-'[1]any 21'!E25</f>
        <v>551.96664299137046</v>
      </c>
      <c r="F25" s="17">
        <f>Anual!F25-'[1]any 21'!F25</f>
        <v>454.06158960808898</v>
      </c>
      <c r="G25" s="17">
        <f>Anual!G25-'[1]any 21'!G25</f>
        <v>448.31101239514828</v>
      </c>
      <c r="H25" s="18">
        <f>Anual!H25-'[1]any 21'!H25</f>
        <v>424.52738713786675</v>
      </c>
      <c r="I25" s="17">
        <f>Anual!I25-'[1]any 21'!I25</f>
        <v>410.36806681382222</v>
      </c>
      <c r="J25" s="17">
        <f>Anual!J25-'[1]any 21'!J25</f>
        <v>403.27607800166516</v>
      </c>
      <c r="K25" s="17">
        <f>Anual!K25-'[1]any 21'!K25</f>
        <v>394.66374682551759</v>
      </c>
      <c r="L25" s="17">
        <f>Anual!L25-'[1]any 21'!L25</f>
        <v>385.73080590743848</v>
      </c>
      <c r="M25" s="17">
        <f>Anual!M25-'[1]any 21'!M25</f>
        <v>380.17294985376066</v>
      </c>
      <c r="N25" s="18">
        <f>Anual!N25-'[1]any 21'!N25</f>
        <v>352.7565534378482</v>
      </c>
      <c r="O25" s="17">
        <f>Anual!O25-'[1]any 21'!O25</f>
        <v>337.0689185156989</v>
      </c>
      <c r="P25" s="155">
        <f>Anual!P25-'[1]any 21'!P25</f>
        <v>320.33377266273601</v>
      </c>
      <c r="Q25" s="17">
        <f>Anual!Q25-'[1]any 21'!Q25</f>
        <v>288.73915039166423</v>
      </c>
      <c r="R25" s="24"/>
      <c r="S25" s="10"/>
      <c r="T25" s="10"/>
      <c r="U25" s="10"/>
      <c r="V25" s="10"/>
    </row>
    <row r="26" spans="1:22" s="6" customFormat="1" ht="9.75" customHeight="1">
      <c r="A26" s="10"/>
      <c r="B26" s="10"/>
      <c r="C26" s="10"/>
      <c r="D26" s="22" t="s">
        <v>8</v>
      </c>
      <c r="E26" s="18">
        <f>Anual!E26-'[1]any 21'!E26</f>
        <v>176.40783291600019</v>
      </c>
      <c r="F26" s="17">
        <f>Anual!F26-'[1]any 21'!F26</f>
        <v>128.22141947999989</v>
      </c>
      <c r="G26" s="17">
        <f>Anual!G26-'[1]any 21'!G26</f>
        <v>140.09548081199955</v>
      </c>
      <c r="H26" s="18">
        <f>Anual!H26-'[1]any 21'!H26</f>
        <v>119.87456384400048</v>
      </c>
      <c r="I26" s="17">
        <f>Anual!I26-'[1]any 21'!I26</f>
        <v>110.99027041200043</v>
      </c>
      <c r="J26" s="17">
        <f>Anual!J26-'[1]any 21'!J26</f>
        <v>109.09555003199966</v>
      </c>
      <c r="K26" s="17">
        <f>Anual!K26-'[1]any 21'!K26</f>
        <v>107.11726023600022</v>
      </c>
      <c r="L26" s="17">
        <f>Anual!L26-'[1]any 21'!L26</f>
        <v>105.23406667200015</v>
      </c>
      <c r="M26" s="17">
        <f>Anual!M26-'[1]any 21'!M26</f>
        <v>103.88542919999963</v>
      </c>
      <c r="N26" s="18">
        <f>Anual!N26-'[1]any 21'!N26</f>
        <v>95.707153248000395</v>
      </c>
      <c r="O26" s="17">
        <f>Anual!O26-'[1]any 21'!O26</f>
        <v>91.746251100000336</v>
      </c>
      <c r="P26" s="155">
        <f>Anual!P26-'[1]any 21'!P26</f>
        <v>86.745053808000193</v>
      </c>
      <c r="Q26" s="17">
        <f>Anual!Q26-'[1]any 21'!Q26</f>
        <v>81.807254004000242</v>
      </c>
      <c r="R26" s="24"/>
      <c r="S26" s="10"/>
      <c r="T26" s="10"/>
      <c r="U26" s="10"/>
      <c r="V26" s="10"/>
    </row>
    <row r="27" spans="1:22" s="6" customFormat="1" ht="9.75" hidden="1" customHeight="1">
      <c r="A27" s="10"/>
      <c r="B27" s="10"/>
      <c r="C27" s="44" t="s">
        <v>13</v>
      </c>
      <c r="D27" s="26">
        <v>0.5</v>
      </c>
      <c r="E27" s="91">
        <v>4498.3997393579994</v>
      </c>
      <c r="F27">
        <v>3269.6461967400001</v>
      </c>
      <c r="G27">
        <v>3572.434760705999</v>
      </c>
      <c r="H27" s="91">
        <v>3056.8013780220008</v>
      </c>
      <c r="I27">
        <v>2830.251895506</v>
      </c>
      <c r="J27">
        <v>2781.9365258160001</v>
      </c>
      <c r="K27">
        <v>2731.4901360180002</v>
      </c>
      <c r="L27">
        <v>2683.4687001360003</v>
      </c>
      <c r="M27">
        <v>2649.0784446000002</v>
      </c>
      <c r="N27" s="91">
        <v>2440.5324078240001</v>
      </c>
      <c r="O27">
        <v>2339.5294030499999</v>
      </c>
      <c r="P27" s="91">
        <v>2211.9988721039999</v>
      </c>
      <c r="Q27" s="93">
        <v>2086.0849771019998</v>
      </c>
      <c r="R27" s="45"/>
      <c r="S27" s="10"/>
      <c r="T27" s="10"/>
      <c r="U27" s="10"/>
      <c r="V27" s="10"/>
    </row>
    <row r="28" spans="1:22" s="6" customFormat="1" ht="9.75" hidden="1" customHeight="1">
      <c r="A28" s="10"/>
      <c r="B28" s="10"/>
      <c r="C28" s="44" t="s">
        <v>14</v>
      </c>
      <c r="D28" s="26">
        <v>0.3</v>
      </c>
      <c r="E28" s="91">
        <v>2699.0398436147998</v>
      </c>
      <c r="F28">
        <v>1961.787718044</v>
      </c>
      <c r="G28">
        <v>2143.4608564235996</v>
      </c>
      <c r="H28" s="91">
        <v>1834.0808268132002</v>
      </c>
      <c r="I28">
        <v>1698.1511373035999</v>
      </c>
      <c r="J28">
        <v>1669.1619154896002</v>
      </c>
      <c r="K28">
        <v>1638.8940816108</v>
      </c>
      <c r="L28">
        <v>1610.0812200816001</v>
      </c>
      <c r="M28">
        <v>1589.4470667600003</v>
      </c>
      <c r="N28" s="91">
        <v>1464.3194446943999</v>
      </c>
      <c r="O28">
        <v>1403.7176418299998</v>
      </c>
      <c r="P28" s="91">
        <v>1327.1993232624</v>
      </c>
      <c r="Q28" s="93">
        <v>1251.6509862611997</v>
      </c>
      <c r="R28" s="45"/>
      <c r="S28" s="10"/>
      <c r="T28" s="10"/>
      <c r="U28" s="10"/>
      <c r="V28" s="10"/>
    </row>
    <row r="29" spans="1:22" s="6" customFormat="1" ht="9.75" hidden="1" customHeight="1">
      <c r="A29" s="10"/>
      <c r="B29" s="10"/>
      <c r="C29" s="44" t="s">
        <v>15</v>
      </c>
      <c r="D29" s="26">
        <v>0.2</v>
      </c>
      <c r="E29" s="91">
        <v>1799.3598957431998</v>
      </c>
      <c r="F29">
        <v>1307.858478696</v>
      </c>
      <c r="G29">
        <v>1428.9739042823999</v>
      </c>
      <c r="H29" s="91">
        <v>1222.7205512088003</v>
      </c>
      <c r="I29">
        <v>1132.1007582023999</v>
      </c>
      <c r="J29">
        <v>1112.7746103264001</v>
      </c>
      <c r="K29">
        <v>1092.5960544072002</v>
      </c>
      <c r="L29">
        <v>1073.3874800544002</v>
      </c>
      <c r="M29">
        <v>1059.6313778400001</v>
      </c>
      <c r="N29" s="91">
        <v>976.21296312959998</v>
      </c>
      <c r="O29">
        <v>935.81176121999999</v>
      </c>
      <c r="P29" s="91">
        <v>884.79954884159997</v>
      </c>
      <c r="Q29" s="93">
        <v>834.43399084079988</v>
      </c>
      <c r="R29" s="45"/>
      <c r="S29" s="10"/>
      <c r="T29" s="10"/>
      <c r="U29" s="10"/>
      <c r="V29" s="10"/>
    </row>
    <row r="30" spans="1:22" s="6" customFormat="1" ht="9.75" customHeight="1">
      <c r="A30" s="10"/>
      <c r="B30" s="44"/>
      <c r="C30" s="44"/>
      <c r="D30" s="46"/>
      <c r="E30" s="31">
        <f>E22+E23+E24+E25</f>
        <v>1048.685442991371</v>
      </c>
      <c r="F30" s="31">
        <f t="shared" ref="F30:Q30" si="1">F22+F23+F24+F25</f>
        <v>950.78038960808954</v>
      </c>
      <c r="G30" s="31">
        <f t="shared" si="1"/>
        <v>920.8854123951478</v>
      </c>
      <c r="H30" s="31">
        <f t="shared" si="1"/>
        <v>885.89618713786695</v>
      </c>
      <c r="I30" s="31">
        <f t="shared" si="1"/>
        <v>860.54806681382252</v>
      </c>
      <c r="J30" s="31">
        <f t="shared" si="1"/>
        <v>842.2420780016655</v>
      </c>
      <c r="K30" s="31">
        <f t="shared" si="1"/>
        <v>822.44374682551825</v>
      </c>
      <c r="L30" s="31">
        <f t="shared" si="1"/>
        <v>803.19280590743892</v>
      </c>
      <c r="M30" s="31">
        <f t="shared" si="1"/>
        <v>790.75534985376089</v>
      </c>
      <c r="N30" s="31">
        <f t="shared" si="1"/>
        <v>756.45375343784872</v>
      </c>
      <c r="O30" s="31">
        <f t="shared" si="1"/>
        <v>733.8781185156995</v>
      </c>
      <c r="P30" s="149">
        <f t="shared" si="1"/>
        <v>710.27457266273632</v>
      </c>
      <c r="Q30" s="31">
        <f t="shared" si="1"/>
        <v>678.67995039166453</v>
      </c>
      <c r="R30" s="32"/>
      <c r="S30" s="10"/>
      <c r="T30" s="10"/>
      <c r="U30" s="10"/>
      <c r="V30" s="10"/>
    </row>
    <row r="31" spans="1:22" s="6" customFormat="1" ht="9.75" customHeight="1">
      <c r="A31" s="10"/>
      <c r="B31" s="10"/>
      <c r="C31" s="10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4"/>
      <c r="S31" s="10"/>
      <c r="T31" s="10"/>
      <c r="U31" s="10"/>
      <c r="V31" s="10"/>
    </row>
    <row r="32" spans="1:22" ht="9.75" customHeight="1">
      <c r="A32" s="8" t="s">
        <v>16</v>
      </c>
      <c r="B32" s="9"/>
      <c r="C32" s="10"/>
      <c r="D32" s="9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9"/>
      <c r="S32" s="9"/>
      <c r="T32" s="9"/>
      <c r="U32" s="9"/>
      <c r="V32" s="9"/>
    </row>
    <row r="33" spans="1:24" ht="9.75" customHeight="1">
      <c r="A33" s="9"/>
      <c r="B33" s="9"/>
      <c r="C33" s="10"/>
      <c r="D33" s="9"/>
      <c r="E33" s="9"/>
      <c r="F33" s="9"/>
      <c r="G33" s="9"/>
      <c r="H33" s="9"/>
      <c r="I33" s="9"/>
      <c r="J33" s="9"/>
      <c r="K33" s="9">
        <v>21</v>
      </c>
      <c r="L33" s="9">
        <v>20</v>
      </c>
      <c r="M33" s="9">
        <v>19</v>
      </c>
      <c r="N33" s="14">
        <v>18</v>
      </c>
      <c r="O33" s="14">
        <v>17</v>
      </c>
      <c r="P33" s="14">
        <v>16</v>
      </c>
      <c r="Q33" s="14">
        <v>15</v>
      </c>
      <c r="R33" s="47">
        <v>14</v>
      </c>
      <c r="S33" s="14">
        <v>13</v>
      </c>
      <c r="T33" s="40">
        <v>12</v>
      </c>
      <c r="U33" s="9"/>
      <c r="V33" s="9"/>
    </row>
    <row r="34" spans="1:24" ht="9.75" customHeight="1">
      <c r="A34" s="9"/>
      <c r="B34" s="9"/>
      <c r="C34" s="9"/>
      <c r="D34" s="9"/>
      <c r="E34" s="9"/>
      <c r="F34" s="9"/>
      <c r="G34" s="9"/>
      <c r="H34" s="9"/>
      <c r="I34" s="9"/>
      <c r="J34" s="40"/>
      <c r="K34" s="40"/>
      <c r="L34" s="40"/>
      <c r="M34" s="40"/>
      <c r="N34" s="38"/>
      <c r="O34" s="38"/>
      <c r="P34" s="38"/>
      <c r="Q34" s="38"/>
      <c r="R34" s="42"/>
      <c r="S34" s="150"/>
      <c r="T34" s="40"/>
      <c r="U34" s="13"/>
      <c r="V34" s="13"/>
      <c r="W34" s="1"/>
      <c r="X34" s="1"/>
    </row>
    <row r="35" spans="1:24" s="6" customFormat="1" ht="9.75" customHeight="1">
      <c r="A35" s="10"/>
      <c r="B35" s="10"/>
      <c r="C35" s="10"/>
      <c r="D35" s="10"/>
      <c r="E35" s="10"/>
      <c r="F35" s="10"/>
      <c r="G35" s="10"/>
      <c r="H35" s="10"/>
      <c r="J35" s="17" t="s">
        <v>5</v>
      </c>
      <c r="K35" s="17">
        <f>Anual!K35-'[1]any 21'!K35</f>
        <v>216.47799999999916</v>
      </c>
      <c r="L35" s="17">
        <f>Anual!L35-'[1]any 21'!L35</f>
        <v>216.47799999999916</v>
      </c>
      <c r="M35" s="17">
        <f>Anual!M35-'[1]any 21'!M35</f>
        <v>216.47799999999916</v>
      </c>
      <c r="N35" s="18">
        <f>Anual!N35-'[1]any 21'!N35</f>
        <v>216.47799999999916</v>
      </c>
      <c r="O35" s="18">
        <f>Anual!O35-'[1]any 21'!O35</f>
        <v>216.47799999999916</v>
      </c>
      <c r="P35" s="18">
        <f>Anual!P35-'[1]any 21'!P35</f>
        <v>216.47799999999916</v>
      </c>
      <c r="Q35" s="18">
        <f>Anual!Q35-'[1]any 21'!Q35</f>
        <v>216.47799999999916</v>
      </c>
      <c r="R35" s="17">
        <f>Anual!R35-'[1]any 21'!R35</f>
        <v>216.47799999999916</v>
      </c>
      <c r="S35" s="155">
        <f>Anual!S35-'[1]any 21'!S35</f>
        <v>216.47799999999916</v>
      </c>
      <c r="T35" s="17">
        <f>Anual!T35-'[1]any 21'!T35</f>
        <v>216.47799999999916</v>
      </c>
      <c r="U35" s="24"/>
      <c r="V35" s="24"/>
      <c r="W35" s="24"/>
      <c r="X35" s="48"/>
    </row>
    <row r="36" spans="1:24" s="6" customFormat="1" ht="9.75" customHeight="1">
      <c r="A36" s="10"/>
      <c r="B36" s="10"/>
      <c r="C36" s="10"/>
      <c r="D36" s="10"/>
      <c r="E36" s="10"/>
      <c r="F36" s="10"/>
      <c r="G36" s="10"/>
      <c r="H36" s="10"/>
      <c r="J36" s="17" t="s">
        <v>6</v>
      </c>
      <c r="K36" s="17">
        <f>Anual!K36-'[1]any 21'!K36</f>
        <v>145.13240000000042</v>
      </c>
      <c r="L36" s="17">
        <f>Anual!L36-'[1]any 21'!L36</f>
        <v>134.81440000000021</v>
      </c>
      <c r="M36" s="17">
        <f>Anual!M36-'[1]any 21'!M36</f>
        <v>127.9348</v>
      </c>
      <c r="N36" s="18">
        <f>Anual!N36-'[1]any 21'!N36</f>
        <v>121.04960000000028</v>
      </c>
      <c r="O36" s="18">
        <f>Anual!O36-'[1]any 21'!O36</f>
        <v>114.16160000000036</v>
      </c>
      <c r="P36" s="18">
        <f>Anual!P36-'[1]any 21'!P36</f>
        <v>107.29320000000007</v>
      </c>
      <c r="Q36" s="18">
        <f>Anual!Q36-'[1]any 21'!Q36</f>
        <v>100.39680000000044</v>
      </c>
      <c r="R36" s="17">
        <f>Anual!R36-'[1]any 21'!R36</f>
        <v>93.52559999999994</v>
      </c>
      <c r="S36" s="155">
        <f>Anual!S36-'[1]any 21'!S36</f>
        <v>86.631999999999607</v>
      </c>
      <c r="T36" s="17">
        <f>Anual!T36-'[1]any 21'!T36</f>
        <v>79.744000000000142</v>
      </c>
      <c r="U36" s="24"/>
      <c r="V36" s="24"/>
      <c r="W36" s="24"/>
      <c r="X36" s="48"/>
    </row>
    <row r="37" spans="1:24" s="6" customFormat="1" ht="9.75" customHeight="1">
      <c r="A37" s="10"/>
      <c r="B37" s="10"/>
      <c r="C37" s="10"/>
      <c r="D37" s="10"/>
      <c r="E37" s="10"/>
      <c r="F37" s="10"/>
      <c r="G37" s="10"/>
      <c r="H37" s="10"/>
      <c r="J37" s="17" t="s">
        <v>7</v>
      </c>
      <c r="K37" s="17">
        <f>Anual!K37-'[1]any 21'!K37</f>
        <v>465.43360335091347</v>
      </c>
      <c r="L37" s="17">
        <f>Anual!L37-'[1]any 21'!L37</f>
        <v>456.94205015281113</v>
      </c>
      <c r="M37" s="17">
        <f>Anual!M37-'[1]any 21'!M37</f>
        <v>431.78702340278323</v>
      </c>
      <c r="N37" s="18">
        <f>Anual!N37-'[1]any 21'!N37</f>
        <v>396.44883565853888</v>
      </c>
      <c r="O37" s="18">
        <f>Anual!O37-'[1]any 21'!O37</f>
        <v>365.51403427064361</v>
      </c>
      <c r="P37" s="18">
        <f>Anual!P37-'[1]any 21'!P37</f>
        <v>331.8906664482347</v>
      </c>
      <c r="Q37" s="18">
        <f>Anual!Q37-'[1]any 21'!Q37</f>
        <v>301.49854899847196</v>
      </c>
      <c r="R37" s="17">
        <f>Anual!R37-'[1]any 21'!R37</f>
        <v>283.85295758374741</v>
      </c>
      <c r="S37" s="155">
        <f>Anual!S37-'[1]any 21'!S37</f>
        <v>267.5951198911207</v>
      </c>
      <c r="T37" s="17">
        <f>Anual!T37-'[1]any 21'!T37</f>
        <v>234.94634724321622</v>
      </c>
      <c r="U37" s="24"/>
      <c r="V37" s="24"/>
      <c r="W37" s="24"/>
      <c r="X37" s="48"/>
    </row>
    <row r="38" spans="1:24" s="6" customFormat="1" ht="9.75" customHeight="1">
      <c r="A38" s="10"/>
      <c r="B38" s="10"/>
      <c r="C38" s="10"/>
      <c r="D38" s="10"/>
      <c r="E38" s="10"/>
      <c r="F38" s="10"/>
      <c r="G38" s="10"/>
      <c r="H38" s="10"/>
      <c r="J38" s="22" t="s">
        <v>8</v>
      </c>
      <c r="K38" s="17">
        <f>Anual!K38-'[1]any 21'!K38</f>
        <v>152.73607540800003</v>
      </c>
      <c r="L38" s="17">
        <f>Anual!L38-'[1]any 21'!L38</f>
        <v>149.28235316399969</v>
      </c>
      <c r="M38" s="17">
        <f>Anual!M38-'[1]any 21'!M38</f>
        <v>137.2973462279997</v>
      </c>
      <c r="N38" s="18">
        <f>Anual!N38-'[1]any 21'!N38</f>
        <v>111.96860892000041</v>
      </c>
      <c r="O38" s="18">
        <f>Anual!O38-'[1]any 21'!O38</f>
        <v>107.26134543599983</v>
      </c>
      <c r="P38" s="18">
        <f>Anual!P38-'[1]any 21'!P38</f>
        <v>92.244785891999527</v>
      </c>
      <c r="Q38" s="18">
        <f>Anual!Q38-'[1]any 21'!Q38</f>
        <v>88.090809575999629</v>
      </c>
      <c r="R38" s="17">
        <f>Anual!R38-'[1]any 21'!R38</f>
        <v>85.835876195999845</v>
      </c>
      <c r="S38" s="155">
        <f>Anual!S38-'[1]any 21'!S38</f>
        <v>80.622873660000096</v>
      </c>
      <c r="T38" s="17">
        <f>Anual!T38-'[1]any 21'!T38</f>
        <v>68.565824123999846</v>
      </c>
      <c r="U38" s="24"/>
      <c r="V38" s="24"/>
      <c r="W38" s="24"/>
      <c r="X38" s="48"/>
    </row>
    <row r="39" spans="1:24" s="30" customFormat="1" ht="9.75" hidden="1" customHeight="1">
      <c r="A39" s="25"/>
      <c r="B39" s="25"/>
      <c r="C39" s="25"/>
      <c r="D39" s="25"/>
      <c r="E39" s="25"/>
      <c r="F39" s="25"/>
      <c r="G39" s="10"/>
      <c r="H39" s="44" t="s">
        <v>13</v>
      </c>
      <c r="I39" s="50">
        <v>0.5</v>
      </c>
      <c r="K39" s="91">
        <v>2699.0398436147998</v>
      </c>
      <c r="L39">
        <v>1961.787718044</v>
      </c>
      <c r="M39">
        <v>2143.4608564235996</v>
      </c>
      <c r="N39" s="91">
        <v>1834.0808268132002</v>
      </c>
      <c r="O39" s="91">
        <v>1698.1511373035999</v>
      </c>
      <c r="P39" s="91">
        <v>1669.1619154896002</v>
      </c>
      <c r="Q39" s="91">
        <v>1638.8940816108</v>
      </c>
      <c r="R39">
        <v>1610.0812200816001</v>
      </c>
      <c r="S39" s="91">
        <v>1589.4470667600003</v>
      </c>
      <c r="T39" s="92">
        <v>1464.3194446943999</v>
      </c>
      <c r="U39" s="1"/>
      <c r="V39" s="152"/>
      <c r="W39" s="1"/>
      <c r="X39" s="153"/>
    </row>
    <row r="40" spans="1:24" s="30" customFormat="1" ht="9.75" hidden="1" customHeight="1">
      <c r="A40" s="25"/>
      <c r="B40" s="25"/>
      <c r="C40" s="25"/>
      <c r="D40" s="25"/>
      <c r="E40" s="25"/>
      <c r="F40" s="25"/>
      <c r="G40" s="10"/>
      <c r="H40" s="44" t="s">
        <v>14</v>
      </c>
      <c r="I40" s="50">
        <v>0.3</v>
      </c>
      <c r="K40" s="91">
        <v>1799.3598957431998</v>
      </c>
      <c r="L40">
        <v>1307.858478696</v>
      </c>
      <c r="M40">
        <v>1428.9739042823999</v>
      </c>
      <c r="N40" s="91">
        <v>1222.7205512088003</v>
      </c>
      <c r="O40" s="91">
        <v>1132.1007582023999</v>
      </c>
      <c r="P40" s="91">
        <v>1112.7746103264001</v>
      </c>
      <c r="Q40" s="91">
        <v>1092.5960544072002</v>
      </c>
      <c r="R40">
        <v>1073.3874800544002</v>
      </c>
      <c r="S40" s="91">
        <v>1059.6313778400001</v>
      </c>
      <c r="T40" s="92">
        <v>976.21296312959998</v>
      </c>
      <c r="U40" s="1"/>
      <c r="V40" s="152"/>
      <c r="W40" s="1"/>
      <c r="X40" s="153"/>
    </row>
    <row r="41" spans="1:24" s="30" customFormat="1" ht="9.75" hidden="1" customHeight="1">
      <c r="A41" s="25"/>
      <c r="B41" s="25"/>
      <c r="C41" s="25"/>
      <c r="D41" s="25"/>
      <c r="E41" s="25"/>
      <c r="F41" s="25"/>
      <c r="G41" s="10"/>
      <c r="H41" s="44" t="s">
        <v>15</v>
      </c>
      <c r="I41" s="50">
        <v>0.2</v>
      </c>
      <c r="K41" s="31">
        <f>K33+K34+K35+K36</f>
        <v>382.61039999999957</v>
      </c>
      <c r="L41" s="31">
        <f t="shared" ref="L41:T41" si="2">L33+L34+L35+L36</f>
        <v>371.29239999999936</v>
      </c>
      <c r="M41" s="31">
        <f t="shared" si="2"/>
        <v>363.41279999999915</v>
      </c>
      <c r="N41" s="31">
        <f t="shared" si="2"/>
        <v>355.52759999999944</v>
      </c>
      <c r="O41" s="31">
        <f t="shared" si="2"/>
        <v>347.63959999999952</v>
      </c>
      <c r="P41" s="31">
        <f t="shared" si="2"/>
        <v>339.77119999999923</v>
      </c>
      <c r="Q41" s="31">
        <f t="shared" si="2"/>
        <v>331.8747999999996</v>
      </c>
      <c r="R41" s="31">
        <f t="shared" si="2"/>
        <v>324.0035999999991</v>
      </c>
      <c r="S41" s="149">
        <f t="shared" si="2"/>
        <v>316.10999999999876</v>
      </c>
      <c r="T41" s="31">
        <f t="shared" si="2"/>
        <v>308.2219999999993</v>
      </c>
      <c r="U41" s="154"/>
      <c r="V41" s="154"/>
      <c r="W41" s="154"/>
      <c r="X41" s="153"/>
    </row>
    <row r="42" spans="1:24" s="6" customFormat="1" ht="9.75" customHeight="1">
      <c r="A42" s="10"/>
      <c r="B42" s="10"/>
      <c r="C42" s="10"/>
      <c r="D42" s="10"/>
      <c r="E42" s="10"/>
      <c r="F42" s="10"/>
      <c r="G42" s="10"/>
      <c r="H42" s="44"/>
      <c r="I42" s="53"/>
      <c r="J42" s="96"/>
      <c r="K42" s="100">
        <f>K35+K36+K37+K38</f>
        <v>979.78007875891308</v>
      </c>
      <c r="L42" s="100">
        <f t="shared" ref="L42:T42" si="3">L35+L36+L37+L38</f>
        <v>957.51680331681018</v>
      </c>
      <c r="M42" s="100">
        <f t="shared" si="3"/>
        <v>913.49716963078208</v>
      </c>
      <c r="N42" s="101">
        <f t="shared" si="3"/>
        <v>845.94504457853873</v>
      </c>
      <c r="O42" s="101">
        <f t="shared" si="3"/>
        <v>803.41497970664295</v>
      </c>
      <c r="P42" s="101">
        <f t="shared" si="3"/>
        <v>747.90665234023345</v>
      </c>
      <c r="Q42" s="101">
        <f t="shared" si="3"/>
        <v>706.46415857447118</v>
      </c>
      <c r="R42" s="100">
        <f t="shared" si="3"/>
        <v>679.69243377974635</v>
      </c>
      <c r="S42" s="101">
        <f t="shared" si="3"/>
        <v>651.32799355111956</v>
      </c>
      <c r="T42" s="100">
        <f t="shared" si="3"/>
        <v>599.73417136721537</v>
      </c>
      <c r="U42" s="24"/>
      <c r="V42" s="24"/>
      <c r="W42" s="48"/>
      <c r="X42" s="48"/>
    </row>
    <row r="43" spans="1:24" s="6" customFormat="1" ht="9.75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34">
        <f>'[1]any 21'!K42*2%</f>
        <v>979.78007875891205</v>
      </c>
      <c r="L43" s="34">
        <f>'[1]any 21'!L42*2%</f>
        <v>957.516803316812</v>
      </c>
      <c r="M43" s="34">
        <f>'[1]any 21'!M42*2%</f>
        <v>913.4971696307839</v>
      </c>
      <c r="N43" s="20">
        <f>'[1]any 21'!N42*2%</f>
        <v>845.94504457853998</v>
      </c>
      <c r="O43" s="20">
        <f>'[1]any 21'!O42*2%</f>
        <v>803.41497970664409</v>
      </c>
      <c r="P43" s="20">
        <f>'[1]any 21'!P42*2%</f>
        <v>747.90665234023595</v>
      </c>
      <c r="Q43" s="20">
        <f>'[1]any 21'!Q42*2%</f>
        <v>706.46415857447209</v>
      </c>
      <c r="R43" s="34">
        <f>'[1]any 21'!R42*2%</f>
        <v>679.69243377974794</v>
      </c>
      <c r="S43" s="20">
        <f>'[1]any 21'!S42*2%</f>
        <v>651.32799355112013</v>
      </c>
      <c r="T43" s="34">
        <f>'[1]any 21'!T42*2%</f>
        <v>599.73417136721605</v>
      </c>
      <c r="U43" s="10"/>
      <c r="V43" s="10"/>
    </row>
    <row r="44" spans="1:24" ht="9.75" customHeight="1">
      <c r="A44" s="8" t="s">
        <v>17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4" ht="9.7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47">
        <v>18</v>
      </c>
      <c r="O45" s="14">
        <v>17</v>
      </c>
      <c r="P45" s="14">
        <v>16</v>
      </c>
      <c r="Q45" s="47">
        <v>15</v>
      </c>
      <c r="R45" s="14">
        <v>14</v>
      </c>
      <c r="S45" s="14">
        <v>13</v>
      </c>
      <c r="T45" s="14">
        <v>12</v>
      </c>
      <c r="U45" s="47">
        <v>11</v>
      </c>
      <c r="V45" s="47">
        <v>10</v>
      </c>
      <c r="W45" s="91">
        <v>9</v>
      </c>
    </row>
    <row r="46" spans="1:24" ht="9.7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40"/>
      <c r="N46" s="42"/>
      <c r="O46" s="38"/>
      <c r="P46" s="38"/>
      <c r="Q46" s="42"/>
      <c r="R46" s="38"/>
      <c r="S46" s="38"/>
      <c r="T46" s="38"/>
      <c r="U46" s="42"/>
      <c r="V46" s="42"/>
      <c r="W46" s="92"/>
    </row>
    <row r="47" spans="1:24" s="6" customFormat="1" ht="9.75" customHeight="1">
      <c r="A47" s="10"/>
      <c r="B47" s="10"/>
      <c r="C47" s="10"/>
      <c r="D47" s="10"/>
      <c r="E47" s="10"/>
      <c r="F47" s="9"/>
      <c r="G47" s="10"/>
      <c r="H47" s="10"/>
      <c r="I47" s="10"/>
      <c r="J47" s="10"/>
      <c r="K47" s="10"/>
      <c r="L47" s="10"/>
      <c r="M47" s="22"/>
      <c r="N47" s="55"/>
      <c r="O47" s="56"/>
      <c r="P47" s="56"/>
      <c r="Q47" s="55"/>
      <c r="R47" s="56"/>
      <c r="S47" s="56"/>
      <c r="T47" s="56"/>
      <c r="U47" s="55"/>
      <c r="V47" s="55"/>
      <c r="W47" s="97"/>
    </row>
    <row r="48" spans="1:24" s="6" customFormat="1" ht="9.75" customHeight="1">
      <c r="A48" s="10"/>
      <c r="B48" s="10"/>
      <c r="C48" s="10"/>
      <c r="D48" s="10"/>
      <c r="E48" s="10"/>
      <c r="F48" s="9"/>
      <c r="G48" s="10"/>
      <c r="H48" s="10"/>
      <c r="I48" s="10"/>
      <c r="J48" s="10"/>
      <c r="K48" s="10"/>
      <c r="L48" s="10"/>
      <c r="M48" s="10"/>
      <c r="N48" s="34"/>
      <c r="O48" s="20"/>
      <c r="P48" s="20"/>
      <c r="Q48" s="34"/>
      <c r="R48" s="18"/>
      <c r="S48" s="18"/>
      <c r="T48" s="18"/>
      <c r="U48" s="23"/>
      <c r="V48" s="34"/>
      <c r="W48" s="98"/>
    </row>
    <row r="49" spans="1:27" s="6" customFormat="1" ht="9.75" customHeight="1">
      <c r="A49" s="10"/>
      <c r="B49" s="10"/>
      <c r="C49" s="10"/>
      <c r="D49" s="10"/>
      <c r="E49" s="10"/>
      <c r="F49" s="9"/>
      <c r="G49" s="10"/>
      <c r="H49" s="10"/>
      <c r="I49" s="10"/>
      <c r="J49" s="10"/>
      <c r="K49" s="10"/>
      <c r="L49" s="10"/>
      <c r="M49" s="17" t="s">
        <v>5</v>
      </c>
      <c r="N49" s="17">
        <f>Anual!N49-'[1]any 21'!N49</f>
        <v>183.49120000000039</v>
      </c>
      <c r="O49" s="18">
        <f>Anual!O49-'[1]any 21'!O49</f>
        <v>183.49120000000039</v>
      </c>
      <c r="P49" s="18">
        <f>Anual!P49-'[1]any 21'!P49</f>
        <v>183.49120000000039</v>
      </c>
      <c r="Q49" s="17">
        <f>Anual!Q49-'[1]any 21'!Q49</f>
        <v>183.49120000000039</v>
      </c>
      <c r="R49" s="18">
        <f>Anual!R49-'[1]any 21'!R49</f>
        <v>183.49120000000039</v>
      </c>
      <c r="S49" s="18">
        <f>Anual!S49-'[1]any 21'!S49</f>
        <v>183.49120000000039</v>
      </c>
      <c r="T49" s="18">
        <f>Anual!T49-'[1]any 21'!T49</f>
        <v>183.49120000000039</v>
      </c>
      <c r="U49" s="17">
        <f>Anual!U49-'[1]any 21'!U49</f>
        <v>183.49120000000039</v>
      </c>
      <c r="V49" s="22">
        <f>Anual!V49-'[1]any 21'!V49</f>
        <v>183.49120000000039</v>
      </c>
      <c r="W49" s="18">
        <f>Anual!W49-'[1]any 21'!W49</f>
        <v>183.49120000000039</v>
      </c>
      <c r="X49" s="48"/>
      <c r="Y49" s="48"/>
      <c r="Z49" s="48"/>
      <c r="AA49" s="48"/>
    </row>
    <row r="50" spans="1:27" s="6" customFormat="1" ht="9.75" customHeight="1">
      <c r="A50" s="10"/>
      <c r="B50" s="10"/>
      <c r="C50" s="10"/>
      <c r="D50" s="10"/>
      <c r="E50" s="10"/>
      <c r="F50" s="9"/>
      <c r="G50" s="10"/>
      <c r="H50" s="10"/>
      <c r="I50" s="10"/>
      <c r="J50" s="10"/>
      <c r="K50" s="10"/>
      <c r="L50" s="10"/>
      <c r="M50" s="17" t="s">
        <v>6</v>
      </c>
      <c r="N50" s="17">
        <f>Anual!N50-'[1]any 21'!N50</f>
        <v>121.04960000000028</v>
      </c>
      <c r="O50" s="18">
        <f>Anual!O50-'[1]any 21'!O50</f>
        <v>114.16160000000036</v>
      </c>
      <c r="P50" s="18">
        <f>Anual!P50-'[1]any 21'!P50</f>
        <v>107.29320000000007</v>
      </c>
      <c r="Q50" s="17">
        <f>Anual!Q50-'[1]any 21'!Q50</f>
        <v>100.39680000000044</v>
      </c>
      <c r="R50" s="18">
        <f>Anual!R50-'[1]any 21'!R50</f>
        <v>93.52559999999994</v>
      </c>
      <c r="S50" s="18">
        <f>Anual!S50-'[1]any 21'!S50</f>
        <v>86.631999999999607</v>
      </c>
      <c r="T50" s="18">
        <f>Anual!T50-'[1]any 21'!T50</f>
        <v>79.744000000000142</v>
      </c>
      <c r="U50" s="17">
        <f>Anual!U50-'[1]any 21'!U50</f>
        <v>72.856000000000222</v>
      </c>
      <c r="V50" s="22">
        <f>Anual!V50-'[1]any 21'!V50</f>
        <v>65.981999999999971</v>
      </c>
      <c r="W50" s="18">
        <f>Anual!W50-'[1]any 21'!W50</f>
        <v>62.546400000000176</v>
      </c>
      <c r="X50" s="48"/>
      <c r="Y50" s="48"/>
      <c r="Z50" s="48"/>
      <c r="AA50" s="48"/>
    </row>
    <row r="51" spans="1:27" s="6" customFormat="1" ht="9.7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7" t="s">
        <v>7</v>
      </c>
      <c r="N51" s="17">
        <f>Anual!N51-'[1]any 21'!N51</f>
        <v>347.94861762460641</v>
      </c>
      <c r="O51" s="18">
        <f>Anual!O51-'[1]any 21'!O51</f>
        <v>325.36767009087453</v>
      </c>
      <c r="P51" s="18">
        <f>Anual!P51-'[1]any 21'!P51</f>
        <v>317.30342748871226</v>
      </c>
      <c r="Q51" s="17">
        <f>Anual!Q51-'[1]any 21'!Q51</f>
        <v>293.13352565960486</v>
      </c>
      <c r="R51" s="18">
        <f>Anual!R51-'[1]any 21'!R51</f>
        <v>276.1007012242917</v>
      </c>
      <c r="S51" s="18">
        <f>Anual!S51-'[1]any 21'!S51</f>
        <v>252.20027041792855</v>
      </c>
      <c r="T51" s="18">
        <f>Anual!T51-'[1]any 21'!T51</f>
        <v>250.43621802410416</v>
      </c>
      <c r="U51" s="17">
        <f>Anual!U51-'[1]any 21'!U51</f>
        <v>253.13943360089979</v>
      </c>
      <c r="V51" s="22">
        <f>Anual!V51-'[1]any 21'!V51</f>
        <v>213.20022791743213</v>
      </c>
      <c r="W51" s="18">
        <f>Anual!W51-'[1]any 21'!W51</f>
        <v>184.89733145914761</v>
      </c>
      <c r="X51" s="48"/>
      <c r="Y51" s="48"/>
      <c r="Z51" s="48"/>
      <c r="AA51" s="48"/>
    </row>
    <row r="52" spans="1:27" s="6" customFormat="1" ht="9.75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22" t="s">
        <v>8</v>
      </c>
      <c r="N52" s="17">
        <f>Anual!N52-'[1]any 21'!N52</f>
        <v>102.01088074800009</v>
      </c>
      <c r="O52" s="18">
        <f>Anual!O52-'[1]any 21'!O52</f>
        <v>89.55183350399966</v>
      </c>
      <c r="P52" s="18">
        <f>Anual!P52-'[1]any 21'!P52</f>
        <v>89.315533775999938</v>
      </c>
      <c r="Q52" s="17">
        <f>Anual!Q52-'[1]any 21'!Q52</f>
        <v>91.845669887999975</v>
      </c>
      <c r="R52" s="18">
        <f>Anual!R52-'[1]any 21'!R52</f>
        <v>87.214771560000372</v>
      </c>
      <c r="S52" s="18">
        <f>Anual!S52-'[1]any 21'!S52</f>
        <v>89.469704940000156</v>
      </c>
      <c r="T52" s="18">
        <f>Anual!T52-'[1]any 21'!T52</f>
        <v>74.552564183999948</v>
      </c>
      <c r="U52" s="17">
        <f>Anual!U52-'[1]any 21'!U52</f>
        <v>77.11439904000008</v>
      </c>
      <c r="V52" s="22">
        <f>Anual!V52-'[1]any 21'!V52</f>
        <v>63.482498268000199</v>
      </c>
      <c r="W52" s="18">
        <f>Anual!W52-'[1]any 21'!W52</f>
        <v>55.021815323999817</v>
      </c>
      <c r="X52" s="48"/>
      <c r="Y52" s="48"/>
      <c r="Z52" s="48"/>
      <c r="AA52" s="48"/>
    </row>
    <row r="53" spans="1:27" s="30" customFormat="1" ht="9.75" hidden="1" customHeight="1">
      <c r="A53" s="25"/>
      <c r="B53" s="25"/>
      <c r="C53" s="25"/>
      <c r="D53" s="25"/>
      <c r="E53" s="10"/>
      <c r="F53" s="25"/>
      <c r="G53" s="10"/>
      <c r="H53" s="44"/>
      <c r="I53" s="44"/>
      <c r="J53" s="45"/>
      <c r="K53" s="57" t="s">
        <v>13</v>
      </c>
      <c r="L53" s="57"/>
      <c r="M53" s="26">
        <v>0.5</v>
      </c>
      <c r="N53" s="26">
        <v>2601.277459074</v>
      </c>
      <c r="O53" s="27">
        <v>2283.5717543520004</v>
      </c>
      <c r="P53" s="27">
        <v>2277.5461112880002</v>
      </c>
      <c r="Q53" s="26">
        <v>2342.0645821439998</v>
      </c>
      <c r="R53" s="27">
        <v>2223.9766747800004</v>
      </c>
      <c r="S53" s="27">
        <v>2281.4774759700003</v>
      </c>
      <c r="T53" s="27">
        <v>1901.0903866920003</v>
      </c>
      <c r="U53" s="28">
        <v>1966.4171755199998</v>
      </c>
      <c r="V53" s="28">
        <v>1618.8037058340003</v>
      </c>
      <c r="W53" s="99">
        <v>1403.0562907620003</v>
      </c>
    </row>
    <row r="54" spans="1:27" s="30" customFormat="1" ht="9.75" hidden="1" customHeight="1">
      <c r="A54" s="25"/>
      <c r="B54" s="25"/>
      <c r="C54" s="25"/>
      <c r="D54" s="25"/>
      <c r="E54" s="10"/>
      <c r="F54" s="25"/>
      <c r="G54" s="10"/>
      <c r="H54" s="44"/>
      <c r="I54" s="44"/>
      <c r="J54" s="45"/>
      <c r="K54" s="58" t="s">
        <v>14</v>
      </c>
      <c r="L54" s="59"/>
      <c r="M54" s="26">
        <v>0.3</v>
      </c>
      <c r="N54" s="26">
        <v>1560.7664754443999</v>
      </c>
      <c r="O54" s="27">
        <v>1370.1430526112003</v>
      </c>
      <c r="P54" s="27">
        <v>1366.5276667728003</v>
      </c>
      <c r="Q54" s="26">
        <v>1405.2387492863998</v>
      </c>
      <c r="R54" s="27">
        <v>1334.3860048680001</v>
      </c>
      <c r="S54" s="27">
        <v>1368.886485582</v>
      </c>
      <c r="T54" s="27">
        <v>1140.6542320152</v>
      </c>
      <c r="U54" s="28">
        <v>1179.8503053119998</v>
      </c>
      <c r="V54" s="28">
        <v>971.28222350040005</v>
      </c>
      <c r="W54" s="99">
        <v>841.83377445720021</v>
      </c>
    </row>
    <row r="55" spans="1:27" s="30" customFormat="1" ht="9.75" hidden="1" customHeight="1">
      <c r="A55" s="25"/>
      <c r="B55" s="25"/>
      <c r="C55" s="25"/>
      <c r="D55" s="25"/>
      <c r="E55" s="10"/>
      <c r="F55" s="25"/>
      <c r="G55" s="10"/>
      <c r="H55" s="44"/>
      <c r="I55" s="44"/>
      <c r="J55" s="45"/>
      <c r="K55" s="60" t="s">
        <v>15</v>
      </c>
      <c r="L55" s="61"/>
      <c r="M55" s="26">
        <v>0.2</v>
      </c>
      <c r="N55" s="26">
        <v>1040.5109836296001</v>
      </c>
      <c r="O55" s="27">
        <v>913.42870174080019</v>
      </c>
      <c r="P55" s="27">
        <v>911.01844451520014</v>
      </c>
      <c r="Q55" s="26">
        <v>936.82583285759995</v>
      </c>
      <c r="R55" s="27">
        <v>889.59066991200007</v>
      </c>
      <c r="S55" s="27">
        <v>912.59099038800025</v>
      </c>
      <c r="T55" s="27">
        <v>760.43615467680013</v>
      </c>
      <c r="U55" s="28">
        <v>786.56687020799984</v>
      </c>
      <c r="V55" s="28">
        <v>647.52148233360015</v>
      </c>
      <c r="W55" s="99">
        <v>561.22251630480025</v>
      </c>
    </row>
    <row r="56" spans="1:27" s="6" customFormat="1" ht="9.75" customHeight="1">
      <c r="A56" s="10"/>
      <c r="B56" s="10"/>
      <c r="C56" s="10"/>
      <c r="D56" s="10"/>
      <c r="E56" s="10"/>
      <c r="F56" s="10"/>
      <c r="G56" s="10"/>
      <c r="H56" s="10"/>
      <c r="I56" s="24"/>
      <c r="J56" s="24"/>
      <c r="K56" s="44"/>
      <c r="L56" s="44"/>
      <c r="M56" s="54"/>
      <c r="N56" s="102">
        <f>N49+N50+N51+N52</f>
        <v>754.50029837260718</v>
      </c>
      <c r="O56" s="31">
        <f t="shared" ref="O56:W56" si="4">O49+O50+O51+O52</f>
        <v>712.57230359487494</v>
      </c>
      <c r="P56" s="31">
        <f t="shared" si="4"/>
        <v>697.40336126471266</v>
      </c>
      <c r="Q56" s="102">
        <f t="shared" si="4"/>
        <v>668.86719554760566</v>
      </c>
      <c r="R56" s="31">
        <f t="shared" si="4"/>
        <v>640.3322727842924</v>
      </c>
      <c r="S56" s="31">
        <f t="shared" si="4"/>
        <v>611.7931753579287</v>
      </c>
      <c r="T56" s="31">
        <f t="shared" si="4"/>
        <v>588.22398220810464</v>
      </c>
      <c r="U56" s="102">
        <f t="shared" si="4"/>
        <v>586.60103264090048</v>
      </c>
      <c r="V56" s="102">
        <f t="shared" si="4"/>
        <v>526.15592618543269</v>
      </c>
      <c r="W56" s="31">
        <f t="shared" si="4"/>
        <v>485.95674678314799</v>
      </c>
      <c r="X56" s="48"/>
      <c r="Y56" s="48"/>
      <c r="Z56" s="48"/>
      <c r="AA56" s="48"/>
    </row>
    <row r="57" spans="1:27" s="6" customFormat="1" ht="9.75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32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48"/>
      <c r="Y57" s="48"/>
      <c r="Z57" s="48"/>
      <c r="AA57" s="48"/>
    </row>
    <row r="58" spans="1:27" s="6" customFormat="1" ht="9.75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32"/>
      <c r="N58" s="35"/>
      <c r="O58" s="35"/>
      <c r="P58" s="35"/>
      <c r="Q58" s="35"/>
      <c r="R58" s="35"/>
      <c r="S58" s="35"/>
      <c r="T58" s="35"/>
      <c r="U58" s="35"/>
      <c r="V58" s="35"/>
      <c r="W58" s="62"/>
      <c r="X58" s="48"/>
      <c r="Y58" s="48"/>
      <c r="Z58" s="48"/>
      <c r="AA58" s="48"/>
    </row>
    <row r="59" spans="1:27" s="6" customFormat="1" ht="9.75" customHeight="1">
      <c r="A59" s="8" t="s">
        <v>18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32"/>
      <c r="N59" s="35"/>
      <c r="O59" s="35"/>
      <c r="P59" s="35"/>
      <c r="Q59" s="63"/>
      <c r="R59" s="128">
        <v>14</v>
      </c>
      <c r="S59" s="42">
        <v>13</v>
      </c>
      <c r="T59" s="38">
        <v>12</v>
      </c>
      <c r="U59" s="42">
        <v>11</v>
      </c>
      <c r="V59" s="42">
        <v>10</v>
      </c>
      <c r="W59" s="3"/>
      <c r="X59" s="48"/>
      <c r="Y59" s="48"/>
      <c r="Z59" s="48"/>
      <c r="AA59" s="48"/>
    </row>
    <row r="60" spans="1:27" s="6" customFormat="1" ht="9.75" customHeight="1">
      <c r="A60" s="8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32"/>
      <c r="N60" s="35"/>
      <c r="O60" s="35"/>
      <c r="P60" s="35"/>
      <c r="Q60" s="63"/>
      <c r="R60" s="47"/>
      <c r="S60" s="47"/>
      <c r="T60" s="14"/>
      <c r="U60" s="47"/>
      <c r="V60" s="47"/>
      <c r="W60" s="3"/>
      <c r="X60" s="48"/>
      <c r="Y60" s="48"/>
      <c r="Z60" s="48"/>
      <c r="AA60" s="48"/>
    </row>
    <row r="61" spans="1:27" s="6" customFormat="1" ht="9.75" customHeight="1">
      <c r="A61" s="8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24"/>
      <c r="N61" s="24"/>
      <c r="O61" s="10"/>
      <c r="P61" s="103"/>
      <c r="Q61" s="65" t="s">
        <v>5</v>
      </c>
      <c r="R61" s="17">
        <f>Anual!R61-'[1]any 21'!R61</f>
        <v>168.16239999999925</v>
      </c>
      <c r="S61" s="17">
        <f>Anual!S61-'[1]any 21'!S61</f>
        <v>168.16239999999925</v>
      </c>
      <c r="T61" s="18">
        <f>Anual!T61-'[1]any 21'!T61</f>
        <v>168.16239999999925</v>
      </c>
      <c r="U61" s="17">
        <f>Anual!U61-'[1]any 21'!U61</f>
        <v>168.16239999999925</v>
      </c>
      <c r="V61" s="17">
        <f>Anual!V61-'[1]any 21'!V61</f>
        <v>168.16239999999925</v>
      </c>
      <c r="W61" s="64"/>
      <c r="Y61" s="48"/>
      <c r="Z61" s="48"/>
      <c r="AA61" s="48"/>
    </row>
    <row r="62" spans="1:27" s="6" customFormat="1" ht="9.75" customHeight="1">
      <c r="A62" s="8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24"/>
      <c r="N62" s="32"/>
      <c r="O62" s="10"/>
      <c r="P62" s="103"/>
      <c r="Q62" s="65" t="s">
        <v>6</v>
      </c>
      <c r="R62" s="17">
        <f>Anual!R62-'[1]any 21'!R62</f>
        <v>93.52559999999994</v>
      </c>
      <c r="S62" s="17">
        <f>Anual!S62-'[1]any 21'!S62</f>
        <v>86.631999999999607</v>
      </c>
      <c r="T62" s="18">
        <f>Anual!T62-'[1]any 21'!T62</f>
        <v>79.744000000000142</v>
      </c>
      <c r="U62" s="17">
        <f>Anual!U62-'[1]any 21'!U62</f>
        <v>72.856000000000222</v>
      </c>
      <c r="V62" s="17">
        <f>Anual!V62-'[1]any 21'!V62</f>
        <v>65.981999999999971</v>
      </c>
      <c r="W62" s="64"/>
      <c r="Y62" s="48"/>
      <c r="Z62" s="48"/>
      <c r="AA62" s="48"/>
    </row>
    <row r="63" spans="1:27" s="6" customFormat="1" ht="9.75" customHeight="1">
      <c r="A63" s="8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24"/>
      <c r="N63" s="24"/>
      <c r="O63" s="10"/>
      <c r="P63" s="103"/>
      <c r="Q63" s="65" t="s">
        <v>7</v>
      </c>
      <c r="R63" s="17">
        <f>Anual!R63-'[1]any 21'!R63</f>
        <v>319.20396273214646</v>
      </c>
      <c r="S63" s="17">
        <f>Anual!S63-'[1]any 21'!S63</f>
        <v>275.82979993896333</v>
      </c>
      <c r="T63" s="18">
        <f>Anual!T63-'[1]any 21'!T63</f>
        <v>257.11109802005194</v>
      </c>
      <c r="U63" s="17">
        <f>Anual!U63-'[1]any 21'!U63</f>
        <v>259.84482238044984</v>
      </c>
      <c r="V63" s="17">
        <f>Anual!V63-'[1]any 21'!V63</f>
        <v>213.98871602471627</v>
      </c>
      <c r="W63" s="64"/>
    </row>
    <row r="64" spans="1:27" s="6" customFormat="1" ht="9.75" customHeight="1">
      <c r="A64" s="8" t="s">
        <v>42</v>
      </c>
      <c r="B64" s="10"/>
      <c r="C64" s="10"/>
      <c r="D64" s="8" t="s">
        <v>42</v>
      </c>
      <c r="E64" s="10"/>
      <c r="H64" s="10"/>
      <c r="I64" s="10"/>
      <c r="J64" s="10"/>
      <c r="K64" s="10"/>
      <c r="L64" s="10"/>
      <c r="M64" s="24"/>
      <c r="N64" s="24"/>
      <c r="O64" s="10"/>
      <c r="P64" s="103"/>
      <c r="Q64" s="65" t="s">
        <v>8</v>
      </c>
      <c r="R64" s="17">
        <f>Anual!R64-'[1]any 21'!R64</f>
        <v>130.31803306785423</v>
      </c>
      <c r="S64" s="17">
        <f>Anual!S64-'[1]any 21'!S64</f>
        <v>113.09923446103585</v>
      </c>
      <c r="T64" s="18">
        <f>Anual!T64-'[1]any 21'!T64</f>
        <v>81.227444179947724</v>
      </c>
      <c r="U64" s="17">
        <f>Anual!U64-'[1]any 21'!U64</f>
        <v>83.819787819549674</v>
      </c>
      <c r="V64" s="17">
        <f>Anual!V64-'[1]any 21'!V64</f>
        <v>64.270986375283883</v>
      </c>
      <c r="W64" s="64"/>
    </row>
    <row r="65" spans="1:28" s="6" customFormat="1" ht="9.75" hidden="1" customHeight="1">
      <c r="A65" s="10"/>
      <c r="B65" s="10"/>
      <c r="C65" s="10"/>
      <c r="D65" s="10"/>
      <c r="H65" s="10"/>
      <c r="I65" s="10"/>
      <c r="J65" s="10"/>
      <c r="K65" s="45"/>
      <c r="L65" s="45"/>
      <c r="M65" s="45"/>
      <c r="N65" s="57" t="s">
        <v>13</v>
      </c>
      <c r="O65" s="10"/>
      <c r="P65" s="104"/>
      <c r="Q65" s="66"/>
      <c r="R65" s="130">
        <v>3323.1098432302747</v>
      </c>
      <c r="S65" s="130">
        <v>3323.1098432302747</v>
      </c>
      <c r="T65" s="156">
        <v>3323.1098432302747</v>
      </c>
      <c r="U65" s="130">
        <v>3323.1098432302747</v>
      </c>
      <c r="V65" s="130">
        <v>3323.1098432302747</v>
      </c>
      <c r="W65" s="52"/>
      <c r="X65" s="48"/>
      <c r="Y65" s="48"/>
      <c r="Z65" s="48"/>
      <c r="AA65" s="48"/>
    </row>
    <row r="66" spans="1:28" s="6" customFormat="1" ht="9.75" hidden="1" customHeight="1">
      <c r="A66" s="10"/>
      <c r="B66" s="10"/>
      <c r="C66" s="10"/>
      <c r="D66" s="10"/>
      <c r="H66" s="10"/>
      <c r="I66" s="10"/>
      <c r="J66" s="10"/>
      <c r="K66" s="45"/>
      <c r="L66" s="45"/>
      <c r="M66" s="45"/>
      <c r="N66" s="58" t="s">
        <v>14</v>
      </c>
      <c r="O66" s="10"/>
      <c r="P66" s="104"/>
      <c r="Q66" s="66"/>
      <c r="R66" s="130">
        <v>1993.8659059381646</v>
      </c>
      <c r="S66" s="130">
        <v>1993.8659059381646</v>
      </c>
      <c r="T66" s="156">
        <v>1993.8659059381646</v>
      </c>
      <c r="U66" s="130">
        <v>1993.8659059381646</v>
      </c>
      <c r="V66" s="130">
        <v>1993.8659059381646</v>
      </c>
      <c r="W66" s="52"/>
      <c r="X66" s="48"/>
      <c r="Y66" s="48"/>
      <c r="Z66" s="48"/>
      <c r="AA66" s="48"/>
    </row>
    <row r="67" spans="1:28" ht="9.75" hidden="1" customHeight="1">
      <c r="A67" s="45"/>
      <c r="H67" s="9"/>
      <c r="I67" s="9"/>
      <c r="J67" s="9"/>
      <c r="K67" s="45"/>
      <c r="N67" s="60" t="s">
        <v>15</v>
      </c>
      <c r="O67" s="9"/>
      <c r="P67" s="104"/>
      <c r="Q67" s="66"/>
      <c r="R67" s="130">
        <v>1329.2439372921099</v>
      </c>
      <c r="S67" s="130">
        <v>1329.2439372921099</v>
      </c>
      <c r="T67" s="156">
        <v>1329.2439372921099</v>
      </c>
      <c r="U67" s="130">
        <v>1329.2439372921099</v>
      </c>
      <c r="V67" s="130">
        <v>1329.2439372921099</v>
      </c>
      <c r="W67" s="52"/>
      <c r="X67" s="3"/>
      <c r="Y67" s="1"/>
      <c r="Z67" s="1"/>
      <c r="AA67" s="1"/>
    </row>
    <row r="68" spans="1:28" ht="9.75" customHeight="1">
      <c r="A68" s="67" t="s">
        <v>41</v>
      </c>
      <c r="B68" s="68"/>
      <c r="C68" s="69"/>
      <c r="D68" s="67" t="s">
        <v>43</v>
      </c>
      <c r="E68" s="68"/>
      <c r="F68" s="69"/>
      <c r="H68" s="9"/>
      <c r="I68" s="9"/>
      <c r="J68" s="9"/>
      <c r="K68" s="44"/>
      <c r="N68" s="24"/>
      <c r="O68" s="9"/>
      <c r="P68" s="105"/>
      <c r="Q68" s="106"/>
      <c r="R68" s="129">
        <f>R61+R62+R63+R62</f>
        <v>674.4175627321456</v>
      </c>
      <c r="S68" s="129">
        <f t="shared" ref="S68:V68" si="5">S61+S62+S63+S62</f>
        <v>617.2561999389618</v>
      </c>
      <c r="T68" s="157">
        <f t="shared" si="5"/>
        <v>584.76149802005148</v>
      </c>
      <c r="U68" s="129">
        <f t="shared" si="5"/>
        <v>573.71922238044954</v>
      </c>
      <c r="V68" s="129">
        <f t="shared" si="5"/>
        <v>514.11511602471546</v>
      </c>
      <c r="W68" s="64"/>
      <c r="X68" s="48"/>
      <c r="Y68" s="48"/>
      <c r="Z68" s="48"/>
      <c r="AA68" s="1"/>
      <c r="AB68" s="1"/>
    </row>
    <row r="69" spans="1:28" ht="9.75" customHeight="1">
      <c r="A69" s="70"/>
      <c r="B69" s="70"/>
      <c r="C69" s="70"/>
      <c r="D69" s="107" t="s">
        <v>19</v>
      </c>
      <c r="E69" s="108"/>
      <c r="F69" s="70"/>
      <c r="H69" s="9"/>
      <c r="I69" s="78" t="s">
        <v>27</v>
      </c>
      <c r="J69" s="74"/>
      <c r="K69" s="74"/>
      <c r="L69" s="79" t="s">
        <v>46</v>
      </c>
      <c r="M69" s="74"/>
      <c r="N69" s="74"/>
      <c r="O69" s="74"/>
      <c r="P69" s="105"/>
      <c r="Q69" s="105"/>
      <c r="R69" s="9"/>
      <c r="S69" s="48"/>
      <c r="T69" s="48"/>
      <c r="U69" s="48"/>
      <c r="V69" s="48"/>
    </row>
    <row r="70" spans="1:28" s="6" customFormat="1" ht="9.75" customHeight="1">
      <c r="A70" s="67" t="s">
        <v>20</v>
      </c>
      <c r="B70" s="72" t="s">
        <v>21</v>
      </c>
      <c r="D70" s="67" t="s">
        <v>20</v>
      </c>
      <c r="E70" s="73" t="s">
        <v>22</v>
      </c>
      <c r="F70" s="72" t="s">
        <v>21</v>
      </c>
      <c r="H70" s="74"/>
      <c r="I70" s="78"/>
      <c r="J70" s="74"/>
      <c r="K70" s="74"/>
      <c r="L70" s="74"/>
      <c r="M70" s="74"/>
      <c r="N70" s="74"/>
      <c r="O70" s="74"/>
      <c r="P70" s="9"/>
      <c r="Q70" s="9"/>
      <c r="R70" s="10"/>
      <c r="S70" s="34"/>
      <c r="T70" s="10"/>
      <c r="U70" s="10"/>
      <c r="V70" s="10"/>
    </row>
    <row r="71" spans="1:28" s="6" customFormat="1" ht="9.75" customHeight="1">
      <c r="A71" s="75" t="s">
        <v>23</v>
      </c>
      <c r="B71" s="71">
        <v>47.67</v>
      </c>
      <c r="D71" s="75" t="s">
        <v>23</v>
      </c>
      <c r="E71" s="109">
        <v>764.37</v>
      </c>
      <c r="F71" s="110">
        <v>29.43</v>
      </c>
      <c r="H71" s="74"/>
      <c r="I71" s="87" t="s">
        <v>35</v>
      </c>
      <c r="J71" s="74"/>
      <c r="K71" s="74"/>
      <c r="L71" s="74" t="s">
        <v>36</v>
      </c>
      <c r="M71" s="74"/>
      <c r="N71" s="74"/>
      <c r="O71" s="74">
        <f>43.5*12</f>
        <v>522</v>
      </c>
      <c r="P71" s="74"/>
      <c r="Q71" s="74"/>
      <c r="R71" s="10"/>
      <c r="S71" s="10"/>
      <c r="T71" s="10"/>
      <c r="U71" s="10"/>
      <c r="V71" s="10"/>
    </row>
    <row r="72" spans="1:28" s="6" customFormat="1" ht="9.75" customHeight="1">
      <c r="A72" s="75" t="s">
        <v>24</v>
      </c>
      <c r="B72" s="71">
        <v>38.880000000000003</v>
      </c>
      <c r="D72" s="75" t="s">
        <v>24</v>
      </c>
      <c r="E72" s="111">
        <v>781.15</v>
      </c>
      <c r="F72" s="112">
        <v>28.35</v>
      </c>
      <c r="H72" s="74"/>
      <c r="I72" s="88" t="s">
        <v>44</v>
      </c>
      <c r="J72" s="74"/>
      <c r="K72" s="74"/>
      <c r="L72" s="74" t="s">
        <v>38</v>
      </c>
      <c r="M72" s="74"/>
      <c r="N72" s="74"/>
      <c r="O72" s="74">
        <f>136.3*12</f>
        <v>1635.6000000000001</v>
      </c>
      <c r="P72" s="74"/>
      <c r="Q72" s="74"/>
      <c r="R72" s="32"/>
      <c r="S72" s="32"/>
      <c r="T72" s="32"/>
      <c r="U72" s="32"/>
      <c r="V72" s="32"/>
      <c r="W72" s="64"/>
      <c r="X72" s="64"/>
    </row>
    <row r="73" spans="1:28" s="6" customFormat="1" ht="9.75" customHeight="1">
      <c r="A73" s="77" t="s">
        <v>26</v>
      </c>
      <c r="B73" s="71">
        <v>29.43</v>
      </c>
      <c r="D73" s="75" t="s">
        <v>26</v>
      </c>
      <c r="E73" s="111">
        <v>695.06</v>
      </c>
      <c r="F73" s="112">
        <v>25.41</v>
      </c>
      <c r="H73" s="74"/>
      <c r="I73" s="89"/>
      <c r="J73" s="74"/>
      <c r="K73" s="74"/>
      <c r="L73" s="76" t="s">
        <v>25</v>
      </c>
      <c r="M73" s="10"/>
      <c r="N73" s="10"/>
      <c r="O73" s="10"/>
      <c r="P73" s="10"/>
      <c r="R73" s="115"/>
      <c r="S73" s="116"/>
      <c r="T73" s="116"/>
      <c r="U73" s="116"/>
      <c r="V73" s="117"/>
      <c r="W73" s="117"/>
      <c r="X73" s="32"/>
    </row>
    <row r="74" spans="1:28" s="6" customFormat="1" ht="9.75" customHeight="1">
      <c r="A74" s="77" t="s">
        <v>32</v>
      </c>
      <c r="B74" s="71">
        <v>20.03</v>
      </c>
      <c r="D74" s="75" t="s">
        <v>32</v>
      </c>
      <c r="E74" s="109">
        <v>663.2</v>
      </c>
      <c r="F74" s="110">
        <v>19.829999999999998</v>
      </c>
      <c r="H74" s="74"/>
      <c r="I74" s="89"/>
      <c r="J74" s="74"/>
      <c r="K74" s="74"/>
      <c r="L74" s="80" t="s">
        <v>29</v>
      </c>
      <c r="M74" s="81"/>
      <c r="N74" s="81"/>
      <c r="O74" s="81"/>
      <c r="P74" s="82" t="s">
        <v>30</v>
      </c>
      <c r="Q74" s="82" t="s">
        <v>31</v>
      </c>
      <c r="R74" s="116"/>
      <c r="S74" s="116"/>
      <c r="T74" s="116"/>
      <c r="U74" s="118"/>
      <c r="V74" s="116"/>
      <c r="W74" s="118"/>
      <c r="X74" s="64"/>
    </row>
    <row r="75" spans="1:28" s="6" customFormat="1" ht="9.75" customHeight="1">
      <c r="A75" s="84" t="s">
        <v>34</v>
      </c>
      <c r="B75" s="85">
        <v>15.08</v>
      </c>
      <c r="D75" s="86" t="s">
        <v>34</v>
      </c>
      <c r="E75" s="113">
        <v>612.59</v>
      </c>
      <c r="F75" s="114">
        <v>15.08</v>
      </c>
      <c r="H75" s="74"/>
      <c r="I75"/>
      <c r="J75"/>
      <c r="K75"/>
      <c r="L75" s="81" t="s">
        <v>33</v>
      </c>
      <c r="M75" s="81"/>
      <c r="N75" s="81"/>
      <c r="O75" s="83">
        <v>0.25800000000000001</v>
      </c>
      <c r="P75" s="81">
        <v>0.19</v>
      </c>
      <c r="Q75" s="83">
        <v>6.7000000000000004E-2</v>
      </c>
      <c r="R75" s="116"/>
      <c r="S75" s="116"/>
      <c r="T75" s="116"/>
      <c r="U75" s="116"/>
      <c r="V75" s="116"/>
      <c r="W75" s="116"/>
      <c r="X75" s="32"/>
    </row>
    <row r="76" spans="1:28" s="6" customFormat="1" ht="9.75" customHeight="1">
      <c r="A76" s="68"/>
      <c r="H76" s="74"/>
      <c r="I76"/>
      <c r="J76"/>
      <c r="K76"/>
      <c r="L76" s="81" t="s">
        <v>37</v>
      </c>
      <c r="M76" s="81"/>
      <c r="N76" s="81"/>
      <c r="O76" s="81">
        <v>9.2100000000000009</v>
      </c>
      <c r="P76" s="81">
        <v>0</v>
      </c>
      <c r="Q76" s="81">
        <v>9.2100000000000009</v>
      </c>
      <c r="R76" s="10"/>
      <c r="S76" s="10"/>
      <c r="T76" s="10"/>
      <c r="U76" s="10"/>
      <c r="V76" s="10"/>
    </row>
    <row r="77" spans="1:28" s="6" customFormat="1" ht="9.75" customHeight="1">
      <c r="A77" s="24"/>
      <c r="H77" s="74"/>
      <c r="R77" s="10"/>
      <c r="S77" s="10"/>
      <c r="T77" s="10"/>
      <c r="U77" s="10"/>
      <c r="V77" s="10"/>
    </row>
    <row r="78" spans="1:28" s="6" customFormat="1" ht="9.75" customHeight="1">
      <c r="A78" s="24"/>
      <c r="H78" s="74"/>
      <c r="S78" s="10"/>
      <c r="T78" s="10"/>
      <c r="U78" s="10"/>
      <c r="V78" s="10"/>
    </row>
  </sheetData>
  <mergeCells count="2">
    <mergeCell ref="A1:T1"/>
    <mergeCell ref="F2:O2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76"/>
  <sheetViews>
    <sheetView zoomScaleNormal="100" workbookViewId="0">
      <selection activeCell="Q42" sqref="Q42"/>
    </sheetView>
  </sheetViews>
  <sheetFormatPr baseColWidth="10" defaultRowHeight="15"/>
  <cols>
    <col min="1" max="29" width="10.140625" customWidth="1"/>
  </cols>
  <sheetData>
    <row r="1" spans="1:24" ht="21">
      <c r="A1" s="233" t="s">
        <v>39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1"/>
      <c r="V1" s="1"/>
      <c r="W1" s="1"/>
      <c r="X1" s="1"/>
    </row>
    <row r="2" spans="1:24" s="4" customFormat="1" ht="23.25" customHeight="1">
      <c r="A2" s="119"/>
      <c r="B2" s="119"/>
      <c r="C2" s="119"/>
      <c r="D2" s="119"/>
      <c r="E2" s="119"/>
      <c r="F2" s="234" t="s">
        <v>45</v>
      </c>
      <c r="G2" s="234"/>
      <c r="H2" s="234"/>
      <c r="I2" s="234"/>
      <c r="J2" s="234"/>
      <c r="K2" s="234"/>
      <c r="L2" s="234"/>
      <c r="M2" s="234"/>
      <c r="N2" s="234"/>
      <c r="O2" s="234"/>
      <c r="P2" s="119"/>
      <c r="Q2" s="119"/>
      <c r="R2" s="119"/>
      <c r="S2" s="119"/>
      <c r="T2" s="3"/>
      <c r="U2" s="3"/>
      <c r="V2" s="3"/>
      <c r="W2" s="3"/>
      <c r="X2" s="3"/>
    </row>
    <row r="3" spans="1:24">
      <c r="A3" s="5" t="s">
        <v>40</v>
      </c>
      <c r="H3" s="6"/>
      <c r="R3" s="7"/>
      <c r="S3" s="7"/>
      <c r="T3" s="7"/>
      <c r="U3" s="7"/>
      <c r="V3" s="7"/>
      <c r="W3" s="7"/>
      <c r="X3" s="7"/>
    </row>
    <row r="4" spans="1:24" ht="9.75" customHeight="1">
      <c r="A4" s="8"/>
      <c r="B4" s="9"/>
      <c r="C4" s="9"/>
      <c r="D4" s="9"/>
      <c r="E4" s="9"/>
      <c r="F4" s="9"/>
      <c r="G4" s="10"/>
      <c r="H4" s="9"/>
      <c r="I4" s="9"/>
      <c r="J4" s="9"/>
      <c r="K4" s="9"/>
      <c r="L4" s="9"/>
      <c r="M4" s="9"/>
      <c r="N4" s="9"/>
      <c r="O4" s="9"/>
      <c r="P4" s="9"/>
      <c r="Q4" s="11"/>
      <c r="R4" s="11"/>
      <c r="S4" s="11"/>
      <c r="T4" s="11"/>
      <c r="U4" s="11"/>
      <c r="V4" s="11"/>
      <c r="W4" s="12"/>
      <c r="X4" s="7"/>
    </row>
    <row r="5" spans="1:24" ht="9.75" customHeight="1">
      <c r="A5" s="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1"/>
      <c r="R5" s="11"/>
      <c r="S5" s="11"/>
      <c r="T5" s="11"/>
      <c r="U5" s="11"/>
      <c r="V5" s="13"/>
      <c r="W5" s="1"/>
      <c r="X5" s="1"/>
    </row>
    <row r="6" spans="1:24" ht="9.75" customHeight="1">
      <c r="A6" s="9"/>
      <c r="B6" s="9">
        <v>30</v>
      </c>
      <c r="C6" s="9">
        <v>29</v>
      </c>
      <c r="D6" s="9">
        <v>28</v>
      </c>
      <c r="E6" s="9">
        <v>27</v>
      </c>
      <c r="F6" s="14">
        <v>26</v>
      </c>
      <c r="G6" s="9">
        <v>25</v>
      </c>
      <c r="H6" s="9">
        <v>24</v>
      </c>
      <c r="I6" s="9">
        <v>23</v>
      </c>
      <c r="J6" s="14">
        <v>22</v>
      </c>
      <c r="K6" s="14">
        <v>21</v>
      </c>
      <c r="L6" s="14">
        <v>20</v>
      </c>
      <c r="M6" s="15" t="s">
        <v>2</v>
      </c>
      <c r="N6" s="15" t="s">
        <v>3</v>
      </c>
      <c r="O6" s="16" t="s">
        <v>4</v>
      </c>
      <c r="P6" s="9"/>
      <c r="Q6" s="13"/>
      <c r="R6" s="13"/>
      <c r="S6" s="13"/>
      <c r="T6" s="13"/>
      <c r="U6" s="13"/>
      <c r="V6" s="13"/>
      <c r="W6" s="1"/>
      <c r="X6" s="1"/>
    </row>
    <row r="7" spans="1:24" s="6" customFormat="1" ht="9.75" customHeight="1">
      <c r="A7" s="10"/>
      <c r="B7" s="17"/>
      <c r="C7" s="17"/>
      <c r="D7" s="17"/>
      <c r="E7" s="17"/>
      <c r="F7" s="18"/>
      <c r="G7" s="17"/>
      <c r="H7" s="17"/>
      <c r="I7" s="17"/>
      <c r="J7" s="18"/>
      <c r="K7" s="18"/>
      <c r="L7" s="18"/>
      <c r="M7" s="17"/>
      <c r="N7" s="17"/>
      <c r="O7" s="19"/>
      <c r="P7" s="10"/>
      <c r="Q7" s="10"/>
      <c r="R7" s="10"/>
      <c r="S7" s="10"/>
      <c r="T7" s="10"/>
      <c r="U7" s="10"/>
      <c r="V7" s="10"/>
    </row>
    <row r="8" spans="1:24" s="6" customFormat="1" ht="9.75" customHeight="1">
      <c r="A8" s="10"/>
      <c r="B8" s="10"/>
      <c r="C8" s="10"/>
      <c r="D8" s="10"/>
      <c r="E8" s="10"/>
      <c r="F8" s="20"/>
      <c r="G8" s="10"/>
      <c r="H8" s="10"/>
      <c r="I8" s="10"/>
      <c r="J8" s="20"/>
      <c r="K8" s="20"/>
      <c r="L8" s="20"/>
      <c r="M8" s="10"/>
      <c r="N8" s="10"/>
      <c r="O8" s="21"/>
      <c r="P8" s="10"/>
      <c r="Q8" s="10"/>
      <c r="R8" s="10"/>
      <c r="S8" s="10"/>
      <c r="T8" s="10"/>
      <c r="U8" s="10"/>
      <c r="V8" s="10"/>
    </row>
    <row r="9" spans="1:24" s="6" customFormat="1" ht="9.75" customHeight="1">
      <c r="A9" s="22" t="s">
        <v>5</v>
      </c>
      <c r="B9" s="17">
        <f>Mes!B9-'[1]mes 21'!B9</f>
        <v>24.287800000000061</v>
      </c>
      <c r="C9" s="17">
        <f>Mes!C9-'[1]mes 21'!$B$9</f>
        <v>24.287800000000061</v>
      </c>
      <c r="D9" s="17">
        <f>Mes!D9-'[1]mes 21'!$B$9</f>
        <v>24.287800000000061</v>
      </c>
      <c r="E9" s="17">
        <f>Mes!E9-'[1]mes 21'!$B$9</f>
        <v>24.287800000000061</v>
      </c>
      <c r="F9" s="18">
        <f>Mes!F9-'[1]mes 21'!$B$9</f>
        <v>24.287800000000061</v>
      </c>
      <c r="G9" s="17">
        <f>Mes!G9-'[1]mes 21'!$B$9</f>
        <v>24.287800000000061</v>
      </c>
      <c r="H9" s="17">
        <f>Mes!H9-'[1]mes 21'!$B$9</f>
        <v>24.287800000000061</v>
      </c>
      <c r="I9" s="17">
        <f>Mes!I9-'[1]mes 21'!$B$9</f>
        <v>24.287800000000061</v>
      </c>
      <c r="J9" s="18">
        <f>Mes!J9-'[1]mes 21'!$B$9</f>
        <v>24.287800000000061</v>
      </c>
      <c r="K9" s="18">
        <f>Mes!K9-'[1]mes 21'!$B$9</f>
        <v>24.287800000000061</v>
      </c>
      <c r="L9" s="18">
        <f>Mes!L9-'[1]mes 21'!$B$9</f>
        <v>24.287800000000061</v>
      </c>
      <c r="M9" s="17">
        <f>Mes!M9-'[1]mes 21'!$B$9</f>
        <v>24.287800000000061</v>
      </c>
      <c r="N9" s="17">
        <f>Mes!N9-'[1]mes 21'!$B$9</f>
        <v>24.287800000000061</v>
      </c>
      <c r="O9" s="17">
        <f>Mes!O9-'[1]mes 21'!$B$9</f>
        <v>24.287800000000061</v>
      </c>
      <c r="P9" s="10"/>
      <c r="Q9" s="10"/>
      <c r="R9" s="10"/>
      <c r="S9" s="10"/>
      <c r="T9" s="10"/>
      <c r="U9" s="10"/>
      <c r="V9" s="10"/>
    </row>
    <row r="10" spans="1:24" s="6" customFormat="1" ht="9.75" customHeight="1">
      <c r="A10" s="22" t="s">
        <v>6</v>
      </c>
      <c r="B10" s="17">
        <f>Mes!B10-'[1]mes 21'!B10</f>
        <v>21.215400000000045</v>
      </c>
      <c r="C10" s="17">
        <f>Mes!C10-'[1]mes 21'!C10</f>
        <v>19.029199999999946</v>
      </c>
      <c r="D10" s="17">
        <f>Mes!D10-'[1]mes 21'!D10</f>
        <v>18.229600000000005</v>
      </c>
      <c r="E10" s="17">
        <f>Mes!E10-'[1]mes 21'!E10</f>
        <v>17.42859999999996</v>
      </c>
      <c r="F10" s="18">
        <f>Mes!F10-'[1]mes 21'!F10</f>
        <v>15.29079999999999</v>
      </c>
      <c r="G10" s="17">
        <f>Mes!G10-'[1]mes 21'!G10</f>
        <v>13.566199999999981</v>
      </c>
      <c r="H10" s="17">
        <f>Mes!H10-'[1]mes 21'!H10</f>
        <v>12.765800000000013</v>
      </c>
      <c r="I10" s="17">
        <f>Mes!I10-'[1]mes 21'!I10</f>
        <v>11.966599999999971</v>
      </c>
      <c r="J10" s="18">
        <f>Mes!J10-'[1]mes 21'!J10</f>
        <v>11.16560000000004</v>
      </c>
      <c r="K10" s="18">
        <f>Mes!K10-'[1]mes 21'!K10</f>
        <v>10.366599999999949</v>
      </c>
      <c r="L10" s="18">
        <f>Mes!L10-'[1]mes 21'!L10</f>
        <v>9.6295999999999822</v>
      </c>
      <c r="M10" s="17">
        <f>Mes!M10-'[1]mes 21'!M10</f>
        <v>9.6295999999999822</v>
      </c>
      <c r="N10" s="17">
        <f>Mes!N10-'[1]mes 21'!N10</f>
        <v>9.6295999999999822</v>
      </c>
      <c r="O10" s="17">
        <f>Mes!O10-'[1]mes 21'!O10</f>
        <v>9.6295999999999822</v>
      </c>
      <c r="P10" s="10"/>
      <c r="Q10" s="10"/>
      <c r="R10" s="10"/>
      <c r="S10" s="10"/>
      <c r="T10" s="10"/>
      <c r="U10" s="10"/>
      <c r="V10" s="10"/>
    </row>
    <row r="11" spans="1:24" s="6" customFormat="1" ht="9.75" customHeight="1">
      <c r="A11" s="22" t="s">
        <v>7</v>
      </c>
      <c r="B11" s="17">
        <f>Mes!B11-'[1]mes 21'!B11</f>
        <v>58.806596986139994</v>
      </c>
      <c r="C11" s="17">
        <f>Mes!C11-'[1]mes 21'!C11</f>
        <v>55.747010647037769</v>
      </c>
      <c r="D11" s="17">
        <f>Mes!D11-'[1]mes 21'!D11</f>
        <v>50.726644774620127</v>
      </c>
      <c r="E11" s="17">
        <f>Mes!E11-'[1]mes 21'!E11</f>
        <v>41.656554094728108</v>
      </c>
      <c r="F11" s="18">
        <f>Mes!F11-'[1]mes 21'!F11</f>
        <v>36.688427752422058</v>
      </c>
      <c r="G11" s="17">
        <f>Mes!G11-'[1]mes 21'!G11</f>
        <v>36.534075761496069</v>
      </c>
      <c r="H11" s="17">
        <f>Mes!H11-'[1]mes 21'!H11</f>
        <v>35.644624236719892</v>
      </c>
      <c r="I11" s="17">
        <f>Mes!I11-'[1]mes 21'!I11</f>
        <v>35.005924494257897</v>
      </c>
      <c r="J11" s="18">
        <f>Mes!J11-'[1]mes 21'!J11</f>
        <v>34.39986643051202</v>
      </c>
      <c r="K11" s="18">
        <f>Mes!K11-'[1]mes 21'!K11</f>
        <v>31.896468929501907</v>
      </c>
      <c r="L11" s="18">
        <f>Mes!L11-'[1]mes 21'!L11</f>
        <v>29.401053028145952</v>
      </c>
      <c r="M11" s="17">
        <f>Mes!M11-'[1]mes 21'!M11</f>
        <v>25.608295838514096</v>
      </c>
      <c r="N11" s="17">
        <f>Mes!N11-'[1]mes 21'!N11</f>
        <v>20.925527970611938</v>
      </c>
      <c r="O11" s="17">
        <f>Mes!O11-'[1]mes 21'!O11</f>
        <v>15.773801473878052</v>
      </c>
      <c r="P11" s="10"/>
      <c r="Q11" s="10"/>
      <c r="R11" s="10"/>
      <c r="S11" s="10"/>
      <c r="T11" s="10"/>
      <c r="U11" s="10"/>
      <c r="V11" s="10"/>
    </row>
    <row r="12" spans="1:24" s="6" customFormat="1" ht="9.75" customHeight="1">
      <c r="A12" s="22" t="s">
        <v>8</v>
      </c>
      <c r="B12" s="17">
        <f>Mes!B12-'[1]mes 21'!B12</f>
        <v>19.418122261999997</v>
      </c>
      <c r="C12" s="17">
        <f>Mes!C12-'[1]mes 21'!C12</f>
        <v>18.560575180000001</v>
      </c>
      <c r="D12" s="17">
        <f>Mes!D12-'[1]mes 21'!D12</f>
        <v>16.197938112999964</v>
      </c>
      <c r="E12" s="17">
        <f>Mes!E12-'[1]mes 21'!E12</f>
        <v>13.117636679000043</v>
      </c>
      <c r="F12" s="18">
        <f>Mes!F12-'[1]mes 21'!F12</f>
        <v>11.470742843000039</v>
      </c>
      <c r="G12" s="17">
        <f>Mes!G12-'[1]mes 21'!G12</f>
        <v>11.544106223999961</v>
      </c>
      <c r="H12" s="17">
        <f>Mes!H12-'[1]mes 21'!H12</f>
        <v>11.277668674999973</v>
      </c>
      <c r="I12" s="17">
        <f>Mes!I12-'[1]mes 21'!I12</f>
        <v>11.083633939000038</v>
      </c>
      <c r="J12" s="18">
        <f>Mes!J12-'[1]mes 21'!J12</f>
        <v>10.927661710000052</v>
      </c>
      <c r="K12" s="18">
        <f>Mes!K12-'[1]mes 21'!K12</f>
        <v>10.066032214000018</v>
      </c>
      <c r="L12" s="18">
        <f>Mes!L12-'[1]mes 21'!L12</f>
        <v>9.2476282779999792</v>
      </c>
      <c r="M12" s="17">
        <f>Mes!M12-'[1]mes 21'!M12</f>
        <v>8.4065309229999912</v>
      </c>
      <c r="N12" s="17">
        <f>Mes!N12-'[1]mes 21'!N12</f>
        <v>6.7466694189999998</v>
      </c>
      <c r="O12" s="17">
        <f>Mes!O12-'[1]mes 21'!O12</f>
        <v>4.9206296510000129</v>
      </c>
      <c r="P12" s="10"/>
      <c r="Q12" s="10"/>
      <c r="R12" s="10"/>
      <c r="S12" s="24"/>
      <c r="T12" s="24"/>
      <c r="U12" s="24"/>
      <c r="V12" s="10"/>
    </row>
    <row r="13" spans="1:24" s="29" customFormat="1" ht="9.75" hidden="1" customHeight="1">
      <c r="A13" s="25">
        <v>0.5</v>
      </c>
      <c r="B13" s="17">
        <f>Mes!B13-'[1]mes 21'!B13</f>
        <v>9.7090611309999986</v>
      </c>
      <c r="C13" s="17">
        <f>Mes!C13-'[1]mes 21'!C13</f>
        <v>5215.5216255800005</v>
      </c>
      <c r="D13" s="17">
        <f>Mes!D13-'[1]mes 21'!D13</f>
        <v>4551.6206097529994</v>
      </c>
      <c r="E13" s="17">
        <f>Mes!E13-'[1]mes 21'!E13</f>
        <v>3686.0559067989998</v>
      </c>
      <c r="F13" s="18">
        <f>Mes!F13-'[1]mes 21'!F13</f>
        <v>3223.2787388829997</v>
      </c>
      <c r="G13" s="17">
        <f>Mes!G13-'[1]mes 21'!G13</f>
        <v>3243.8938489440002</v>
      </c>
      <c r="H13" s="17">
        <f>Mes!H13-'[1]mes 21'!H13</f>
        <v>3169.0248976749999</v>
      </c>
      <c r="I13" s="17">
        <f>Mes!I13-'[1]mes 21'!I13</f>
        <v>3114.5011368590003</v>
      </c>
      <c r="J13" s="18">
        <f>Mes!J13-'[1]mes 21'!J13</f>
        <v>3070.6729405100004</v>
      </c>
      <c r="K13" s="18">
        <f>Mes!K13-'[1]mes 21'!K13</f>
        <v>2828.5550521339987</v>
      </c>
      <c r="L13" s="18">
        <f>Mes!L13-'[1]mes 21'!L13</f>
        <v>2598.583546118</v>
      </c>
      <c r="M13" s="17">
        <f>Mes!M13-'[1]mes 21'!M13</f>
        <v>2362.2351893629998</v>
      </c>
      <c r="N13" s="17">
        <f>Mes!N13-'[1]mes 21'!N13</f>
        <v>1895.814106739</v>
      </c>
      <c r="O13" s="17">
        <f>Mes!O13-'[1]mes 21'!O13</f>
        <v>1382.6969319310001</v>
      </c>
      <c r="P13" s="25"/>
      <c r="Q13" s="25"/>
      <c r="R13" s="25"/>
      <c r="S13" s="25"/>
      <c r="T13" s="25"/>
      <c r="U13" s="25"/>
      <c r="V13" s="25"/>
    </row>
    <row r="14" spans="1:24" s="29" customFormat="1" ht="9.75" hidden="1" customHeight="1">
      <c r="A14" s="25">
        <v>0.3</v>
      </c>
      <c r="B14" s="17">
        <f>Mes!B14-'[1]mes 21'!B14</f>
        <v>5.8254366785999991</v>
      </c>
      <c r="C14" s="17">
        <f>Mes!C14-'[1]mes 21'!C14</f>
        <v>3129.3129753480002</v>
      </c>
      <c r="D14" s="17">
        <f>Mes!D14-'[1]mes 21'!D14</f>
        <v>2730.9723658517996</v>
      </c>
      <c r="E14" s="17">
        <f>Mes!E14-'[1]mes 21'!E14</f>
        <v>2211.6335440793996</v>
      </c>
      <c r="F14" s="18">
        <f>Mes!F14-'[1]mes 21'!F14</f>
        <v>1933.9672433297997</v>
      </c>
      <c r="G14" s="17">
        <f>Mes!G14-'[1]mes 21'!G14</f>
        <v>1946.3363093663997</v>
      </c>
      <c r="H14" s="17">
        <f>Mes!H14-'[1]mes 21'!H14</f>
        <v>1901.4149386050001</v>
      </c>
      <c r="I14" s="17">
        <f>Mes!I14-'[1]mes 21'!I14</f>
        <v>1868.7006821154</v>
      </c>
      <c r="J14" s="18">
        <f>Mes!J14-'[1]mes 21'!J14</f>
        <v>1842.4037643060001</v>
      </c>
      <c r="K14" s="18">
        <f>Mes!K14-'[1]mes 21'!K14</f>
        <v>1697.1330312803991</v>
      </c>
      <c r="L14" s="18">
        <f>Mes!L14-'[1]mes 21'!L14</f>
        <v>1559.1501276707997</v>
      </c>
      <c r="M14" s="17">
        <f>Mes!M14-'[1]mes 21'!M14</f>
        <v>1417.3411136177997</v>
      </c>
      <c r="N14" s="17">
        <f>Mes!N14-'[1]mes 21'!N14</f>
        <v>1137.4884640434</v>
      </c>
      <c r="O14" s="17">
        <f>Mes!O14-'[1]mes 21'!O14</f>
        <v>829.61815915859995</v>
      </c>
      <c r="P14" s="25"/>
      <c r="Q14" s="25"/>
      <c r="R14" s="25"/>
      <c r="S14" s="25"/>
      <c r="T14" s="25"/>
      <c r="U14" s="25"/>
      <c r="V14" s="25"/>
    </row>
    <row r="15" spans="1:24" s="29" customFormat="1" ht="9.75" hidden="1" customHeight="1">
      <c r="A15" s="25">
        <v>0.2</v>
      </c>
      <c r="B15" s="17">
        <f>Mes!B15-'[1]mes 21'!B15</f>
        <v>3.8836244523999994</v>
      </c>
      <c r="C15" s="17">
        <f>Mes!C15-'[1]mes 21'!C15</f>
        <v>2086.2086502320003</v>
      </c>
      <c r="D15" s="17">
        <f>Mes!D15-'[1]mes 21'!D15</f>
        <v>1820.6482439011997</v>
      </c>
      <c r="E15" s="17">
        <f>Mes!E15-'[1]mes 21'!E15</f>
        <v>1474.4223627196002</v>
      </c>
      <c r="F15" s="18">
        <f>Mes!F15-'[1]mes 21'!F15</f>
        <v>1289.3114955532003</v>
      </c>
      <c r="G15" s="17">
        <f>Mes!G15-'[1]mes 21'!G15</f>
        <v>1297.5575395776</v>
      </c>
      <c r="H15" s="17">
        <f>Mes!H15-'[1]mes 21'!H15</f>
        <v>1267.6099590700001</v>
      </c>
      <c r="I15" s="17">
        <f>Mes!I15-'[1]mes 21'!I15</f>
        <v>1245.8004547436003</v>
      </c>
      <c r="J15" s="18">
        <f>Mes!J15-'[1]mes 21'!J15</f>
        <v>1228.2691762040001</v>
      </c>
      <c r="K15" s="18">
        <f>Mes!K15-'[1]mes 21'!K15</f>
        <v>1131.4220208535996</v>
      </c>
      <c r="L15" s="18">
        <f>Mes!L15-'[1]mes 21'!L15</f>
        <v>1039.4334184472</v>
      </c>
      <c r="M15" s="17">
        <f>Mes!M15-'[1]mes 21'!M15</f>
        <v>944.89407574519976</v>
      </c>
      <c r="N15" s="17">
        <f>Mes!N15-'[1]mes 21'!N15</f>
        <v>758.32564269559998</v>
      </c>
      <c r="O15" s="17">
        <f>Mes!O15-'[1]mes 21'!O15</f>
        <v>553.07877277240004</v>
      </c>
      <c r="P15" s="25"/>
      <c r="Q15" s="25"/>
      <c r="R15" s="25"/>
      <c r="S15" s="25"/>
      <c r="T15" s="25"/>
      <c r="U15" s="25"/>
      <c r="V15" s="25"/>
    </row>
    <row r="16" spans="1:24" s="30" customFormat="1" ht="9.75" hidden="1" customHeight="1">
      <c r="A16" s="25"/>
      <c r="B16" s="17">
        <f>Mes!B16-'[1]mes 21'!B16</f>
        <v>123.7279192481401</v>
      </c>
      <c r="C16" s="17">
        <f>Mes!C16-'[1]mes 21'!C16</f>
        <v>-5881.2292913519004</v>
      </c>
      <c r="D16" s="17">
        <f>Mes!D16-'[1]mes 21'!D16</f>
        <v>-5472.0991443810008</v>
      </c>
      <c r="E16" s="17">
        <f>Mes!E16-'[1]mes 21'!E16</f>
        <v>-4824.5295386864009</v>
      </c>
      <c r="F16" s="18">
        <f>Mes!F16-'[1]mes 21'!F16</f>
        <v>-4386.8885297711004</v>
      </c>
      <c r="G16" s="17">
        <f>Mes!G16-'[1]mes 21'!G16</f>
        <v>-4296.6090992748004</v>
      </c>
      <c r="H16" s="17">
        <f>Mes!H16-'[1]mes 21'!H16</f>
        <v>-4198.7946455860001</v>
      </c>
      <c r="I16" s="17">
        <f>Mes!I16-'[1]mes 21'!I16</f>
        <v>-4117.1979216629006</v>
      </c>
      <c r="J16" s="18">
        <f>Mes!J16-'[1]mes 21'!J16</f>
        <v>-4039.0464070256003</v>
      </c>
      <c r="K16" s="18">
        <f>Mes!K16-'[1]mes 21'!K16</f>
        <v>-3830.8450571750996</v>
      </c>
      <c r="L16" s="18">
        <f>Mes!L16-'[1]mes 21'!L16</f>
        <v>-3628.3040653073003</v>
      </c>
      <c r="M16" s="17">
        <f>Mes!M16-'[1]mes 21'!M16</f>
        <v>-3396.6113380757001</v>
      </c>
      <c r="N16" s="17">
        <f>Mes!N16-'[1]mes 21'!N16</f>
        <v>-3079.4798694806</v>
      </c>
      <c r="O16" s="17">
        <f>Mes!O16-'[1]mes 21'!O16</f>
        <v>-2730.5915562439</v>
      </c>
      <c r="P16" s="25"/>
      <c r="Q16" s="25"/>
      <c r="R16" s="25"/>
      <c r="S16" s="25"/>
      <c r="T16" s="25"/>
      <c r="U16" s="25"/>
      <c r="V16" s="25"/>
    </row>
    <row r="17" spans="1:22" s="6" customFormat="1" ht="9.75" customHeight="1">
      <c r="A17" s="22"/>
      <c r="B17" s="31">
        <f>B9+B10+B11+B12</f>
        <v>123.7279192481401</v>
      </c>
      <c r="C17" s="31">
        <f t="shared" ref="C17:O17" si="0">C9+C10+C11+C12</f>
        <v>117.62458582703778</v>
      </c>
      <c r="D17" s="31">
        <f t="shared" si="0"/>
        <v>109.44198288762016</v>
      </c>
      <c r="E17" s="31">
        <f t="shared" si="0"/>
        <v>96.490590773728172</v>
      </c>
      <c r="F17" s="31">
        <f t="shared" si="0"/>
        <v>87.737770595422148</v>
      </c>
      <c r="G17" s="31">
        <f t="shared" si="0"/>
        <v>85.932181985496072</v>
      </c>
      <c r="H17" s="31">
        <f t="shared" si="0"/>
        <v>83.975892911719939</v>
      </c>
      <c r="I17" s="31">
        <f t="shared" si="0"/>
        <v>82.343958433257967</v>
      </c>
      <c r="J17" s="31">
        <f t="shared" si="0"/>
        <v>80.780928140512174</v>
      </c>
      <c r="K17" s="31">
        <f t="shared" si="0"/>
        <v>76.616901143501934</v>
      </c>
      <c r="L17" s="31">
        <f t="shared" si="0"/>
        <v>72.566081306145975</v>
      </c>
      <c r="M17" s="31">
        <f t="shared" si="0"/>
        <v>67.93222676151413</v>
      </c>
      <c r="N17" s="31">
        <f t="shared" si="0"/>
        <v>61.589597389611981</v>
      </c>
      <c r="O17" s="31">
        <f t="shared" si="0"/>
        <v>54.611831124878108</v>
      </c>
      <c r="P17" s="10"/>
      <c r="Q17" s="10"/>
      <c r="R17" s="10"/>
      <c r="S17" s="10"/>
      <c r="T17" s="10"/>
      <c r="U17" s="10"/>
      <c r="V17" s="10"/>
    </row>
    <row r="18" spans="1:22" s="33" customFormat="1" ht="9.75" customHeight="1">
      <c r="A18" s="32"/>
      <c r="B18" s="35"/>
      <c r="C18" s="35"/>
      <c r="D18" s="35"/>
      <c r="E18" s="35"/>
      <c r="F18" s="35"/>
      <c r="G18" s="35"/>
      <c r="H18" s="35"/>
      <c r="I18" s="35"/>
      <c r="J18" s="154"/>
      <c r="K18" s="154"/>
      <c r="L18" s="154"/>
      <c r="M18" s="35"/>
      <c r="N18" s="35"/>
      <c r="O18" s="35"/>
      <c r="P18" s="34"/>
      <c r="Q18" s="34"/>
      <c r="R18" s="34"/>
      <c r="S18" s="34"/>
      <c r="T18" s="34"/>
      <c r="U18" s="34"/>
      <c r="V18" s="34"/>
    </row>
    <row r="19" spans="1:22" s="33" customFormat="1" ht="9.75" customHeight="1">
      <c r="A19" s="32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4"/>
      <c r="Q19" s="34"/>
      <c r="R19" s="34"/>
      <c r="S19" s="34"/>
      <c r="T19" s="34"/>
      <c r="U19" s="34"/>
      <c r="V19" s="34"/>
    </row>
    <row r="20" spans="1:22" ht="9.75" customHeight="1">
      <c r="A20" s="8" t="s">
        <v>9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9"/>
      <c r="Q20" s="9"/>
      <c r="R20" s="9"/>
      <c r="S20" s="9"/>
      <c r="T20" s="9"/>
      <c r="U20" s="9"/>
      <c r="V20" s="9"/>
    </row>
    <row r="21" spans="1:22" s="122" customFormat="1" ht="9.75" customHeight="1">
      <c r="A21" s="9"/>
      <c r="B21" s="9"/>
      <c r="C21" s="9"/>
      <c r="D21" s="9"/>
      <c r="E21" s="36" t="s">
        <v>10</v>
      </c>
      <c r="F21" s="15" t="s">
        <v>11</v>
      </c>
      <c r="G21" s="15">
        <v>25</v>
      </c>
      <c r="H21" s="36">
        <v>24</v>
      </c>
      <c r="I21" s="15">
        <v>23</v>
      </c>
      <c r="J21" s="15">
        <v>22</v>
      </c>
      <c r="K21" s="37">
        <v>21</v>
      </c>
      <c r="L21" s="37">
        <v>20</v>
      </c>
      <c r="M21" s="15">
        <v>19</v>
      </c>
      <c r="N21" s="36">
        <v>18</v>
      </c>
      <c r="O21" s="15">
        <v>17</v>
      </c>
      <c r="P21" s="36">
        <v>16</v>
      </c>
      <c r="Q21" s="15" t="s">
        <v>12</v>
      </c>
      <c r="R21" s="9"/>
      <c r="S21" s="9"/>
      <c r="T21" s="9"/>
      <c r="U21" s="9"/>
      <c r="V21" s="9"/>
    </row>
    <row r="22" spans="1:22" ht="9.75" customHeight="1">
      <c r="A22" s="9"/>
      <c r="B22" s="9"/>
      <c r="C22" s="9"/>
      <c r="D22" s="9"/>
      <c r="E22" s="120"/>
      <c r="F22" s="40"/>
      <c r="G22" s="40"/>
      <c r="H22" s="120"/>
      <c r="I22" s="40"/>
      <c r="J22" s="40"/>
      <c r="K22" s="42"/>
      <c r="L22" s="42"/>
      <c r="M22" s="40"/>
      <c r="N22" s="120"/>
      <c r="O22" s="40"/>
      <c r="P22" s="120"/>
      <c r="Q22" s="40"/>
      <c r="R22" s="9"/>
      <c r="S22" s="9"/>
      <c r="T22" s="9"/>
      <c r="U22" s="9"/>
      <c r="V22" s="9"/>
    </row>
    <row r="23" spans="1:22" s="6" customFormat="1" ht="9.75" customHeight="1">
      <c r="A23" s="10"/>
      <c r="B23" s="10"/>
      <c r="C23" s="10"/>
      <c r="D23" s="22" t="s">
        <v>5</v>
      </c>
      <c r="E23" s="18">
        <f>Mes!E23-'[1]mes 21'!E22</f>
        <v>21.001199999999926</v>
      </c>
      <c r="F23" s="17">
        <f>Mes!F23-'[1]mes 21'!F22</f>
        <v>21.001199999999926</v>
      </c>
      <c r="G23" s="17">
        <f>Mes!G23-'[1]mes 21'!G22</f>
        <v>21.001199999999926</v>
      </c>
      <c r="H23" s="18">
        <f>Mes!H23-'[1]mes 21'!H22</f>
        <v>21.001199999999926</v>
      </c>
      <c r="I23" s="17">
        <f>Mes!I23-'[1]mes 21'!I22</f>
        <v>21.001199999999926</v>
      </c>
      <c r="J23" s="17">
        <f>Mes!J23-'[1]mes 21'!J22</f>
        <v>21.001199999999926</v>
      </c>
      <c r="K23" s="17">
        <f>Mes!K23-'[1]mes 21'!K22</f>
        <v>21.001199999999926</v>
      </c>
      <c r="L23" s="17">
        <f>Mes!L23-'[1]mes 21'!L22</f>
        <v>21.001199999999926</v>
      </c>
      <c r="M23" s="17">
        <f>Mes!M23-'[1]mes 21'!M22</f>
        <v>21.001199999999926</v>
      </c>
      <c r="N23" s="18">
        <f>Mes!N23-'[1]mes 21'!N22</f>
        <v>21.001199999999926</v>
      </c>
      <c r="O23" s="17">
        <f>Mes!O23-'[1]mes 21'!O22</f>
        <v>21.001199999999926</v>
      </c>
      <c r="P23" s="18">
        <f>Mes!P23-'[1]mes 21'!P22</f>
        <v>21.001199999999926</v>
      </c>
      <c r="Q23" s="17">
        <f>Mes!Q23-'[1]mes 21'!Q22</f>
        <v>21.001199999999926</v>
      </c>
      <c r="R23" s="24"/>
      <c r="S23" s="10"/>
      <c r="T23" s="10"/>
      <c r="U23" s="10"/>
      <c r="V23" s="10"/>
    </row>
    <row r="24" spans="1:22" s="6" customFormat="1" ht="9.75" customHeight="1">
      <c r="A24" s="10"/>
      <c r="B24" s="10"/>
      <c r="C24" s="10"/>
      <c r="D24" s="22" t="s">
        <v>6</v>
      </c>
      <c r="E24" s="18">
        <f>Mes!E24-'[1]mes 21'!E23</f>
        <v>15.29079999999999</v>
      </c>
      <c r="F24" s="17">
        <f>Mes!F24-'[1]mes 21'!F23</f>
        <v>15.29079999999999</v>
      </c>
      <c r="G24" s="17">
        <f>Mes!G24-'[1]mes 21'!G23</f>
        <v>13.566199999999981</v>
      </c>
      <c r="H24" s="18">
        <f>Mes!H24-'[1]mes 21'!H23</f>
        <v>12.765800000000013</v>
      </c>
      <c r="I24" s="17">
        <f>Mes!I24-'[1]mes 21'!I23</f>
        <v>11.966599999999971</v>
      </c>
      <c r="J24" s="17">
        <f>Mes!J24-'[1]mes 21'!J23</f>
        <v>11.16560000000004</v>
      </c>
      <c r="K24" s="17">
        <f>Mes!K24-'[1]mes 21'!K23</f>
        <v>10.366599999999949</v>
      </c>
      <c r="L24" s="17">
        <f>Mes!L24-'[1]mes 21'!L23</f>
        <v>9.6295999999999822</v>
      </c>
      <c r="M24" s="17">
        <f>Mes!M24-'[1]mes 21'!M23</f>
        <v>9.1381999999999834</v>
      </c>
      <c r="N24" s="18">
        <f>Mes!N24-'[1]mes 21'!N23</f>
        <v>8.6464000000000283</v>
      </c>
      <c r="O24" s="17">
        <f>Mes!O24-'[1]mes 21'!O23</f>
        <v>8.1544000000000096</v>
      </c>
      <c r="P24" s="18">
        <f>Mes!P24-'[1]mes 21'!P23</f>
        <v>7.6637999999999806</v>
      </c>
      <c r="Q24" s="17">
        <f>Mes!Q24-'[1]mes 21'!Q23</f>
        <v>7.6637999999999806</v>
      </c>
      <c r="R24" s="24"/>
      <c r="S24" s="10"/>
      <c r="T24" s="10"/>
      <c r="U24" s="10"/>
      <c r="V24" s="10"/>
    </row>
    <row r="25" spans="1:22" s="6" customFormat="1" ht="9.75" customHeight="1">
      <c r="A25" s="10"/>
      <c r="B25" s="10"/>
      <c r="C25" s="10"/>
      <c r="D25" s="22" t="s">
        <v>7</v>
      </c>
      <c r="E25" s="18">
        <f>Mes!E25-'[1]mes 21'!E24</f>
        <v>39.42618878509802</v>
      </c>
      <c r="F25" s="17">
        <f>Mes!F25-'[1]mes 21'!F24</f>
        <v>32.432970686292037</v>
      </c>
      <c r="G25" s="17">
        <f>Mes!G25-'[1]mes 21'!G24</f>
        <v>32.022215171082053</v>
      </c>
      <c r="H25" s="18">
        <f>Mes!H25-'[1]mes 21'!H24</f>
        <v>30.323384795562106</v>
      </c>
      <c r="I25" s="17">
        <f>Mes!I25-'[1]mes 21'!I24</f>
        <v>29.312004772416003</v>
      </c>
      <c r="J25" s="17">
        <f>Mes!J25-'[1]mes 21'!J24</f>
        <v>28.805434142976083</v>
      </c>
      <c r="K25" s="17">
        <f>Mes!K25-'[1]mes 21'!K24</f>
        <v>28.190267630393919</v>
      </c>
      <c r="L25" s="17">
        <f>Mes!L25-'[1]mes 21'!L24</f>
        <v>27.552200421959924</v>
      </c>
      <c r="M25" s="17">
        <f>Mes!M25-'[1]mes 21'!M24</f>
        <v>27.155210703839884</v>
      </c>
      <c r="N25" s="18">
        <f>Mes!N25-'[1]mes 21'!N24</f>
        <v>25.196896674131949</v>
      </c>
      <c r="O25" s="17">
        <f>Mes!O25-'[1]mes 21'!O24</f>
        <v>24.076351322549954</v>
      </c>
      <c r="P25" s="18">
        <f>Mes!P25-'[1]mes 21'!P24</f>
        <v>22.880983761624066</v>
      </c>
      <c r="Q25" s="17">
        <f>Mes!Q25-'[1]mes 21'!Q24</f>
        <v>20.624225027976081</v>
      </c>
      <c r="R25" s="24"/>
      <c r="S25" s="10"/>
      <c r="T25" s="10"/>
      <c r="U25" s="10"/>
      <c r="V25" s="10"/>
    </row>
    <row r="26" spans="1:22" s="6" customFormat="1" ht="9.75" customHeight="1">
      <c r="A26" s="10"/>
      <c r="B26" s="10"/>
      <c r="C26" s="10"/>
      <c r="D26" s="22" t="s">
        <v>8</v>
      </c>
      <c r="E26" s="18">
        <f>Mes!E26-'[1]mes 21'!E25</f>
        <v>14.700652742999978</v>
      </c>
      <c r="F26" s="17">
        <f>Mes!F26-'[1]mes 21'!F25</f>
        <v>10.685118289999991</v>
      </c>
      <c r="G26" s="17">
        <f>Mes!G26-'[1]mes 21'!G25</f>
        <v>11.674623400999963</v>
      </c>
      <c r="H26" s="18">
        <f>Mes!H26-'[1]mes 21'!H25</f>
        <v>9.9895469869999829</v>
      </c>
      <c r="I26" s="17">
        <f>Mes!I26-'[1]mes 21'!I25</f>
        <v>9.2491892009999788</v>
      </c>
      <c r="J26" s="17">
        <f>Mes!J26-'[1]mes 21'!J25</f>
        <v>9.0912958360000289</v>
      </c>
      <c r="K26" s="17">
        <f>Mes!K26-'[1]mes 21'!K25</f>
        <v>8.9264383529999805</v>
      </c>
      <c r="L26" s="17">
        <f>Mes!L26-'[1]mes 21'!L25</f>
        <v>8.7695055560000128</v>
      </c>
      <c r="M26" s="17">
        <f>Mes!M26-'[1]mes 21'!M25</f>
        <v>8.6571190999999885</v>
      </c>
      <c r="N26" s="18">
        <f>Mes!N26-'[1]mes 21'!N25</f>
        <v>7.9755961039999761</v>
      </c>
      <c r="O26" s="17">
        <f>Mes!O26-'[1]mes 21'!O25</f>
        <v>7.6455209249999712</v>
      </c>
      <c r="P26" s="18">
        <f>Mes!P26-'[1]mes 21'!P25</f>
        <v>7.2287544839999782</v>
      </c>
      <c r="Q26" s="17">
        <f>Mes!Q26-'[1]mes 21'!Q25</f>
        <v>6.8172711670000012</v>
      </c>
      <c r="R26" s="24"/>
      <c r="S26" s="10"/>
      <c r="T26" s="10"/>
      <c r="U26" s="10"/>
      <c r="V26" s="10"/>
    </row>
    <row r="27" spans="1:22" s="6" customFormat="1" ht="9.75" hidden="1" customHeight="1">
      <c r="A27" s="10"/>
      <c r="B27" s="10"/>
      <c r="C27" s="44" t="s">
        <v>13</v>
      </c>
      <c r="D27" s="26">
        <v>0.5</v>
      </c>
      <c r="E27" s="31">
        <f>'[1]mes 21'!E26*2%+'[1]mes 21'!E26</f>
        <v>374.86664494649995</v>
      </c>
      <c r="F27" s="17">
        <f>'[1]mes 21'!F26*2%+'[1]mes 21'!F26</f>
        <v>272.470516395</v>
      </c>
      <c r="G27" s="17">
        <f>'[1]mes 21'!G26*2%+'[1]mes 21'!G26</f>
        <v>297.7028967254999</v>
      </c>
      <c r="H27" s="31">
        <f>'[1]mes 21'!H26*2%+'[1]mes 21'!H26</f>
        <v>254.73344816850005</v>
      </c>
      <c r="I27" s="17">
        <f>'[1]mes 21'!I26*2%+'[1]mes 21'!I26</f>
        <v>235.85432462549997</v>
      </c>
      <c r="J27" s="17">
        <f>'[1]mes 21'!J26*2%+'[1]mes 21'!J26</f>
        <v>231.82804381800003</v>
      </c>
      <c r="K27" s="17">
        <f>'[1]mes 21'!K26*2%+'[1]mes 21'!K26</f>
        <v>227.62417800149998</v>
      </c>
      <c r="L27" s="17">
        <f>'[1]mes 21'!L26*2%+'[1]mes 21'!L26</f>
        <v>223.62239167800001</v>
      </c>
      <c r="M27" s="17">
        <f>'[1]mes 21'!M26*2%+'[1]mes 21'!M26</f>
        <v>220.75653705000002</v>
      </c>
      <c r="N27" s="31">
        <f>'[1]mes 21'!N26*2%+'[1]mes 21'!N26</f>
        <v>203.37770065199999</v>
      </c>
      <c r="O27" s="17">
        <f>'[1]mes 21'!O26*2%+'[1]mes 21'!O26</f>
        <v>194.96078358749998</v>
      </c>
      <c r="P27" s="31">
        <f>'[1]mes 21'!P26*2%+'[1]mes 21'!P26</f>
        <v>184.33323934199998</v>
      </c>
      <c r="Q27" s="22">
        <f>'[1]mes 21'!Q26*2%+'[1]mes 21'!Q26</f>
        <v>173.84041475849997</v>
      </c>
      <c r="R27" s="51"/>
      <c r="S27" s="10"/>
      <c r="T27" s="10"/>
      <c r="U27" s="10"/>
      <c r="V27" s="10"/>
    </row>
    <row r="28" spans="1:22" s="6" customFormat="1" ht="9.75" hidden="1" customHeight="1">
      <c r="A28" s="10"/>
      <c r="B28" s="10"/>
      <c r="C28" s="44" t="s">
        <v>14</v>
      </c>
      <c r="D28" s="26">
        <v>0.3</v>
      </c>
      <c r="E28" s="31">
        <f>'[1]mes 21'!E27*2%+'[1]mes 21'!E27</f>
        <v>224.91998696789997</v>
      </c>
      <c r="F28" s="17">
        <f>'[1]mes 21'!F27*2%+'[1]mes 21'!F27</f>
        <v>163.482309837</v>
      </c>
      <c r="G28" s="17">
        <f>'[1]mes 21'!G27*2%+'[1]mes 21'!G27</f>
        <v>178.62173803529998</v>
      </c>
      <c r="H28" s="31">
        <f>'[1]mes 21'!H27*2%+'[1]mes 21'!H27</f>
        <v>152.84006890110004</v>
      </c>
      <c r="I28" s="17">
        <f>'[1]mes 21'!I27*2%+'[1]mes 21'!I27</f>
        <v>141.51259477529999</v>
      </c>
      <c r="J28" s="17">
        <f>'[1]mes 21'!J27*2%+'[1]mes 21'!J27</f>
        <v>139.09682629080001</v>
      </c>
      <c r="K28" s="17">
        <f>'[1]mes 21'!K27*2%+'[1]mes 21'!K27</f>
        <v>136.5745068009</v>
      </c>
      <c r="L28" s="17">
        <f>'[1]mes 21'!L27*2%+'[1]mes 21'!L27</f>
        <v>134.17343500679999</v>
      </c>
      <c r="M28" s="17">
        <f>'[1]mes 21'!M27*2%+'[1]mes 21'!M27</f>
        <v>132.45392223000002</v>
      </c>
      <c r="N28" s="31">
        <f>'[1]mes 21'!N27*2%+'[1]mes 21'!N27</f>
        <v>122.02662039119998</v>
      </c>
      <c r="O28" s="17">
        <f>'[1]mes 21'!O27*2%+'[1]mes 21'!O27</f>
        <v>116.97647015249999</v>
      </c>
      <c r="P28" s="31">
        <f>'[1]mes 21'!P27*2%+'[1]mes 21'!P27</f>
        <v>110.5999436052</v>
      </c>
      <c r="Q28" s="22">
        <f>'[1]mes 21'!Q27*2%+'[1]mes 21'!Q27</f>
        <v>104.30424885509997</v>
      </c>
      <c r="R28" s="51"/>
      <c r="S28" s="10"/>
      <c r="T28" s="10"/>
      <c r="U28" s="10"/>
      <c r="V28" s="10"/>
    </row>
    <row r="29" spans="1:22" s="6" customFormat="1" ht="9.75" hidden="1" customHeight="1">
      <c r="A29" s="10"/>
      <c r="B29" s="10"/>
      <c r="C29" s="44" t="s">
        <v>15</v>
      </c>
      <c r="D29" s="26">
        <v>0.2</v>
      </c>
      <c r="E29" s="31">
        <f>'[1]mes 21'!E28*2%+'[1]mes 21'!E28</f>
        <v>149.94665797859997</v>
      </c>
      <c r="F29" s="17">
        <f>'[1]mes 21'!F28*2%+'[1]mes 21'!F28</f>
        <v>108.98820655800002</v>
      </c>
      <c r="G29" s="17">
        <f>'[1]mes 21'!G28*2%+'[1]mes 21'!G28</f>
        <v>119.08115869019998</v>
      </c>
      <c r="H29" s="31">
        <f>'[1]mes 21'!H28*2%+'[1]mes 21'!H28</f>
        <v>101.89337926740001</v>
      </c>
      <c r="I29" s="17">
        <f>'[1]mes 21'!I28*2%+'[1]mes 21'!I28</f>
        <v>94.341729850199997</v>
      </c>
      <c r="J29" s="17">
        <f>'[1]mes 21'!J28*2%+'[1]mes 21'!J28</f>
        <v>92.731217527200002</v>
      </c>
      <c r="K29" s="17">
        <f>'[1]mes 21'!K28*2%+'[1]mes 21'!K28</f>
        <v>91.049671200600017</v>
      </c>
      <c r="L29" s="17">
        <f>'[1]mes 21'!L28*2%+'[1]mes 21'!L28</f>
        <v>89.448956671200008</v>
      </c>
      <c r="M29" s="17">
        <f>'[1]mes 21'!M28*2%+'[1]mes 21'!M28</f>
        <v>88.302614820000016</v>
      </c>
      <c r="N29" s="31">
        <f>'[1]mes 21'!N28*2%+'[1]mes 21'!N28</f>
        <v>81.351080260800003</v>
      </c>
      <c r="O29" s="17">
        <f>'[1]mes 21'!O28*2%+'[1]mes 21'!O28</f>
        <v>77.98431343499999</v>
      </c>
      <c r="P29" s="31">
        <f>'[1]mes 21'!P28*2%+'[1]mes 21'!P28</f>
        <v>73.733295736799988</v>
      </c>
      <c r="Q29" s="22">
        <f>'[1]mes 21'!Q28*2%+'[1]mes 21'!Q28</f>
        <v>69.536165903400004</v>
      </c>
      <c r="R29" s="51"/>
      <c r="S29" s="10"/>
      <c r="T29" s="10"/>
      <c r="U29" s="10"/>
      <c r="V29" s="10"/>
    </row>
    <row r="30" spans="1:22" s="6" customFormat="1" ht="9.75" customHeight="1">
      <c r="A30" s="10"/>
      <c r="B30" s="44"/>
      <c r="C30" s="44"/>
      <c r="D30" s="46"/>
      <c r="E30" s="31">
        <f>E23+E24+E25+E22</f>
        <v>75.718188785097936</v>
      </c>
      <c r="F30" s="31">
        <f t="shared" ref="F30:Q30" si="1">F23+F24+F25+F22</f>
        <v>68.724970686291954</v>
      </c>
      <c r="G30" s="31">
        <f t="shared" si="1"/>
        <v>66.589615171081959</v>
      </c>
      <c r="H30" s="31">
        <f t="shared" si="1"/>
        <v>64.090384795562045</v>
      </c>
      <c r="I30" s="31">
        <f t="shared" si="1"/>
        <v>62.279804772415901</v>
      </c>
      <c r="J30" s="31">
        <f t="shared" si="1"/>
        <v>60.972234142976049</v>
      </c>
      <c r="K30" s="31">
        <f t="shared" si="1"/>
        <v>59.558067630393793</v>
      </c>
      <c r="L30" s="31">
        <f t="shared" si="1"/>
        <v>58.183000421959832</v>
      </c>
      <c r="M30" s="31">
        <f t="shared" si="1"/>
        <v>57.294610703839794</v>
      </c>
      <c r="N30" s="31">
        <f t="shared" si="1"/>
        <v>54.844496674131904</v>
      </c>
      <c r="O30" s="31">
        <f t="shared" si="1"/>
        <v>53.231951322549889</v>
      </c>
      <c r="P30" s="31">
        <f t="shared" si="1"/>
        <v>51.545983761623972</v>
      </c>
      <c r="Q30" s="31">
        <f t="shared" si="1"/>
        <v>49.289225027975988</v>
      </c>
      <c r="R30" s="32"/>
      <c r="S30" s="10"/>
      <c r="T30" s="10"/>
      <c r="U30" s="10"/>
      <c r="V30" s="10"/>
    </row>
    <row r="31" spans="1:22" s="6" customFormat="1" ht="9.75" customHeight="1">
      <c r="A31" s="10"/>
      <c r="B31" s="10"/>
      <c r="C31" s="10"/>
      <c r="D31" s="35"/>
      <c r="E31" s="24"/>
      <c r="F31" s="24"/>
      <c r="G31" s="24"/>
      <c r="H31" s="158"/>
      <c r="I31" s="24"/>
      <c r="J31" s="24"/>
      <c r="K31" s="24"/>
      <c r="L31" s="24"/>
      <c r="M31" s="24"/>
      <c r="N31" s="35"/>
      <c r="O31" s="24"/>
      <c r="P31" s="24"/>
      <c r="Q31" s="24"/>
      <c r="R31" s="35"/>
      <c r="S31" s="10"/>
      <c r="T31" s="10"/>
      <c r="U31" s="10"/>
      <c r="V31" s="10"/>
    </row>
    <row r="32" spans="1:22" ht="9.75" customHeight="1">
      <c r="A32" s="8" t="s">
        <v>16</v>
      </c>
      <c r="B32" s="9"/>
      <c r="C32" s="10"/>
      <c r="D32" s="9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9"/>
      <c r="S32" s="9"/>
      <c r="T32" s="9"/>
      <c r="U32" s="9"/>
      <c r="V32" s="9"/>
    </row>
    <row r="33" spans="1:27" ht="9.75" customHeight="1">
      <c r="A33" s="9"/>
      <c r="B33" s="9"/>
      <c r="C33" s="10"/>
      <c r="D33" s="9"/>
      <c r="E33" s="9"/>
      <c r="F33" s="9"/>
      <c r="G33" s="9"/>
      <c r="H33" s="9"/>
      <c r="I33" s="9"/>
      <c r="J33" s="9"/>
      <c r="K33" s="9">
        <v>21</v>
      </c>
      <c r="L33" s="9">
        <v>20</v>
      </c>
      <c r="M33" s="9">
        <v>19</v>
      </c>
      <c r="N33" s="123">
        <v>18</v>
      </c>
      <c r="O33" s="123">
        <v>17</v>
      </c>
      <c r="P33" s="123">
        <v>16</v>
      </c>
      <c r="Q33" s="123">
        <v>15</v>
      </c>
      <c r="R33" s="126">
        <v>14</v>
      </c>
      <c r="S33" s="14">
        <v>13</v>
      </c>
      <c r="T33" s="47">
        <v>12</v>
      </c>
      <c r="U33" s="9"/>
      <c r="V33" s="9"/>
    </row>
    <row r="34" spans="1:27" ht="9.75" customHeight="1">
      <c r="A34" s="9"/>
      <c r="B34" s="9"/>
      <c r="C34" s="9"/>
      <c r="D34" s="9"/>
      <c r="E34" s="9"/>
      <c r="F34" s="9"/>
      <c r="G34" s="9"/>
      <c r="H34" s="9"/>
      <c r="I34" s="9"/>
      <c r="J34" s="40"/>
      <c r="K34" s="40"/>
      <c r="L34" s="40"/>
      <c r="M34" s="40"/>
      <c r="N34" s="124"/>
      <c r="O34" s="124"/>
      <c r="P34" s="124"/>
      <c r="Q34" s="124"/>
      <c r="R34" s="127"/>
      <c r="S34" s="38"/>
      <c r="T34" s="42"/>
      <c r="U34" s="9"/>
      <c r="V34" s="9"/>
    </row>
    <row r="35" spans="1:27" s="6" customFormat="1" ht="9.75" customHeight="1">
      <c r="A35" s="10"/>
      <c r="B35" s="10"/>
      <c r="C35" s="10"/>
      <c r="D35" s="10"/>
      <c r="E35" s="10"/>
      <c r="F35" s="10"/>
      <c r="G35" s="10"/>
      <c r="H35" s="10"/>
      <c r="J35" s="17" t="s">
        <v>5</v>
      </c>
      <c r="K35" s="17">
        <f>Mes!K35-'[1]mes 21'!K34</f>
        <v>15.768400000000042</v>
      </c>
      <c r="L35" s="17">
        <f>Mes!L35-'[1]mes 21'!L34</f>
        <v>15.768400000000042</v>
      </c>
      <c r="M35" s="17">
        <f>Mes!M35-'[1]mes 21'!M34</f>
        <v>15.768400000000042</v>
      </c>
      <c r="N35" s="18">
        <f>Mes!N35-'[1]mes 21'!N34</f>
        <v>15.768400000000042</v>
      </c>
      <c r="O35" s="18">
        <f>Mes!O35-'[1]mes 21'!O34</f>
        <v>15.768400000000042</v>
      </c>
      <c r="P35" s="18">
        <f>Mes!P35-'[1]mes 21'!P34</f>
        <v>15.768400000000042</v>
      </c>
      <c r="Q35" s="18">
        <f>Mes!Q35-'[1]mes 21'!Q34</f>
        <v>15.768400000000042</v>
      </c>
      <c r="R35" s="17">
        <f>Mes!R35-'[1]mes 21'!R34</f>
        <v>15.768400000000042</v>
      </c>
      <c r="S35" s="18">
        <f>Mes!S35-'[1]mes 21'!S34</f>
        <v>15.768400000000042</v>
      </c>
      <c r="T35" s="17">
        <f>Mes!T35-'[1]mes 21'!T34</f>
        <v>15.768400000000042</v>
      </c>
      <c r="U35" s="24"/>
      <c r="V35" s="24"/>
      <c r="W35" s="48"/>
      <c r="X35" s="48"/>
    </row>
    <row r="36" spans="1:27" s="6" customFormat="1" ht="9.75" customHeight="1">
      <c r="A36" s="10"/>
      <c r="B36" s="10"/>
      <c r="C36" s="10"/>
      <c r="D36" s="10"/>
      <c r="E36" s="10"/>
      <c r="F36" s="10"/>
      <c r="G36" s="10"/>
      <c r="H36" s="10"/>
      <c r="J36" s="17" t="s">
        <v>6</v>
      </c>
      <c r="K36" s="17">
        <f>Mes!K36-'[1]mes 21'!K35</f>
        <v>10.366599999999949</v>
      </c>
      <c r="L36" s="17">
        <f>Mes!L36-'[1]mes 21'!L35</f>
        <v>9.6295999999999822</v>
      </c>
      <c r="M36" s="17">
        <f>Mes!M36-'[1]mes 21'!M35</f>
        <v>9.1381999999999834</v>
      </c>
      <c r="N36" s="18">
        <f>Mes!N36-'[1]mes 21'!N35</f>
        <v>8.6464000000000283</v>
      </c>
      <c r="O36" s="18">
        <f>Mes!O36-'[1]mes 21'!O35</f>
        <v>8.1544000000000096</v>
      </c>
      <c r="P36" s="18">
        <f>Mes!P36-'[1]mes 21'!P35</f>
        <v>7.6637999999999806</v>
      </c>
      <c r="Q36" s="18">
        <f>Mes!Q36-'[1]mes 21'!Q35</f>
        <v>7.1711999999999989</v>
      </c>
      <c r="R36" s="17">
        <f>Mes!R36-'[1]mes 21'!R35</f>
        <v>6.6804000000000201</v>
      </c>
      <c r="S36" s="18">
        <f>Mes!S36-'[1]mes 21'!S35</f>
        <v>6.1879999999999882</v>
      </c>
      <c r="T36" s="17">
        <f>Mes!T36-'[1]mes 21'!T35</f>
        <v>5.6960000000000264</v>
      </c>
      <c r="U36" s="24"/>
      <c r="V36" s="24"/>
      <c r="W36" s="49"/>
      <c r="X36" s="48"/>
    </row>
    <row r="37" spans="1:27" s="6" customFormat="1" ht="9.75" customHeight="1">
      <c r="A37" s="10"/>
      <c r="B37" s="10"/>
      <c r="C37" s="10"/>
      <c r="D37" s="10"/>
      <c r="E37" s="10"/>
      <c r="F37" s="10"/>
      <c r="G37" s="10"/>
      <c r="H37" s="10"/>
      <c r="J37" s="17" t="s">
        <v>7</v>
      </c>
      <c r="K37" s="17">
        <f>Mes!K37-'[1]mes 21'!K36</f>
        <v>33.24525738220791</v>
      </c>
      <c r="L37" s="17">
        <f>Mes!L37-'[1]mes 21'!L36</f>
        <v>32.638717868057938</v>
      </c>
      <c r="M37" s="17">
        <f>Mes!M37-'[1]mes 21'!M36</f>
        <v>30.841930243055913</v>
      </c>
      <c r="N37" s="18">
        <f>Mes!N37-'[1]mes 21'!N36</f>
        <v>28.317773975609953</v>
      </c>
      <c r="O37" s="18">
        <f>Mes!O37-'[1]mes 21'!O36</f>
        <v>26.108145305046037</v>
      </c>
      <c r="P37" s="18">
        <f>Mes!P37-'[1]mes 21'!P36</f>
        <v>23.706476174874069</v>
      </c>
      <c r="Q37" s="18">
        <f>Mes!Q37-'[1]mes 21'!Q36</f>
        <v>21.535610642747997</v>
      </c>
      <c r="R37" s="17">
        <f>Mes!R37-'[1]mes 21'!R36</f>
        <v>20.275211255981958</v>
      </c>
      <c r="S37" s="18">
        <f>Mes!S37-'[1]mes 21'!S36</f>
        <v>19.11393713508005</v>
      </c>
      <c r="T37" s="17">
        <f>Mes!T37-'[1]mes 21'!T36</f>
        <v>16.781881945943951</v>
      </c>
      <c r="U37" s="24"/>
      <c r="V37" s="24"/>
      <c r="W37" s="48"/>
      <c r="X37" s="48"/>
    </row>
    <row r="38" spans="1:27" s="6" customFormat="1" ht="9.75" customHeight="1">
      <c r="A38" s="10"/>
      <c r="B38" s="10"/>
      <c r="C38" s="10"/>
      <c r="D38" s="10"/>
      <c r="E38" s="10"/>
      <c r="F38" s="10"/>
      <c r="G38" s="10"/>
      <c r="H38" s="10"/>
      <c r="J38" s="22" t="s">
        <v>8</v>
      </c>
      <c r="K38" s="17">
        <f>Mes!K38-'[1]mes 21'!K37</f>
        <v>12.728006284000003</v>
      </c>
      <c r="L38" s="17">
        <f>Mes!L38-'[1]mes 21'!L37</f>
        <v>12.440196097000012</v>
      </c>
      <c r="M38" s="17">
        <f>Mes!M38-'[1]mes 21'!M37</f>
        <v>11.441445519000013</v>
      </c>
      <c r="N38" s="18">
        <f>Mes!N38-'[1]mes 21'!N37</f>
        <v>9.330717409999977</v>
      </c>
      <c r="O38" s="18">
        <f>Mes!O38-'[1]mes 21'!O37</f>
        <v>8.9384454529999857</v>
      </c>
      <c r="P38" s="18">
        <f>Mes!P38-'[1]mes 21'!P37</f>
        <v>7.6870654909999985</v>
      </c>
      <c r="Q38" s="18">
        <f>Mes!Q38-'[1]mes 21'!Q37</f>
        <v>7.3409007980000069</v>
      </c>
      <c r="R38" s="17">
        <f>Mes!R38-'[1]mes 21'!R37</f>
        <v>7.1529896829999871</v>
      </c>
      <c r="S38" s="18">
        <f>Mes!S38-'[1]mes 21'!S37</f>
        <v>6.718572805000008</v>
      </c>
      <c r="T38" s="17">
        <f>Mes!T38-'[1]mes 21'!T37</f>
        <v>5.7138186770000061</v>
      </c>
      <c r="U38" s="24"/>
      <c r="V38" s="24"/>
      <c r="W38" s="48"/>
      <c r="X38" s="48"/>
    </row>
    <row r="39" spans="1:27" s="30" customFormat="1" ht="9.75" hidden="1" customHeight="1">
      <c r="A39" s="25"/>
      <c r="B39" s="25"/>
      <c r="C39" s="25"/>
      <c r="D39" s="25"/>
      <c r="E39" s="25"/>
      <c r="F39" s="25"/>
      <c r="G39" s="10"/>
      <c r="H39" s="44" t="s">
        <v>13</v>
      </c>
      <c r="I39" s="50">
        <v>0.5</v>
      </c>
      <c r="K39" s="94">
        <f>'[1]mes 21'!K38*2%+'[1]mes 21'!K38</f>
        <v>324.56416024200001</v>
      </c>
      <c r="L39" s="94">
        <f>'[1]mes 21'!L38*2%+'[1]mes 21'!L38</f>
        <v>317.22500047350002</v>
      </c>
      <c r="M39" s="94">
        <f>'[1]mes 21'!M38*2%+'[1]mes 21'!M38</f>
        <v>291.75686073450004</v>
      </c>
      <c r="N39" s="95">
        <f>'[1]mes 21'!N38*2%+'[1]mes 21'!N38</f>
        <v>237.93329395499993</v>
      </c>
      <c r="O39" s="95">
        <f>'[1]mes 21'!O38*2%+'[1]mes 21'!O38</f>
        <v>227.93035905150006</v>
      </c>
      <c r="P39" s="95">
        <f>'[1]mes 21'!P38*2%+'[1]mes 21'!P38</f>
        <v>196.02017002049996</v>
      </c>
      <c r="Q39" s="95">
        <f>'[1]mes 21'!Q38*2%+'[1]mes 21'!Q38</f>
        <v>187.19297034900006</v>
      </c>
      <c r="R39" s="94">
        <f>'[1]mes 21'!R38*2%+'[1]mes 21'!R38</f>
        <v>182.40123691649998</v>
      </c>
      <c r="S39" s="95">
        <f>'[1]mes 21'!S38*2%+'[1]mes 21'!S38</f>
        <v>171.32360652750003</v>
      </c>
      <c r="T39" s="94">
        <f>'[1]mes 21'!T38*2%+'[1]mes 21'!T38</f>
        <v>145.70237626350001</v>
      </c>
      <c r="U39" s="51"/>
      <c r="V39" s="51"/>
      <c r="W39" s="52"/>
    </row>
    <row r="40" spans="1:27" s="30" customFormat="1" ht="9.75" hidden="1" customHeight="1">
      <c r="A40" s="25"/>
      <c r="B40" s="25"/>
      <c r="C40" s="25"/>
      <c r="D40" s="25"/>
      <c r="E40" s="25"/>
      <c r="F40" s="25"/>
      <c r="G40" s="10"/>
      <c r="H40" s="44" t="s">
        <v>14</v>
      </c>
      <c r="I40" s="50">
        <v>0.3</v>
      </c>
      <c r="K40" s="94">
        <f>'[1]mes 21'!K39*2%+'[1]mes 21'!K39</f>
        <v>194.7384961452</v>
      </c>
      <c r="L40" s="94">
        <f>'[1]mes 21'!L39*2%+'[1]mes 21'!L39</f>
        <v>190.33500028409998</v>
      </c>
      <c r="M40" s="94">
        <f>'[1]mes 21'!M39*2%+'[1]mes 21'!M39</f>
        <v>175.0541164407</v>
      </c>
      <c r="N40" s="95">
        <f>'[1]mes 21'!N39*2%+'[1]mes 21'!N39</f>
        <v>142.75997637299997</v>
      </c>
      <c r="O40" s="95">
        <f>'[1]mes 21'!O39*2%+'[1]mes 21'!O39</f>
        <v>136.75821543090004</v>
      </c>
      <c r="P40" s="95">
        <f>'[1]mes 21'!P39*2%+'[1]mes 21'!P39</f>
        <v>117.61210201229997</v>
      </c>
      <c r="Q40" s="95">
        <f>'[1]mes 21'!Q39*2%+'[1]mes 21'!Q39</f>
        <v>112.31578220940003</v>
      </c>
      <c r="R40" s="94">
        <f>'[1]mes 21'!R39*2%+'[1]mes 21'!R39</f>
        <v>109.44074214989998</v>
      </c>
      <c r="S40" s="95">
        <f>'[1]mes 21'!S39*2%+'[1]mes 21'!S39</f>
        <v>102.79416391650001</v>
      </c>
      <c r="T40" s="94">
        <f>'[1]mes 21'!T39*2%+'[1]mes 21'!T39</f>
        <v>87.421425758099986</v>
      </c>
      <c r="U40" s="51"/>
      <c r="V40" s="51"/>
      <c r="W40" s="52"/>
    </row>
    <row r="41" spans="1:27" s="30" customFormat="1" ht="9.75" hidden="1" customHeight="1">
      <c r="A41" s="25"/>
      <c r="B41" s="25"/>
      <c r="C41" s="25"/>
      <c r="D41" s="25"/>
      <c r="E41" s="25"/>
      <c r="F41" s="25"/>
      <c r="G41" s="10"/>
      <c r="H41" s="44" t="s">
        <v>15</v>
      </c>
      <c r="I41" s="50">
        <v>0.2</v>
      </c>
      <c r="K41" s="94">
        <f>'[1]mes 21'!K40*2%+'[1]mes 21'!K40</f>
        <v>129.82566409680004</v>
      </c>
      <c r="L41" s="94">
        <f>'[1]mes 21'!L40*2%+'[1]mes 21'!L40</f>
        <v>126.8900001894</v>
      </c>
      <c r="M41" s="94">
        <f>'[1]mes 21'!M40*2%+'[1]mes 21'!M40</f>
        <v>116.70274429380001</v>
      </c>
      <c r="N41" s="95">
        <f>'[1]mes 21'!N40*2%+'[1]mes 21'!N40</f>
        <v>95.173317581999981</v>
      </c>
      <c r="O41" s="95">
        <f>'[1]mes 21'!O40*2%+'[1]mes 21'!O40</f>
        <v>91.172143620600025</v>
      </c>
      <c r="P41" s="95">
        <f>'[1]mes 21'!P40*2%+'[1]mes 21'!P40</f>
        <v>78.40806800819999</v>
      </c>
      <c r="Q41" s="95">
        <f>'[1]mes 21'!Q40*2%+'[1]mes 21'!Q40</f>
        <v>74.877188139600023</v>
      </c>
      <c r="R41" s="94">
        <f>'[1]mes 21'!R40*2%+'[1]mes 21'!R40</f>
        <v>72.960494766599993</v>
      </c>
      <c r="S41" s="95">
        <f>'[1]mes 21'!S40*2%+'[1]mes 21'!S40</f>
        <v>68.529442611000007</v>
      </c>
      <c r="T41" s="94">
        <f>'[1]mes 21'!T40*2%+'[1]mes 21'!T40</f>
        <v>58.280950505400007</v>
      </c>
      <c r="U41" s="51"/>
      <c r="V41" s="51"/>
      <c r="W41" s="52"/>
    </row>
    <row r="42" spans="1:27" s="6" customFormat="1" ht="9.75" customHeight="1">
      <c r="A42" s="10"/>
      <c r="B42" s="10"/>
      <c r="C42" s="10"/>
      <c r="D42" s="10"/>
      <c r="E42" s="10"/>
      <c r="F42" s="10"/>
      <c r="G42" s="10"/>
      <c r="H42" s="44"/>
      <c r="I42" s="53"/>
      <c r="J42" s="96"/>
      <c r="K42" s="100">
        <f>K35+K36+K37+K38</f>
        <v>72.108263666207904</v>
      </c>
      <c r="L42" s="100">
        <f t="shared" ref="L42:T42" si="2">L35+L36+L37+L38</f>
        <v>70.476913965057975</v>
      </c>
      <c r="M42" s="100">
        <f t="shared" si="2"/>
        <v>67.189975762055951</v>
      </c>
      <c r="N42" s="101">
        <f t="shared" si="2"/>
        <v>62.06329138561</v>
      </c>
      <c r="O42" s="101">
        <f t="shared" si="2"/>
        <v>58.969390758046075</v>
      </c>
      <c r="P42" s="101">
        <f t="shared" si="2"/>
        <v>54.825741665874091</v>
      </c>
      <c r="Q42" s="101">
        <f t="shared" si="2"/>
        <v>51.816111440748045</v>
      </c>
      <c r="R42" s="100">
        <f t="shared" si="2"/>
        <v>49.877000938982007</v>
      </c>
      <c r="S42" s="101">
        <f t="shared" si="2"/>
        <v>47.788909940080089</v>
      </c>
      <c r="T42" s="100">
        <f t="shared" si="2"/>
        <v>43.960100622944026</v>
      </c>
      <c r="U42" s="24"/>
      <c r="V42" s="24"/>
      <c r="W42" s="48"/>
    </row>
    <row r="43" spans="1:27" s="6" customFormat="1" ht="9.75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L43" s="34"/>
      <c r="M43" s="34"/>
      <c r="N43" s="34"/>
      <c r="O43" s="34"/>
      <c r="P43" s="34"/>
      <c r="Q43" s="34"/>
      <c r="R43" s="34"/>
      <c r="S43" s="34"/>
      <c r="T43" s="34"/>
      <c r="U43" s="10"/>
      <c r="V43" s="10"/>
    </row>
    <row r="44" spans="1:27" ht="9.75" customHeight="1">
      <c r="A44" s="8" t="s">
        <v>17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7" ht="9.7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47">
        <v>18</v>
      </c>
      <c r="O45" s="14">
        <v>17</v>
      </c>
      <c r="P45" s="14">
        <v>16</v>
      </c>
      <c r="Q45" s="47">
        <v>15</v>
      </c>
      <c r="R45" s="14">
        <v>14</v>
      </c>
      <c r="S45" s="14">
        <v>13</v>
      </c>
      <c r="T45" s="14">
        <v>12</v>
      </c>
      <c r="U45" s="47">
        <v>11</v>
      </c>
      <c r="V45" s="47">
        <v>10</v>
      </c>
      <c r="W45" s="91">
        <v>9</v>
      </c>
    </row>
    <row r="46" spans="1:27" ht="9.7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40"/>
      <c r="N46" s="42"/>
      <c r="O46" s="38"/>
      <c r="P46" s="38"/>
      <c r="Q46" s="42"/>
      <c r="R46" s="38"/>
      <c r="S46" s="38"/>
      <c r="T46" s="38"/>
      <c r="U46" s="42"/>
      <c r="V46" s="42"/>
      <c r="W46" s="92"/>
    </row>
    <row r="47" spans="1:27" s="6" customFormat="1" ht="9.75" customHeight="1">
      <c r="A47" s="10"/>
      <c r="B47" s="10"/>
      <c r="C47" s="10"/>
      <c r="D47" s="10"/>
      <c r="E47" s="10"/>
      <c r="F47" s="9"/>
      <c r="G47" s="10"/>
      <c r="H47" s="10"/>
      <c r="I47" s="10"/>
      <c r="J47" s="10"/>
      <c r="K47" s="10"/>
      <c r="L47" s="10"/>
      <c r="M47" s="22"/>
      <c r="N47" s="55"/>
      <c r="O47" s="56"/>
      <c r="P47" s="56"/>
      <c r="Q47" s="55"/>
      <c r="R47" s="56"/>
      <c r="S47" s="56"/>
      <c r="T47" s="56"/>
      <c r="U47" s="55"/>
      <c r="V47" s="55"/>
      <c r="W47" s="97"/>
    </row>
    <row r="48" spans="1:27" s="6" customFormat="1" ht="9.75" customHeight="1">
      <c r="A48" s="10"/>
      <c r="B48" s="10"/>
      <c r="C48" s="10"/>
      <c r="D48" s="10"/>
      <c r="E48" s="10"/>
      <c r="F48" s="9"/>
      <c r="G48" s="10"/>
      <c r="H48" s="10"/>
      <c r="I48" s="10"/>
      <c r="J48" s="10"/>
      <c r="K48" s="10"/>
      <c r="L48" s="10"/>
      <c r="M48" s="17" t="s">
        <v>5</v>
      </c>
      <c r="N48" s="94">
        <f>Mes!N48-'[1]mes 21'!N48</f>
        <v>13.12360000000001</v>
      </c>
      <c r="O48" s="95">
        <f>Mes!O48-'[1]mes 21'!O48</f>
        <v>13.12360000000001</v>
      </c>
      <c r="P48" s="95">
        <f>Mes!P48-'[1]mes 21'!P48</f>
        <v>13.12360000000001</v>
      </c>
      <c r="Q48" s="94">
        <f>Mes!Q48-'[1]mes 21'!Q48</f>
        <v>13.12360000000001</v>
      </c>
      <c r="R48" s="95">
        <f>Mes!R48-'[1]mes 21'!R48</f>
        <v>13.12360000000001</v>
      </c>
      <c r="S48" s="95">
        <f>Mes!S48-'[1]mes 21'!S48</f>
        <v>13.12360000000001</v>
      </c>
      <c r="T48" s="95">
        <f>Mes!T48-'[1]mes 21'!T48</f>
        <v>13.12360000000001</v>
      </c>
      <c r="U48" s="94">
        <f>Mes!U48-'[1]mes 21'!U48</f>
        <v>13.12360000000001</v>
      </c>
      <c r="V48" s="94">
        <f>Mes!V48-'[1]mes 21'!V48</f>
        <v>13.12360000000001</v>
      </c>
      <c r="W48" s="95">
        <f>Mes!W48-'[1]mes 21'!W48</f>
        <v>13.12360000000001</v>
      </c>
      <c r="X48" s="48"/>
      <c r="Y48" s="48"/>
      <c r="Z48" s="48"/>
      <c r="AA48" s="48"/>
    </row>
    <row r="49" spans="1:27" s="6" customFormat="1" ht="9.75" customHeight="1">
      <c r="A49" s="10"/>
      <c r="B49" s="10"/>
      <c r="C49" s="10"/>
      <c r="D49" s="10"/>
      <c r="E49" s="10"/>
      <c r="F49" s="9"/>
      <c r="G49" s="10"/>
      <c r="H49" s="10"/>
      <c r="I49" s="10"/>
      <c r="J49" s="10"/>
      <c r="K49" s="10"/>
      <c r="L49" s="10"/>
      <c r="M49" s="17" t="s">
        <v>6</v>
      </c>
      <c r="N49" s="94">
        <f>Mes!N49-'[1]mes 21'!N49</f>
        <v>8.6464000000000283</v>
      </c>
      <c r="O49" s="95">
        <f>Mes!O49-'[1]mes 21'!O49</f>
        <v>8.1544000000000096</v>
      </c>
      <c r="P49" s="95">
        <f>Mes!P49-'[1]mes 21'!P49</f>
        <v>7.6637999999999806</v>
      </c>
      <c r="Q49" s="94">
        <f>Mes!Q49-'[1]mes 21'!Q49</f>
        <v>7.1711999999999989</v>
      </c>
      <c r="R49" s="95">
        <f>Mes!R49-'[1]mes 21'!R49</f>
        <v>6.6804000000000201</v>
      </c>
      <c r="S49" s="95">
        <f>Mes!S49-'[1]mes 21'!S49</f>
        <v>6.1879999999999882</v>
      </c>
      <c r="T49" s="95">
        <f>Mes!T49-'[1]mes 21'!T49</f>
        <v>5.6960000000000264</v>
      </c>
      <c r="U49" s="94">
        <f>Mes!U49-'[1]mes 21'!U49</f>
        <v>5.2040000000000077</v>
      </c>
      <c r="V49" s="94">
        <f>Mes!V49-'[1]mes 21'!V49</f>
        <v>4.7129999999999939</v>
      </c>
      <c r="W49" s="95">
        <f>Mes!W49-'[1]mes 21'!W49</f>
        <v>4.4676000000000045</v>
      </c>
      <c r="X49" s="48"/>
      <c r="Y49" s="48"/>
      <c r="Z49" s="48"/>
      <c r="AA49" s="48"/>
    </row>
    <row r="50" spans="1:27" s="6" customFormat="1" ht="9.75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7" t="s">
        <v>7</v>
      </c>
      <c r="N50" s="94">
        <f>Mes!N50-'[1]mes 21'!N50</f>
        <v>24.853472687472049</v>
      </c>
      <c r="O50" s="95">
        <f>Mes!O50-'[1]mes 21'!O50</f>
        <v>23.240547863633992</v>
      </c>
      <c r="P50" s="95">
        <f>Mes!P50-'[1]mes 21'!P50</f>
        <v>22.664530534907954</v>
      </c>
      <c r="Q50" s="94">
        <f>Mes!Q50-'[1]mes 21'!Q50</f>
        <v>20.938108975685964</v>
      </c>
      <c r="R50" s="95">
        <f>Mes!R50-'[1]mes 21'!R50</f>
        <v>19.721478658878027</v>
      </c>
      <c r="S50" s="95">
        <f>Mes!S50-'[1]mes 21'!S50</f>
        <v>18.014305029852039</v>
      </c>
      <c r="T50" s="95">
        <f>Mes!T50-'[1]mes 21'!T50</f>
        <v>17.888301287435979</v>
      </c>
      <c r="U50" s="94">
        <f>Mes!U50-'[1]mes 21'!U50</f>
        <v>18.081388114350034</v>
      </c>
      <c r="V50" s="94">
        <f>Mes!V50-'[1]mes 21'!V50</f>
        <v>15.228587708387977</v>
      </c>
      <c r="W50" s="95">
        <f>Mes!W50-'[1]mes 21'!W50</f>
        <v>13.206952247081972</v>
      </c>
      <c r="X50" s="48"/>
      <c r="Y50" s="48"/>
      <c r="Z50" s="48"/>
      <c r="AA50" s="48"/>
    </row>
    <row r="51" spans="1:27" s="6" customFormat="1" ht="9.7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22" t="s">
        <v>8</v>
      </c>
      <c r="N51" s="94">
        <f>Mes!N51-'[1]mes 21'!N51</f>
        <v>8.5009067290000075</v>
      </c>
      <c r="O51" s="95">
        <f>Mes!O51-'[1]mes 21'!O51</f>
        <v>7.4626527920000285</v>
      </c>
      <c r="P51" s="95">
        <f>Mes!P51-'[1]mes 21'!P51</f>
        <v>7.4429611479999949</v>
      </c>
      <c r="Q51" s="94">
        <f>Mes!Q51-'[1]mes 21'!Q51</f>
        <v>7.6538058240000169</v>
      </c>
      <c r="R51" s="95">
        <f>Mes!R51-'[1]mes 21'!R51</f>
        <v>7.2678976299999931</v>
      </c>
      <c r="S51" s="95">
        <f>Mes!S51-'[1]mes 21'!S51</f>
        <v>7.455808745000013</v>
      </c>
      <c r="T51" s="95">
        <f>Mes!T51-'[1]mes 21'!T51</f>
        <v>6.2127136820000146</v>
      </c>
      <c r="U51" s="94">
        <f>Mes!U51-'[1]mes 21'!U51</f>
        <v>6.4261999199999877</v>
      </c>
      <c r="V51" s="94">
        <f>Mes!V51-'[1]mes 21'!V51</f>
        <v>5.2902081889999977</v>
      </c>
      <c r="W51" s="95">
        <f>Mes!W51-'[1]mes 21'!W51</f>
        <v>4.5851512769999943</v>
      </c>
      <c r="X51" s="48"/>
      <c r="Y51" s="48"/>
      <c r="Z51" s="48"/>
      <c r="AA51" s="48"/>
    </row>
    <row r="52" spans="1:27" s="30" customFormat="1" ht="9.75" hidden="1" customHeight="1">
      <c r="A52" s="25"/>
      <c r="B52" s="25"/>
      <c r="C52" s="25"/>
      <c r="D52" s="25"/>
      <c r="E52" s="10"/>
      <c r="F52" s="25"/>
      <c r="G52" s="10"/>
      <c r="H52" s="44"/>
      <c r="I52" s="44"/>
      <c r="J52" s="45"/>
      <c r="K52" s="57" t="s">
        <v>13</v>
      </c>
      <c r="L52" s="57"/>
      <c r="M52" s="26">
        <v>0.5</v>
      </c>
      <c r="N52" s="26"/>
      <c r="O52" s="27"/>
      <c r="P52" s="27"/>
      <c r="Q52" s="26"/>
      <c r="R52" s="27"/>
      <c r="S52" s="27"/>
      <c r="T52" s="27"/>
      <c r="U52" s="26"/>
      <c r="V52" s="26"/>
      <c r="W52" s="27"/>
    </row>
    <row r="53" spans="1:27" s="30" customFormat="1" ht="9.75" hidden="1" customHeight="1">
      <c r="A53" s="25"/>
      <c r="B53" s="25"/>
      <c r="C53" s="25"/>
      <c r="D53" s="25"/>
      <c r="E53" s="10"/>
      <c r="F53" s="25"/>
      <c r="G53" s="10"/>
      <c r="H53" s="44"/>
      <c r="I53" s="44"/>
      <c r="J53" s="45"/>
      <c r="K53" s="58" t="s">
        <v>14</v>
      </c>
      <c r="L53" s="59"/>
      <c r="M53" s="26">
        <v>0.3</v>
      </c>
      <c r="N53" s="26"/>
      <c r="O53" s="27"/>
      <c r="P53" s="27"/>
      <c r="Q53" s="26"/>
      <c r="R53" s="27"/>
      <c r="S53" s="27"/>
      <c r="T53" s="27"/>
      <c r="U53" s="26"/>
      <c r="V53" s="26"/>
      <c r="W53" s="27"/>
    </row>
    <row r="54" spans="1:27" s="30" customFormat="1" ht="9.75" hidden="1" customHeight="1">
      <c r="A54" s="25"/>
      <c r="B54" s="25"/>
      <c r="C54" s="25"/>
      <c r="D54" s="25"/>
      <c r="E54" s="10"/>
      <c r="F54" s="25"/>
      <c r="G54" s="10"/>
      <c r="H54" s="44"/>
      <c r="I54" s="44"/>
      <c r="J54" s="45"/>
      <c r="K54" s="60" t="s">
        <v>15</v>
      </c>
      <c r="L54" s="61"/>
      <c r="M54" s="26">
        <v>0.2</v>
      </c>
      <c r="N54" s="26"/>
      <c r="O54" s="27"/>
      <c r="P54" s="27"/>
      <c r="Q54" s="26"/>
      <c r="R54" s="27"/>
      <c r="S54" s="27"/>
      <c r="T54" s="27"/>
      <c r="U54" s="26"/>
      <c r="V54" s="26"/>
      <c r="W54" s="27"/>
    </row>
    <row r="55" spans="1:27" s="6" customFormat="1" ht="9.75" customHeight="1">
      <c r="A55" s="10"/>
      <c r="B55" s="10"/>
      <c r="C55" s="10"/>
      <c r="D55" s="10"/>
      <c r="E55" s="10"/>
      <c r="F55" s="10"/>
      <c r="G55" s="10"/>
      <c r="H55" s="10"/>
      <c r="I55" s="24"/>
      <c r="J55" s="24"/>
      <c r="K55" s="44"/>
      <c r="L55" s="44"/>
      <c r="M55" s="54"/>
      <c r="N55" s="102">
        <f>N48+N49+N50+N51</f>
        <v>55.124379416472095</v>
      </c>
      <c r="O55" s="31">
        <f t="shared" ref="O55:W55" si="3">O48+O49+O50+O51</f>
        <v>51.981200655634041</v>
      </c>
      <c r="P55" s="31">
        <f t="shared" si="3"/>
        <v>50.894891682907939</v>
      </c>
      <c r="Q55" s="102">
        <f t="shared" si="3"/>
        <v>48.88671479968599</v>
      </c>
      <c r="R55" s="31">
        <f t="shared" si="3"/>
        <v>46.793376288878051</v>
      </c>
      <c r="S55" s="31">
        <f t="shared" si="3"/>
        <v>44.781713774852051</v>
      </c>
      <c r="T55" s="31">
        <f t="shared" si="3"/>
        <v>42.920614969436031</v>
      </c>
      <c r="U55" s="102">
        <f t="shared" si="3"/>
        <v>42.83518803435004</v>
      </c>
      <c r="V55" s="102">
        <f t="shared" si="3"/>
        <v>38.355395897387979</v>
      </c>
      <c r="W55" s="31">
        <f t="shared" si="3"/>
        <v>35.383303524081981</v>
      </c>
      <c r="X55" s="48"/>
      <c r="Y55" s="48"/>
      <c r="Z55" s="48"/>
      <c r="AA55" s="48"/>
    </row>
    <row r="56" spans="1:27" s="6" customFormat="1" ht="9.75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32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48"/>
      <c r="Y56" s="48"/>
      <c r="Z56" s="48"/>
      <c r="AA56" s="48"/>
    </row>
    <row r="57" spans="1:27" s="6" customFormat="1" ht="9.75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32"/>
      <c r="N57" s="35"/>
      <c r="O57" s="35"/>
      <c r="P57" s="35"/>
      <c r="Q57" s="35"/>
      <c r="R57" s="35"/>
      <c r="S57" s="35"/>
      <c r="T57" s="35"/>
      <c r="U57" s="35"/>
      <c r="V57" s="35"/>
      <c r="W57" s="62"/>
      <c r="X57" s="48"/>
      <c r="Y57" s="48"/>
      <c r="Z57" s="48"/>
      <c r="AA57" s="48"/>
    </row>
    <row r="58" spans="1:27" s="6" customFormat="1" ht="9.75" customHeight="1">
      <c r="A58" s="8" t="s">
        <v>18</v>
      </c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32"/>
      <c r="N58" s="35"/>
      <c r="O58" s="35"/>
      <c r="P58" s="35"/>
      <c r="Q58" s="63"/>
      <c r="R58" s="128">
        <v>14</v>
      </c>
      <c r="S58" s="42">
        <v>13</v>
      </c>
      <c r="T58" s="38">
        <v>12</v>
      </c>
      <c r="U58" s="42">
        <v>11</v>
      </c>
      <c r="V58" s="42">
        <v>10</v>
      </c>
      <c r="W58" s="3"/>
      <c r="X58" s="48"/>
      <c r="Y58" s="48"/>
      <c r="Z58" s="48"/>
      <c r="AA58" s="48"/>
    </row>
    <row r="59" spans="1:27" s="6" customFormat="1" ht="9.75" customHeight="1">
      <c r="A59" s="8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32"/>
      <c r="N59" s="35"/>
      <c r="O59" s="35"/>
      <c r="P59" s="35"/>
      <c r="Q59" s="17" t="s">
        <v>5</v>
      </c>
      <c r="R59" s="94">
        <f>Mes!R59-'[1]mes 21'!R60</f>
        <v>12.011600000000044</v>
      </c>
      <c r="S59" s="94">
        <f>Mes!S59-'[1]mes 21'!S60</f>
        <v>12.011600000000044</v>
      </c>
      <c r="T59" s="95">
        <f>Mes!T59-'[1]mes 21'!T60</f>
        <v>12.011600000000044</v>
      </c>
      <c r="U59" s="94">
        <f>Mes!U59-'[1]mes 21'!U60</f>
        <v>12.011600000000044</v>
      </c>
      <c r="V59" s="94">
        <f>Mes!V59-'[1]mes 21'!V60</f>
        <v>12.011600000000044</v>
      </c>
      <c r="W59" s="3"/>
      <c r="X59" s="48"/>
      <c r="Y59" s="48"/>
      <c r="Z59" s="48"/>
      <c r="AA59" s="48"/>
    </row>
    <row r="60" spans="1:27" s="6" customFormat="1" ht="9.75" customHeight="1">
      <c r="A60" s="8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24"/>
      <c r="N60" s="24"/>
      <c r="O60" s="10"/>
      <c r="P60" s="103"/>
      <c r="Q60" s="17" t="s">
        <v>6</v>
      </c>
      <c r="R60" s="94">
        <f>Mes!R60-'[1]mes 21'!R61</f>
        <v>6.6804000000000201</v>
      </c>
      <c r="S60" s="94">
        <f>Mes!S60-'[1]mes 21'!S61</f>
        <v>6.1879999999999882</v>
      </c>
      <c r="T60" s="95">
        <f>Mes!T60-'[1]mes 21'!T61</f>
        <v>5.6960000000000264</v>
      </c>
      <c r="U60" s="94">
        <f>Mes!U60-'[1]mes 21'!U61</f>
        <v>5.2040000000000077</v>
      </c>
      <c r="V60" s="94">
        <f>Mes!V60-'[1]mes 21'!V61</f>
        <v>4.7129999999999939</v>
      </c>
      <c r="W60" s="64"/>
      <c r="Y60" s="48"/>
      <c r="Z60" s="48"/>
      <c r="AA60" s="48"/>
    </row>
    <row r="61" spans="1:27" s="6" customFormat="1" ht="9.75" customHeight="1">
      <c r="A61" s="8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24"/>
      <c r="N61" s="32"/>
      <c r="O61" s="10"/>
      <c r="P61" s="103"/>
      <c r="Q61" s="17" t="s">
        <v>7</v>
      </c>
      <c r="R61" s="94">
        <f>Mes!R61-'[1]mes 21'!R62</f>
        <v>22.800283052296209</v>
      </c>
      <c r="S61" s="94">
        <f>Mes!S61-'[1]mes 21'!S62</f>
        <v>19.702128567068826</v>
      </c>
      <c r="T61" s="95">
        <f>Mes!T61-'[1]mes 21'!T62</f>
        <v>18.365078430003678</v>
      </c>
      <c r="U61" s="94">
        <f>Mes!U61-'[1]mes 21'!U62</f>
        <v>18.560344455746417</v>
      </c>
      <c r="V61" s="94">
        <f>Mes!V61-'[1]mes 21'!V62</f>
        <v>15.284908287479766</v>
      </c>
      <c r="W61" s="64"/>
      <c r="Y61" s="48"/>
      <c r="Z61" s="48"/>
      <c r="AA61" s="48"/>
    </row>
    <row r="62" spans="1:27" s="6" customFormat="1" ht="9.75" customHeight="1">
      <c r="A62" s="8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24"/>
      <c r="N62" s="24"/>
      <c r="O62" s="10"/>
      <c r="P62" s="103"/>
      <c r="Q62" s="22" t="s">
        <v>8</v>
      </c>
      <c r="R62" s="94">
        <f>Mes!R62-'[1]mes 21'!R63</f>
        <v>10.859836088987777</v>
      </c>
      <c r="S62" s="94">
        <f>Mes!S62-'[1]mes 21'!S63</f>
        <v>9.4249362050863397</v>
      </c>
      <c r="T62" s="95">
        <f>Mes!T62-'[1]mes 21'!T63</f>
        <v>6.7689536816623104</v>
      </c>
      <c r="U62" s="94">
        <f>Mes!U62-'[1]mes 21'!U63</f>
        <v>6.9849823182958062</v>
      </c>
      <c r="V62" s="94">
        <f>Mes!V62-'[1]mes 21'!V63</f>
        <v>5.355915531273638</v>
      </c>
      <c r="W62" s="64"/>
    </row>
    <row r="63" spans="1:27" s="6" customFormat="1" ht="9.75" hidden="1" customHeight="1">
      <c r="A63" s="10"/>
      <c r="B63" s="10"/>
      <c r="C63" s="10"/>
      <c r="D63" s="10"/>
      <c r="H63" s="10"/>
      <c r="I63" s="10"/>
      <c r="J63" s="10"/>
      <c r="K63" s="45"/>
      <c r="L63" s="45"/>
      <c r="M63" s="45"/>
      <c r="N63" s="57" t="s">
        <v>13</v>
      </c>
      <c r="O63" s="10"/>
      <c r="P63" s="104"/>
      <c r="Q63" s="66"/>
      <c r="R63" s="130"/>
      <c r="S63" s="28"/>
      <c r="T63" s="27"/>
      <c r="U63" s="28"/>
      <c r="V63" s="26"/>
      <c r="W63" s="52"/>
      <c r="X63" s="48"/>
      <c r="Y63" s="48"/>
      <c r="Z63" s="48"/>
      <c r="AA63" s="48"/>
    </row>
    <row r="64" spans="1:27" s="6" customFormat="1" ht="9.75" hidden="1" customHeight="1">
      <c r="A64" s="10"/>
      <c r="B64" s="10"/>
      <c r="C64" s="10"/>
      <c r="D64" s="10"/>
      <c r="H64" s="10"/>
      <c r="I64" s="10"/>
      <c r="J64" s="10"/>
      <c r="K64" s="45"/>
      <c r="L64" s="45"/>
      <c r="M64" s="45"/>
      <c r="N64" s="58" t="s">
        <v>14</v>
      </c>
      <c r="O64" s="10"/>
      <c r="P64" s="104"/>
      <c r="Q64" s="66"/>
      <c r="R64" s="130"/>
      <c r="S64" s="28"/>
      <c r="T64" s="27"/>
      <c r="U64" s="28"/>
      <c r="V64" s="26"/>
      <c r="W64" s="52"/>
      <c r="X64" s="48"/>
      <c r="Y64" s="48"/>
      <c r="Z64" s="48"/>
      <c r="AA64" s="48"/>
    </row>
    <row r="65" spans="1:28" ht="9.75" hidden="1" customHeight="1">
      <c r="A65" s="45"/>
      <c r="H65" s="9"/>
      <c r="I65" s="9"/>
      <c r="J65" s="9"/>
      <c r="K65" s="45"/>
      <c r="N65" s="60" t="s">
        <v>15</v>
      </c>
      <c r="O65" s="9"/>
      <c r="P65" s="104"/>
      <c r="Q65" s="66"/>
      <c r="R65" s="130"/>
      <c r="S65" s="28"/>
      <c r="T65" s="27"/>
      <c r="U65" s="28"/>
      <c r="V65" s="26"/>
      <c r="W65" s="52"/>
      <c r="X65" s="3"/>
      <c r="Y65" s="1"/>
      <c r="Z65" s="1"/>
      <c r="AA65" s="1"/>
    </row>
    <row r="66" spans="1:28" ht="9.75" customHeight="1">
      <c r="A66" s="67" t="s">
        <v>41</v>
      </c>
      <c r="B66" s="68"/>
      <c r="C66" s="69"/>
      <c r="D66" s="67" t="s">
        <v>43</v>
      </c>
      <c r="E66" s="68"/>
      <c r="F66" s="69"/>
      <c r="H66" s="9"/>
      <c r="I66" s="9"/>
      <c r="J66" s="9"/>
      <c r="K66" s="44"/>
      <c r="N66" s="24"/>
      <c r="O66" s="9"/>
      <c r="P66" s="105"/>
      <c r="Q66" s="106"/>
      <c r="R66" s="131">
        <f>R59+R60+R61+R62</f>
        <v>52.352119141284049</v>
      </c>
      <c r="S66" s="125">
        <f t="shared" ref="S66:V66" si="4">S59+S60+S61+S62</f>
        <v>47.326664772155198</v>
      </c>
      <c r="T66" s="125">
        <f t="shared" si="4"/>
        <v>42.841632111666058</v>
      </c>
      <c r="U66" s="131">
        <f t="shared" si="4"/>
        <v>42.760926774042275</v>
      </c>
      <c r="V66" s="125">
        <f t="shared" si="4"/>
        <v>37.365423818753442</v>
      </c>
      <c r="W66" s="64"/>
      <c r="X66" s="48"/>
      <c r="Y66" s="48"/>
      <c r="Z66" s="48"/>
      <c r="AA66" s="1"/>
      <c r="AB66" s="1"/>
    </row>
    <row r="67" spans="1:28" ht="9.75" customHeight="1">
      <c r="A67" s="70"/>
      <c r="B67" s="70"/>
      <c r="C67" s="70"/>
      <c r="D67" s="107" t="s">
        <v>19</v>
      </c>
      <c r="E67" s="108"/>
      <c r="F67" s="70"/>
      <c r="H67" s="9"/>
      <c r="I67" s="78" t="s">
        <v>27</v>
      </c>
      <c r="J67" s="74"/>
      <c r="K67" s="74"/>
      <c r="L67" s="79" t="s">
        <v>28</v>
      </c>
      <c r="M67" s="74"/>
      <c r="N67" s="74"/>
      <c r="O67" s="74"/>
      <c r="P67" s="105"/>
      <c r="Q67" s="105"/>
      <c r="R67" s="9"/>
      <c r="S67" s="9"/>
      <c r="T67" s="9"/>
      <c r="U67" s="9"/>
      <c r="V67" s="9"/>
    </row>
    <row r="68" spans="1:28" s="6" customFormat="1" ht="9.75" customHeight="1">
      <c r="A68" s="67" t="s">
        <v>20</v>
      </c>
      <c r="B68" s="72" t="s">
        <v>21</v>
      </c>
      <c r="D68" s="67" t="s">
        <v>20</v>
      </c>
      <c r="E68" s="73" t="s">
        <v>22</v>
      </c>
      <c r="F68" s="72" t="s">
        <v>21</v>
      </c>
      <c r="H68" s="74"/>
      <c r="I68" s="78"/>
      <c r="J68" s="74"/>
      <c r="K68" s="74"/>
      <c r="L68" s="74"/>
      <c r="M68" s="74"/>
      <c r="N68" s="74"/>
      <c r="O68" s="74"/>
      <c r="P68" s="9"/>
      <c r="Q68" s="9"/>
      <c r="R68" s="10"/>
      <c r="S68" s="34"/>
      <c r="T68" s="10"/>
      <c r="U68" s="10"/>
      <c r="V68" s="10"/>
    </row>
    <row r="69" spans="1:28" s="6" customFormat="1" ht="9.75" customHeight="1">
      <c r="A69" s="75" t="s">
        <v>23</v>
      </c>
      <c r="B69" s="71">
        <v>47.67</v>
      </c>
      <c r="D69" s="75" t="s">
        <v>23</v>
      </c>
      <c r="E69" s="109">
        <v>764.37</v>
      </c>
      <c r="F69" s="110">
        <v>29.43</v>
      </c>
      <c r="H69" s="74"/>
      <c r="I69" s="87" t="s">
        <v>35</v>
      </c>
      <c r="J69" s="74"/>
      <c r="K69" s="74"/>
      <c r="L69" s="74" t="s">
        <v>36</v>
      </c>
      <c r="M69" s="74"/>
      <c r="N69" s="74"/>
      <c r="O69" s="74">
        <v>43.5</v>
      </c>
      <c r="P69" s="74"/>
      <c r="Q69" s="74"/>
      <c r="R69" s="10"/>
      <c r="S69" s="10"/>
      <c r="T69" s="10"/>
      <c r="U69" s="10"/>
      <c r="V69" s="10"/>
    </row>
    <row r="70" spans="1:28" s="6" customFormat="1" ht="9.75" customHeight="1">
      <c r="A70" s="75" t="s">
        <v>24</v>
      </c>
      <c r="B70" s="71">
        <v>38.880000000000003</v>
      </c>
      <c r="D70" s="75" t="s">
        <v>24</v>
      </c>
      <c r="E70" s="111">
        <v>781.15</v>
      </c>
      <c r="F70" s="112">
        <v>28.35</v>
      </c>
      <c r="H70" s="74"/>
      <c r="I70" s="88" t="s">
        <v>44</v>
      </c>
      <c r="J70" s="74"/>
      <c r="K70" s="74"/>
      <c r="L70" s="74" t="s">
        <v>38</v>
      </c>
      <c r="M70" s="74"/>
      <c r="N70" s="74"/>
      <c r="O70" s="74">
        <v>136.30000000000001</v>
      </c>
      <c r="P70" s="74"/>
      <c r="Q70" s="74"/>
      <c r="R70" s="32"/>
      <c r="S70" s="32"/>
      <c r="T70" s="32"/>
      <c r="U70" s="32"/>
      <c r="V70" s="32"/>
      <c r="W70" s="64"/>
      <c r="X70" s="64"/>
    </row>
    <row r="71" spans="1:28" s="6" customFormat="1" ht="9.75" customHeight="1">
      <c r="A71" s="77" t="s">
        <v>26</v>
      </c>
      <c r="B71" s="71">
        <v>29.43</v>
      </c>
      <c r="D71" s="75" t="s">
        <v>26</v>
      </c>
      <c r="E71" s="111">
        <v>695.06</v>
      </c>
      <c r="F71" s="112">
        <v>25.41</v>
      </c>
      <c r="H71" s="74"/>
      <c r="I71" s="89"/>
      <c r="J71" s="74"/>
      <c r="K71" s="74"/>
      <c r="L71" s="76" t="s">
        <v>25</v>
      </c>
      <c r="M71" s="10"/>
      <c r="N71" s="10"/>
      <c r="O71" s="10"/>
      <c r="P71" s="10"/>
      <c r="R71" s="115"/>
      <c r="S71" s="116"/>
      <c r="T71" s="116"/>
      <c r="U71" s="116"/>
      <c r="V71" s="117"/>
      <c r="W71" s="117"/>
      <c r="X71" s="32"/>
    </row>
    <row r="72" spans="1:28" s="6" customFormat="1" ht="9.75" customHeight="1">
      <c r="A72" s="77" t="s">
        <v>32</v>
      </c>
      <c r="B72" s="71">
        <v>20.03</v>
      </c>
      <c r="D72" s="75" t="s">
        <v>32</v>
      </c>
      <c r="E72" s="109">
        <v>663.2</v>
      </c>
      <c r="F72" s="110">
        <v>19.829999999999998</v>
      </c>
      <c r="H72" s="74"/>
      <c r="I72" s="89"/>
      <c r="J72" s="74"/>
      <c r="K72" s="74"/>
      <c r="L72" s="80" t="s">
        <v>29</v>
      </c>
      <c r="M72" s="81"/>
      <c r="N72" s="81"/>
      <c r="O72" s="81"/>
      <c r="P72" s="82" t="s">
        <v>30</v>
      </c>
      <c r="Q72" s="82" t="s">
        <v>31</v>
      </c>
      <c r="R72" s="116"/>
      <c r="S72" s="116"/>
      <c r="T72" s="116"/>
      <c r="U72" s="118"/>
      <c r="V72" s="116"/>
      <c r="W72" s="118"/>
      <c r="X72" s="64"/>
    </row>
    <row r="73" spans="1:28" s="6" customFormat="1" ht="9.75" customHeight="1">
      <c r="A73" s="84" t="s">
        <v>34</v>
      </c>
      <c r="B73" s="85">
        <v>15.08</v>
      </c>
      <c r="D73" s="86" t="s">
        <v>34</v>
      </c>
      <c r="E73" s="113">
        <v>612.59</v>
      </c>
      <c r="F73" s="114">
        <v>15.08</v>
      </c>
      <c r="H73" s="74"/>
      <c r="I73"/>
      <c r="J73"/>
      <c r="K73"/>
      <c r="L73" s="81" t="s">
        <v>33</v>
      </c>
      <c r="M73" s="81"/>
      <c r="N73" s="81"/>
      <c r="O73" s="83">
        <v>0.25800000000000001</v>
      </c>
      <c r="P73" s="81">
        <v>0.19</v>
      </c>
      <c r="Q73" s="83">
        <v>6.7000000000000004E-2</v>
      </c>
      <c r="R73" s="116"/>
      <c r="S73" s="116"/>
      <c r="T73" s="116"/>
      <c r="U73" s="116"/>
      <c r="V73" s="116"/>
      <c r="W73" s="116"/>
      <c r="X73" s="32"/>
    </row>
    <row r="74" spans="1:28" s="6" customFormat="1" ht="9.75" customHeight="1">
      <c r="A74" s="68"/>
      <c r="H74" s="74"/>
      <c r="I74"/>
      <c r="J74"/>
      <c r="K74"/>
      <c r="L74" s="81" t="s">
        <v>37</v>
      </c>
      <c r="M74" s="81"/>
      <c r="N74" s="81"/>
      <c r="O74" s="81">
        <v>9.2100000000000009</v>
      </c>
      <c r="P74" s="81">
        <v>0</v>
      </c>
      <c r="Q74" s="81">
        <v>9.2100000000000009</v>
      </c>
      <c r="R74" s="10"/>
      <c r="S74" s="10"/>
      <c r="T74" s="10"/>
      <c r="U74" s="10"/>
      <c r="V74" s="10"/>
    </row>
    <row r="75" spans="1:28" s="6" customFormat="1" ht="9.75" customHeight="1">
      <c r="A75" s="24"/>
      <c r="H75" s="74"/>
      <c r="R75" s="10"/>
      <c r="S75" s="10"/>
      <c r="T75" s="10"/>
      <c r="U75" s="10"/>
      <c r="V75" s="10"/>
    </row>
    <row r="76" spans="1:28" s="6" customFormat="1" ht="9.75" customHeight="1">
      <c r="A76" s="24"/>
      <c r="H76" s="74"/>
      <c r="S76" s="10"/>
      <c r="T76" s="10"/>
      <c r="U76" s="10"/>
      <c r="V76" s="10"/>
    </row>
  </sheetData>
  <mergeCells count="2">
    <mergeCell ref="A1:T1"/>
    <mergeCell ref="F2:O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Anual</vt:lpstr>
      <vt:lpstr>Mes</vt:lpstr>
      <vt:lpstr>Gerent</vt:lpstr>
      <vt:lpstr>dif anual</vt:lpstr>
      <vt:lpstr>dif mensuals</vt:lpstr>
      <vt:lpstr>Anual!Área_de_impresión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Nuria Ibañez Perez</dc:creator>
  <cp:lastModifiedBy>Pilar Vicente</cp:lastModifiedBy>
  <cp:lastPrinted>2022-02-08T10:55:27Z</cp:lastPrinted>
  <dcterms:created xsi:type="dcterms:W3CDTF">2022-01-19T13:34:10Z</dcterms:created>
  <dcterms:modified xsi:type="dcterms:W3CDTF">2022-02-08T11:04:10Z</dcterms:modified>
</cp:coreProperties>
</file>