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municació\TRANSPARÈNCIA 2023\Contractació\"/>
    </mc:Choice>
  </mc:AlternateContent>
  <xr:revisionPtr revIDLastSave="0" documentId="13_ncr:1_{0F9A8DAE-5339-40D0-B131-D225DD87B552}" xr6:coauthVersionLast="47" xr6:coauthVersionMax="47" xr10:uidLastSave="{00000000-0000-0000-0000-000000000000}"/>
  <bookViews>
    <workbookView xWindow="-28920" yWindow="-120" windowWidth="29040" windowHeight="15840" tabRatio="618" xr2:uid="{D66B0300-E67A-45EE-80EA-213DFD30E02F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1" i="1" l="1"/>
  <c r="AH4" i="1"/>
  <c r="AD4" i="1"/>
  <c r="AC4" i="1"/>
  <c r="O4" i="1"/>
  <c r="W4" i="1" s="1"/>
  <c r="AH9" i="1"/>
  <c r="AD9" i="1"/>
  <c r="AC9" i="1"/>
  <c r="O9" i="1"/>
  <c r="W9" i="1" s="1"/>
  <c r="AL29" i="1"/>
  <c r="AI5" i="1"/>
  <c r="AD5" i="1"/>
  <c r="AC5" i="1"/>
  <c r="O5" i="1"/>
  <c r="W5" i="1" s="1"/>
  <c r="AL28" i="1"/>
  <c r="AH2" i="1"/>
  <c r="AD2" i="1"/>
  <c r="AC2" i="1"/>
  <c r="O2" i="1"/>
  <c r="W2" i="1" s="1"/>
  <c r="AL27" i="1"/>
  <c r="AH6" i="1"/>
  <c r="AD6" i="1"/>
  <c r="AC6" i="1"/>
  <c r="O6" i="1"/>
  <c r="W6" i="1" s="1"/>
  <c r="AD11" i="1"/>
  <c r="AC11" i="1"/>
  <c r="O11" i="1"/>
  <c r="W11" i="1" s="1"/>
  <c r="AH21" i="1"/>
  <c r="AD21" i="1"/>
  <c r="AC21" i="1"/>
  <c r="O21" i="1"/>
  <c r="P21" i="1" s="1"/>
  <c r="AH17" i="1"/>
  <c r="AD17" i="1"/>
  <c r="AC17" i="1"/>
  <c r="O17" i="1"/>
  <c r="P17" i="1" s="1"/>
  <c r="AH18" i="1"/>
  <c r="AC18" i="1"/>
  <c r="O18" i="1"/>
  <c r="P18" i="1" s="1"/>
  <c r="AH28" i="1"/>
  <c r="AD28" i="1"/>
  <c r="AC28" i="1"/>
  <c r="O28" i="1"/>
  <c r="W28" i="1" s="1"/>
  <c r="AH27" i="1"/>
  <c r="AD27" i="1"/>
  <c r="AC27" i="1"/>
  <c r="O27" i="1"/>
  <c r="W27" i="1" s="1"/>
  <c r="AH26" i="1"/>
  <c r="AD26" i="1"/>
  <c r="AC26" i="1"/>
  <c r="O26" i="1"/>
  <c r="W26" i="1" s="1"/>
  <c r="AH16" i="1"/>
  <c r="AD16" i="1"/>
  <c r="AC16" i="1"/>
  <c r="O16" i="1"/>
  <c r="P16" i="1" s="1"/>
  <c r="AH15" i="1"/>
  <c r="AD15" i="1"/>
  <c r="AC15" i="1"/>
  <c r="O15" i="1"/>
  <c r="W15" i="1" s="1"/>
  <c r="AH12" i="1"/>
  <c r="AD12" i="1"/>
  <c r="AC12" i="1"/>
  <c r="O12" i="1"/>
  <c r="W12" i="1" s="1"/>
  <c r="AH25" i="1"/>
  <c r="AD25" i="1"/>
  <c r="AC25" i="1"/>
  <c r="O25" i="1"/>
  <c r="W25" i="1" s="1"/>
  <c r="AL15" i="1"/>
  <c r="AH3" i="1"/>
  <c r="AD3" i="1"/>
  <c r="AC3" i="1"/>
  <c r="O3" i="1"/>
  <c r="W3" i="1" s="1"/>
  <c r="AH29" i="1"/>
  <c r="AD29" i="1"/>
  <c r="AC29" i="1"/>
  <c r="O29" i="1"/>
  <c r="W29" i="1" s="1"/>
  <c r="AH24" i="1"/>
  <c r="AD24" i="1"/>
  <c r="AC24" i="1"/>
  <c r="O24" i="1"/>
  <c r="P24" i="1" s="1"/>
  <c r="AL12" i="1"/>
  <c r="AH30" i="1"/>
  <c r="AC30" i="1"/>
  <c r="O30" i="1"/>
  <c r="P30" i="1" s="1"/>
  <c r="AH20" i="1"/>
  <c r="AD20" i="1"/>
  <c r="AC20" i="1"/>
  <c r="O20" i="1"/>
  <c r="W20" i="1" s="1"/>
  <c r="AL10" i="1"/>
  <c r="AH8" i="1"/>
  <c r="AD8" i="1"/>
  <c r="AC8" i="1"/>
  <c r="O8" i="1"/>
  <c r="P8" i="1" s="1"/>
  <c r="AL9" i="1"/>
  <c r="AH7" i="1"/>
  <c r="AD7" i="1"/>
  <c r="AC7" i="1"/>
  <c r="O7" i="1"/>
  <c r="P7" i="1" s="1"/>
  <c r="AL8" i="1"/>
  <c r="AH22" i="1"/>
  <c r="AD22" i="1"/>
  <c r="AC22" i="1"/>
  <c r="W22" i="1"/>
  <c r="O22" i="1"/>
  <c r="P22" i="1" s="1"/>
  <c r="AL7" i="1"/>
  <c r="AH10" i="1"/>
  <c r="O10" i="1"/>
  <c r="P10" i="1" s="1"/>
  <c r="AH19" i="1"/>
  <c r="AC19" i="1"/>
  <c r="O19" i="1"/>
  <c r="P19" i="1" s="1"/>
  <c r="AH31" i="1"/>
  <c r="AC31" i="1"/>
  <c r="O31" i="1"/>
  <c r="P31" i="1" s="1"/>
  <c r="AL4" i="1"/>
  <c r="O14" i="1"/>
  <c r="W14" i="1" s="1"/>
  <c r="AL3" i="1"/>
  <c r="O13" i="1"/>
  <c r="P13" i="1" s="1"/>
  <c r="AH23" i="1"/>
  <c r="AC23" i="1"/>
  <c r="P23" i="1"/>
  <c r="O23" i="1"/>
  <c r="W23" i="1" s="1"/>
  <c r="P25" i="1" l="1"/>
  <c r="P28" i="1"/>
  <c r="P6" i="1"/>
  <c r="W16" i="1"/>
  <c r="W24" i="1"/>
  <c r="W7" i="1"/>
  <c r="W13" i="1"/>
  <c r="W8" i="1"/>
  <c r="P15" i="1"/>
  <c r="P27" i="1"/>
  <c r="P11" i="1"/>
  <c r="P5" i="1"/>
  <c r="W31" i="1"/>
  <c r="W19" i="1"/>
  <c r="P29" i="1"/>
  <c r="P12" i="1"/>
  <c r="P26" i="1"/>
  <c r="W18" i="1"/>
  <c r="W21" i="1"/>
  <c r="P14" i="1"/>
  <c r="P20" i="1"/>
  <c r="P3" i="1"/>
  <c r="W17" i="1"/>
  <c r="P4" i="1"/>
  <c r="W10" i="1"/>
  <c r="W30" i="1"/>
  <c r="P9" i="1"/>
  <c r="P2" i="1"/>
</calcChain>
</file>

<file path=xl/sharedStrings.xml><?xml version="1.0" encoding="utf-8"?>
<sst xmlns="http://schemas.openxmlformats.org/spreadsheetml/2006/main" count="388" uniqueCount="210">
  <si>
    <t>C</t>
  </si>
  <si>
    <t>EXPEDIENT</t>
  </si>
  <si>
    <t>OBJECTE</t>
  </si>
  <si>
    <t>CONTRACTISTA</t>
  </si>
  <si>
    <t>NIF/CIF</t>
  </si>
  <si>
    <t>PROCEDIMENT</t>
  </si>
  <si>
    <t>TIPUS</t>
  </si>
  <si>
    <t>DATA ANUNCI</t>
  </si>
  <si>
    <t>DATA ADJ2</t>
  </si>
  <si>
    <t>DATA FORM</t>
  </si>
  <si>
    <t>DATA INICI VIGENCIA</t>
  </si>
  <si>
    <t>DATA FINALITACIO VIGENCIA</t>
  </si>
  <si>
    <t>TERMINI</t>
  </si>
  <si>
    <t>DATA AVUI</t>
  </si>
  <si>
    <t>DIES VENCIMENT VIGENCIA</t>
  </si>
  <si>
    <t>PERMET PRORROGA</t>
  </si>
  <si>
    <t>TERMINI PRÒRROGA</t>
  </si>
  <si>
    <t>EXP PRORROGA</t>
  </si>
  <si>
    <t>DATA INICI PRÒRROGA</t>
  </si>
  <si>
    <t>DATA FINALITZACIÓ PRÒRROGA</t>
  </si>
  <si>
    <t>NÚM DE PRÒRROGA EXECUTADES</t>
  </si>
  <si>
    <t>DIES VENCIMENT PRÒRROGA</t>
  </si>
  <si>
    <t>ÀREA</t>
  </si>
  <si>
    <t>Responsable del contracte</t>
  </si>
  <si>
    <t>OBSERVACIONS</t>
  </si>
  <si>
    <t xml:space="preserve">IMPORT DE LICITACIÓ </t>
  </si>
  <si>
    <t>IBL LOT 2</t>
  </si>
  <si>
    <t>IMPORT LICITACIÓ AMB IVA</t>
  </si>
  <si>
    <t>IBL AMB IVA LOT 2</t>
  </si>
  <si>
    <t>VEC</t>
  </si>
  <si>
    <t>IMPORT ADJUDICACIÓ SENSE IVA</t>
  </si>
  <si>
    <t>IA SENSE IVA LOT 2</t>
  </si>
  <si>
    <t>IMPORT ADJUDICACIO AMB IVA</t>
  </si>
  <si>
    <t>IA AMB IVA LOT 2</t>
  </si>
  <si>
    <t>CANON</t>
  </si>
  <si>
    <t xml:space="preserve">Quota mes </t>
  </si>
  <si>
    <t>QUOTA MES amb Iva</t>
  </si>
  <si>
    <t>Introduit a RCP</t>
  </si>
  <si>
    <t>Obert</t>
  </si>
  <si>
    <t>Serveis</t>
  </si>
  <si>
    <t>Sí</t>
  </si>
  <si>
    <t>Subministrament Roba Policia Local ACM</t>
  </si>
  <si>
    <t>B36028991</t>
  </si>
  <si>
    <t>Contracte basat acord marc</t>
  </si>
  <si>
    <t>Subministrament</t>
  </si>
  <si>
    <t>Seguretat ciutadana</t>
  </si>
  <si>
    <t>Cap de la policia</t>
  </si>
  <si>
    <t>Acord Marc ACM</t>
  </si>
  <si>
    <t>Obert Simplificat</t>
  </si>
  <si>
    <t>No</t>
  </si>
  <si>
    <t>Obres</t>
  </si>
  <si>
    <t>Espai públic</t>
  </si>
  <si>
    <t>BBVA, SA</t>
  </si>
  <si>
    <t>A28448694</t>
  </si>
  <si>
    <t>4 anys</t>
  </si>
  <si>
    <t>Desenvolupament tecnològic</t>
  </si>
  <si>
    <t>Enginyer informàtic</t>
  </si>
  <si>
    <t>4 mesos</t>
  </si>
  <si>
    <t>2 anys</t>
  </si>
  <si>
    <t>Contractació pública</t>
  </si>
  <si>
    <t>Edificis municipals</t>
  </si>
  <si>
    <t>Enginyer municipal</t>
  </si>
  <si>
    <t>NO</t>
  </si>
  <si>
    <t>BECHTLE DIRECT, SLU</t>
  </si>
  <si>
    <t>B83029439</t>
  </si>
  <si>
    <t>Obert Simplificat Sumari</t>
  </si>
  <si>
    <t>3 anys</t>
  </si>
  <si>
    <t>Salut pública</t>
  </si>
  <si>
    <t>Medi Ambient</t>
  </si>
  <si>
    <t>Director Territori i Sostenibilitat</t>
  </si>
  <si>
    <t>21/33</t>
  </si>
  <si>
    <t>G-2051/21</t>
  </si>
  <si>
    <t>Obres instal·lació ascensor C.Cívic</t>
  </si>
  <si>
    <t>REHABILITACIONES DYD, SL</t>
  </si>
  <si>
    <t>B-65143190</t>
  </si>
  <si>
    <t>Arquitecta Municipal</t>
  </si>
  <si>
    <t>no</t>
  </si>
  <si>
    <t>21/49</t>
  </si>
  <si>
    <t>G-2963/21</t>
  </si>
  <si>
    <t>Servei manteniment punts recàrrega per a vehicles Av.Sentmenat</t>
  </si>
  <si>
    <t>ETECNIC MOVILIDAD ELÈCTRICA, SRL</t>
  </si>
  <si>
    <t>B-55667562</t>
  </si>
  <si>
    <t>Servei manteniment punts recàrrega per a vehicles Onze Setembre</t>
  </si>
  <si>
    <t>21/26</t>
  </si>
  <si>
    <t>G-1220/21</t>
  </si>
  <si>
    <t>Obres instal·lació plaques fotovoltaiques PAS</t>
  </si>
  <si>
    <t xml:space="preserve">VISIÓ SOLAR, SL </t>
  </si>
  <si>
    <t>B-64431422</t>
  </si>
  <si>
    <t>1 mes</t>
  </si>
  <si>
    <t>21/40</t>
  </si>
  <si>
    <t>G-2483/21</t>
  </si>
  <si>
    <t>151 contenidors de recollida de residus</t>
  </si>
  <si>
    <t>JCOPLASTIC IBERICA 2000, SL</t>
  </si>
  <si>
    <t>B-61734083</t>
  </si>
  <si>
    <t>Tècnic Medi Ambient</t>
  </si>
  <si>
    <t>21/19</t>
  </si>
  <si>
    <t>G-792/21</t>
  </si>
  <si>
    <t>Servei manteniment climatització</t>
  </si>
  <si>
    <t>CATALANA DE CLIMA I C. LLONCH, SL SA</t>
  </si>
  <si>
    <t>B-59549071</t>
  </si>
  <si>
    <t>Obert harmonitzat</t>
  </si>
  <si>
    <t>Preu/hora oficials:  21,50 €/h    Preu/hora operaris: 15,41 €/h</t>
  </si>
  <si>
    <t>21/47</t>
  </si>
  <si>
    <t>G-2935/21</t>
  </si>
  <si>
    <t>Subministrament solució seguretat informàtica firewall</t>
  </si>
  <si>
    <t>PUNT INFORMÀTIC I CREATIU SL</t>
  </si>
  <si>
    <t>B64161250</t>
  </si>
  <si>
    <t>22/04</t>
  </si>
  <si>
    <t>G-3042/21</t>
  </si>
  <si>
    <r>
      <t xml:space="preserve">Arrendament </t>
    </r>
    <r>
      <rPr>
        <b/>
        <sz val="11"/>
        <color rgb="FF000000"/>
        <rFont val="Calibri"/>
        <family val="2"/>
      </rPr>
      <t>15 portàtils, 15 monitors</t>
    </r>
    <r>
      <rPr>
        <sz val="11"/>
        <color theme="1"/>
        <rFont val="Calibri"/>
        <family val="2"/>
        <scheme val="minor"/>
      </rPr>
      <t xml:space="preserve"> i 3 Workstation</t>
    </r>
  </si>
  <si>
    <r>
      <t xml:space="preserve">Arrendament 15 portàtils, 15 monitors i </t>
    </r>
    <r>
      <rPr>
        <b/>
        <sz val="11"/>
        <color rgb="FF000000"/>
        <rFont val="Calibri"/>
        <family val="2"/>
      </rPr>
      <t>3 Workstation</t>
    </r>
  </si>
  <si>
    <t>21/48</t>
  </si>
  <si>
    <t>G-2961/21</t>
  </si>
  <si>
    <t>Subministrament paper oficina</t>
  </si>
  <si>
    <t xml:space="preserve">LYRECO </t>
  </si>
  <si>
    <t>A79206223</t>
  </si>
  <si>
    <t>1 anys</t>
  </si>
  <si>
    <t>Cap de Compres i Contractació</t>
  </si>
  <si>
    <t>21/28</t>
  </si>
  <si>
    <t>G-1455/21</t>
  </si>
  <si>
    <t xml:space="preserve">Servei neteja viaria, recollida residus i deixalleria </t>
  </si>
  <si>
    <t>VALORIZA SERVICIOS MEDIOAMBIENTALES, SA</t>
  </si>
  <si>
    <t>A28760692</t>
  </si>
  <si>
    <t>8 anys</t>
  </si>
  <si>
    <t>22/11</t>
  </si>
  <si>
    <t>G-402/22</t>
  </si>
  <si>
    <t>SAGRES SL</t>
  </si>
  <si>
    <t>USIS GUIRAO SL</t>
  </si>
  <si>
    <t>B61515474</t>
  </si>
  <si>
    <t>22/02</t>
  </si>
  <si>
    <t>G-3011/21</t>
  </si>
  <si>
    <r>
      <t>Servei</t>
    </r>
    <r>
      <rPr>
        <b/>
        <sz val="11"/>
        <color rgb="FF000000"/>
        <rFont val="Calibri"/>
        <family val="2"/>
      </rPr>
      <t xml:space="preserve"> manteniment</t>
    </r>
    <r>
      <rPr>
        <sz val="11"/>
        <color theme="1"/>
        <rFont val="Calibri"/>
        <family val="2"/>
        <scheme val="minor"/>
      </rPr>
      <t xml:space="preserve"> i inspecció tècnica aparells elevadors municipals</t>
    </r>
  </si>
  <si>
    <t>A.EMBARBA, SA</t>
  </si>
  <si>
    <t>A29018637</t>
  </si>
  <si>
    <r>
      <t>Servei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manteniment </t>
    </r>
    <r>
      <rPr>
        <sz val="11"/>
        <color theme="1"/>
        <rFont val="Calibri"/>
        <family val="2"/>
        <scheme val="minor"/>
      </rPr>
      <t xml:space="preserve">i </t>
    </r>
    <r>
      <rPr>
        <b/>
        <sz val="11"/>
        <color rgb="FF000000"/>
        <rFont val="Calibri"/>
        <family val="2"/>
      </rPr>
      <t>inspecció tècnica</t>
    </r>
    <r>
      <rPr>
        <sz val="11"/>
        <color theme="1"/>
        <rFont val="Calibri"/>
        <family val="2"/>
        <scheme val="minor"/>
      </rPr>
      <t xml:space="preserve"> aparells elevadors municipals</t>
    </r>
  </si>
  <si>
    <t>SGS INSPECCIONES REGLAMENTARIAS SA</t>
  </si>
  <si>
    <t>A84395078</t>
  </si>
  <si>
    <t>Acord Marc ACM             Inspecció reglamentària 84,50€ Altres inspeccions 71,50€</t>
  </si>
  <si>
    <t>21/44</t>
  </si>
  <si>
    <t>G-2698/21</t>
  </si>
  <si>
    <r>
      <t xml:space="preserve">Subministrament material divers Centre Cívic </t>
    </r>
    <r>
      <rPr>
        <b/>
        <sz val="11"/>
        <color rgb="FF000000"/>
        <rFont val="Calibri"/>
        <family val="2"/>
      </rPr>
      <t>LOT 1</t>
    </r>
  </si>
  <si>
    <t>DOUBLET IBÉRICA, SA</t>
  </si>
  <si>
    <t>A58890682</t>
  </si>
  <si>
    <t>10 setmanes</t>
  </si>
  <si>
    <t>Cultura</t>
  </si>
  <si>
    <t>Director Acció Ciutadana i Drets Socials</t>
  </si>
  <si>
    <r>
      <t xml:space="preserve">Subministrament material divers Centre Cívic </t>
    </r>
    <r>
      <rPr>
        <b/>
        <sz val="11"/>
        <color rgb="FF000000"/>
        <rFont val="Calibri"/>
        <family val="2"/>
      </rPr>
      <t>LOT 2</t>
    </r>
  </si>
  <si>
    <t>F.VIDAL, SA</t>
  </si>
  <si>
    <t>A08364333</t>
  </si>
  <si>
    <r>
      <t>Subministrament material divers Centre Cívic</t>
    </r>
    <r>
      <rPr>
        <b/>
        <sz val="11"/>
        <color rgb="FF000000"/>
        <rFont val="Calibri"/>
        <family val="2"/>
      </rPr>
      <t xml:space="preserve"> LOT 3</t>
    </r>
  </si>
  <si>
    <t>A08364334</t>
  </si>
  <si>
    <r>
      <t xml:space="preserve">Subministrament material divers Centre Cívic </t>
    </r>
    <r>
      <rPr>
        <b/>
        <sz val="11"/>
        <color rgb="FF000000"/>
        <rFont val="Calibri"/>
        <family val="2"/>
      </rPr>
      <t>LOT 4</t>
    </r>
  </si>
  <si>
    <t>SO I LLUM JOAN CARLES, SL</t>
  </si>
  <si>
    <t>B64654478</t>
  </si>
  <si>
    <t>15 setmanes</t>
  </si>
  <si>
    <r>
      <t>Subministrament material divers Centre Cívic</t>
    </r>
    <r>
      <rPr>
        <b/>
        <sz val="11"/>
        <color rgb="FF000000"/>
        <rFont val="Calibri"/>
        <family val="2"/>
      </rPr>
      <t xml:space="preserve"> LOT 5</t>
    </r>
  </si>
  <si>
    <t>B64654479</t>
  </si>
  <si>
    <r>
      <t>Subministrament material divers Centre Cívic</t>
    </r>
    <r>
      <rPr>
        <b/>
        <sz val="11"/>
        <color rgb="FF000000"/>
        <rFont val="Calibri"/>
        <family val="2"/>
      </rPr>
      <t xml:space="preserve"> LOT 6</t>
    </r>
    <r>
      <rPr>
        <sz val="11"/>
        <color theme="1"/>
        <rFont val="Calibri"/>
        <family val="2"/>
        <scheme val="minor"/>
      </rPr>
      <t xml:space="preserve"> </t>
    </r>
  </si>
  <si>
    <t>B64654480</t>
  </si>
  <si>
    <t>22/12</t>
  </si>
  <si>
    <t>G-403/22</t>
  </si>
  <si>
    <r>
      <t xml:space="preserve">Servei auditories ISO </t>
    </r>
    <r>
      <rPr>
        <b/>
        <sz val="11"/>
        <color rgb="FF000000"/>
        <rFont val="Calibri"/>
        <family val="2"/>
      </rPr>
      <t>LOT 1</t>
    </r>
    <r>
      <rPr>
        <sz val="11"/>
        <color theme="1"/>
        <rFont val="Calibri"/>
        <family val="2"/>
        <scheme val="minor"/>
      </rPr>
      <t xml:space="preserve">  </t>
    </r>
  </si>
  <si>
    <t>INGADE CONNECT, SL</t>
  </si>
  <si>
    <t>B90399577</t>
  </si>
  <si>
    <t>Ocupació</t>
  </si>
  <si>
    <t>Cap d'Ocupació</t>
  </si>
  <si>
    <t>Auditories internes + visites 280€</t>
  </si>
  <si>
    <r>
      <t xml:space="preserve">Servei auditories ISO </t>
    </r>
    <r>
      <rPr>
        <b/>
        <sz val="11"/>
        <color rgb="FF000000"/>
        <rFont val="Calibri"/>
        <family val="2"/>
      </rPr>
      <t>LOT 2</t>
    </r>
  </si>
  <si>
    <t>ICDQ INSTITUTO DE CERTIFICACIÓN, SL</t>
  </si>
  <si>
    <t>B66084591</t>
  </si>
  <si>
    <t>Auditories externes 524€ + visites 502€</t>
  </si>
  <si>
    <t>22/16</t>
  </si>
  <si>
    <t>G-678/22</t>
  </si>
  <si>
    <t>Obres de construcció parc de Cal·listènia en el Parc de la Riera</t>
  </si>
  <si>
    <t>MOIX, SERVEIS I OBRES SL</t>
  </si>
  <si>
    <t>B61420352</t>
  </si>
  <si>
    <t>2 mesos</t>
  </si>
  <si>
    <t>21/04</t>
  </si>
  <si>
    <t>G-146/21</t>
  </si>
  <si>
    <t>Concessió servei bar-restaurant de la zona esportiva del Turó</t>
  </si>
  <si>
    <t>DAVID CAMPOS TRINIDAD</t>
  </si>
  <si>
    <t>34754954E</t>
  </si>
  <si>
    <t>22/28</t>
  </si>
  <si>
    <t>G-1176/22</t>
  </si>
  <si>
    <t>Servei manteniment aparells DEA</t>
  </si>
  <si>
    <t>ALMAS
INDUSTRIES BSAFE, SLU</t>
  </si>
  <si>
    <t>B86479078</t>
  </si>
  <si>
    <t>Tècnica de Salut i Consum</t>
  </si>
  <si>
    <t>22/05</t>
  </si>
  <si>
    <t>G-61/22</t>
  </si>
  <si>
    <t xml:space="preserve"> Servei de revisió i manteniment de la gespa artificial i sistema de reg del camp de futbol municipal</t>
  </si>
  <si>
    <t xml:space="preserve"> FIELDTURF POLIGRAS, SA</t>
  </si>
  <si>
    <t>A58653676</t>
  </si>
  <si>
    <t>Cap d'Obres i Serveis</t>
  </si>
  <si>
    <t>22/30</t>
  </si>
  <si>
    <t>G-1386/22</t>
  </si>
  <si>
    <t xml:space="preserve">Arrendament 17 equips informàtics portàtils per a l'aula de formació de Can Gavarra </t>
  </si>
  <si>
    <t>ALGORITMOS,
PROCESOS Y DISEÑOS, SA</t>
  </si>
  <si>
    <t>A28634046</t>
  </si>
  <si>
    <t>22/32</t>
  </si>
  <si>
    <t>G-1453/22</t>
  </si>
  <si>
    <t>Renovació llicències Adobe</t>
  </si>
  <si>
    <t>1 anyd</t>
  </si>
  <si>
    <t>Desenvolupament urbà</t>
  </si>
  <si>
    <t>22/03</t>
  </si>
  <si>
    <t>G-3015/21</t>
  </si>
  <si>
    <t>Servei de cens genètic amb mostres d’ADN caní</t>
  </si>
  <si>
    <t>ADN CANINO, SL</t>
  </si>
  <si>
    <t>B98680887</t>
  </si>
  <si>
    <t>Alta mostra de sang líquida: 16,5 €
Alta mostra de cèl·lules epitelials bucals:16,5 €
Xapa identificativa: 0,8 €
Obtenció del perfil genètic i retrat robot a partir d'excrement, femta o altres restes d’origen orgànic) 28 €
Extracció de sang o saliva: 10 €
Servei de recollida de les femtes al carrer i trasllat al laboratori: 75 €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</si>
</sst>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&quot; €&quot;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charset val="1"/>
    </font>
    <font>
      <sz val="11"/>
      <color rgb="FF92D05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B9BD5"/>
        <bgColor rgb="FF969696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3" xfId="0" applyFill="1" applyBorder="1" applyAlignment="1">
      <alignment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vertical="center" wrapText="1"/>
    </xf>
    <xf numFmtId="1" fontId="0" fillId="3" borderId="3" xfId="0" applyNumberForma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5" fontId="0" fillId="3" borderId="3" xfId="0" applyNumberFormat="1" applyFill="1" applyBorder="1" applyAlignment="1">
      <alignment vertical="center" wrapText="1"/>
    </xf>
    <xf numFmtId="164" fontId="0" fillId="3" borderId="3" xfId="0" applyNumberFormat="1" applyFill="1" applyBorder="1" applyAlignment="1">
      <alignment vertical="center" wrapText="1"/>
    </xf>
    <xf numFmtId="49" fontId="0" fillId="3" borderId="3" xfId="0" applyNumberForma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14" fontId="0" fillId="0" borderId="3" xfId="0" applyNumberFormat="1" applyBorder="1" applyAlignment="1">
      <alignment horizontal="center" vertical="center" wrapText="1"/>
    </xf>
    <xf numFmtId="14" fontId="0" fillId="4" borderId="3" xfId="0" applyNumberFormat="1" applyFill="1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1" fontId="0" fillId="0" borderId="3" xfId="0" applyNumberForma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4" borderId="3" xfId="0" applyFill="1" applyBorder="1" applyAlignment="1">
      <alignment vertical="center" wrapText="1"/>
    </xf>
    <xf numFmtId="49" fontId="0" fillId="5" borderId="3" xfId="0" applyNumberForma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14" fontId="0" fillId="5" borderId="3" xfId="0" applyNumberFormat="1" applyFill="1" applyBorder="1" applyAlignment="1">
      <alignment vertical="center" wrapText="1"/>
    </xf>
    <xf numFmtId="1" fontId="0" fillId="5" borderId="3" xfId="0" applyNumberForma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165" fontId="0" fillId="5" borderId="3" xfId="0" applyNumberFormat="1" applyFill="1" applyBorder="1" applyAlignment="1">
      <alignment vertical="center" wrapText="1"/>
    </xf>
    <xf numFmtId="164" fontId="0" fillId="5" borderId="3" xfId="0" applyNumberFormat="1" applyFill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4" xfId="0" applyBorder="1" applyAlignment="1">
      <alignment vertical="center" wrapText="1"/>
    </xf>
  </cellXfs>
  <cellStyles count="1">
    <cellStyle name="Normal" xfId="0" builtinId="0"/>
  </cellStyles>
  <dxfs count="37">
    <dxf>
      <numFmt numFmtId="164" formatCode="#,##0.00\ &quot;€&quot;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5" formatCode="#,##0.00&quot; €&quot;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5" formatCode="#,##0.00&quot; €&quot;"/>
      <alignment horizontal="general" vertical="center" textRotation="0" wrapText="1" indent="0" justifyLastLine="0" shrinkToFit="0" readingOrder="0"/>
    </dxf>
    <dxf>
      <numFmt numFmtId="165" formatCode="#,##0.00&quot; €&quot;"/>
      <alignment horizontal="general" vertical="center" textRotation="0" wrapText="1" indent="0" justifyLastLine="0" shrinkToFit="0" readingOrder="0"/>
    </dxf>
    <dxf>
      <numFmt numFmtId="165" formatCode="#,##0.00&quot; €&quot;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92D050"/>
        <name val="Calibri"/>
        <family val="2"/>
        <charset val="1"/>
        <scheme val="none"/>
      </font>
      <numFmt numFmtId="0" formatCode="General"/>
      <alignment horizontal="general" vertical="center" textRotation="0" wrapText="1" indent="0" justifyLastLine="0" shrinkToFit="0" readingOrder="0"/>
      <protection locked="1" hidden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" formatCode="0"/>
      <alignment horizontal="general" vertical="center" textRotation="0" wrapText="1" indent="0" justifyLastLine="0" shrinkToFit="0" readingOrder="0"/>
    </dxf>
    <dxf>
      <numFmt numFmtId="166" formatCode="dd/mm/yyyy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6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0F2903-C0A3-4068-98F7-B279596D5DC2}" name="Tabla22567" displayName="Tabla22567" ref="C1:AK31" totalsRowShown="0" headerRowDxfId="36" dataDxfId="35">
  <autoFilter ref="C1:AK31" xr:uid="{BA0F2903-C0A3-4068-98F7-B279596D5DC2}"/>
  <sortState xmlns:xlrd2="http://schemas.microsoft.com/office/spreadsheetml/2017/richdata2" ref="C2:AK31">
    <sortCondition ref="E1:E31"/>
  </sortState>
  <tableColumns count="35">
    <tableColumn id="1" xr3:uid="{787E6840-9D66-4F0E-85EF-C8D8EFAC9A9E}" name="EXPEDIENT" dataDxfId="34"/>
    <tableColumn id="2" xr3:uid="{C6CFE4A4-9D36-46A5-8299-130F4831FE49}" name="OBJECTE" dataDxfId="33"/>
    <tableColumn id="3" xr3:uid="{A77C5557-7245-4857-A051-C91618116771}" name="CONTRACTISTA" dataDxfId="32"/>
    <tableColumn id="36" xr3:uid="{EC3B8C84-30E6-4676-BFF8-070B4FEE2285}" name="NIF/CIF" dataDxfId="31"/>
    <tableColumn id="4" xr3:uid="{204F9DA9-3D43-4AF2-A0EF-9FBC53E7AEB0}" name="PROCEDIMENT" dataDxfId="30"/>
    <tableColumn id="5" xr3:uid="{8F60BA5B-1364-43E0-9CEC-18E74A8F0F17}" name="TIPUS" dataDxfId="29"/>
    <tableColumn id="35" xr3:uid="{8DE594C8-58F9-4437-9A50-337F7B98604E}" name="DATA ANUNCI" dataDxfId="28"/>
    <tableColumn id="33" xr3:uid="{B6B79E47-823E-4F21-B7EA-2146749269D7}" name="DATA ADJ2" dataDxfId="27"/>
    <tableColumn id="34" xr3:uid="{C128182D-909E-462F-8D5D-6C378B621EF0}" name="DATA FORM" dataDxfId="26"/>
    <tableColumn id="7" xr3:uid="{1027BDF9-1F64-41E8-8476-55A5542A564B}" name="DATA INICI VIGENCIA" dataDxfId="25"/>
    <tableColumn id="8" xr3:uid="{1603DC4F-72F1-4098-AD2A-ED24C2F0FBDB}" name="DATA FINALITACIO VIGENCIA" dataDxfId="24"/>
    <tableColumn id="9" xr3:uid="{071E66A0-F44E-475F-BAAD-E63FBE90CA89}" name="TERMINI" dataDxfId="23"/>
    <tableColumn id="10" xr3:uid="{709A43B0-A4C8-4B8E-962A-B9F04485751B}" name="DATA AVUI" dataDxfId="22">
      <calculatedColumnFormula>TODAY()</calculatedColumnFormula>
    </tableColumn>
    <tableColumn id="11" xr3:uid="{54F65C02-1960-48CE-ADFA-C454C712138C}" name="DIES VENCIMENT VIGENCIA" dataDxfId="21">
      <calculatedColumnFormula>Tabla22567[[#This Row],[DATA AVUI]]-Tabla22567[[#This Row],[DATA FINALITACIO VIGENCIA]]</calculatedColumnFormula>
    </tableColumn>
    <tableColumn id="12" xr3:uid="{3DB99701-5E45-41A0-85B4-9187FF51F089}" name="PERMET PRORROGA" dataDxfId="20"/>
    <tableColumn id="13" xr3:uid="{92B2268A-535A-4F09-971D-9E584B3C3452}" name="TERMINI PRÒRROGA" dataDxfId="19"/>
    <tableColumn id="14" xr3:uid="{B2AFABE5-F82C-474F-BF33-F6CE36293990}" name="EXP PRORROGA" dataDxfId="18"/>
    <tableColumn id="15" xr3:uid="{5BC1C596-A7C4-474D-80F4-D394E03B80BC}" name="DATA INICI PRÒRROGA" dataDxfId="17"/>
    <tableColumn id="16" xr3:uid="{0984F6E4-58D4-44B0-AC53-57F61B8E0F61}" name="DATA FINALITZACIÓ PRÒRROGA" dataDxfId="16"/>
    <tableColumn id="17" xr3:uid="{5B5B8E33-2380-49EC-A019-84DFA0920CBC}" name="NÚM DE PRÒRROGA EXECUTADES" dataDxfId="15"/>
    <tableColumn id="18" xr3:uid="{36B9411D-B91A-470D-A8A0-DF9B381A3CC2}" name="DIES VENCIMENT PRÒRROGA" dataDxfId="14">
      <calculatedColumnFormula>Tabla22567[[#This Row],[DATA AVUI]]-Tabla22567[[#This Row],[DATA FINALITZACIÓ PRÒRROGA]]</calculatedColumnFormula>
    </tableColumn>
    <tableColumn id="19" xr3:uid="{52B50FE0-E6F5-4F64-B67C-764F2EB9F735}" name="ÀREA" dataDxfId="13"/>
    <tableColumn id="20" xr3:uid="{3BBE06A6-BAD7-47D3-B794-3F4C3123B454}" name="Responsable del contracte" dataDxfId="12"/>
    <tableColumn id="21" xr3:uid="{7FBED887-16DE-4B8B-8026-B7FC727D9D3B}" name="OBSERVACIONS" dataDxfId="11"/>
    <tableColumn id="25" xr3:uid="{4AA0AA8E-9F7B-493D-8EB0-1D0005D40EA6}" name="IMPORT DE LICITACIÓ " dataDxfId="10"/>
    <tableColumn id="29" xr3:uid="{297950A7-2EC3-43B8-AE98-20F033F62DDA}" name="IBL LOT 2" dataDxfId="9"/>
    <tableColumn id="26" xr3:uid="{AA58C04A-9A5B-4EAA-B29F-C2629A93D525}" name="IMPORT LICITACIÓ AMB IVA" dataDxfId="8">
      <calculatedColumnFormula>Tabla22567[[#This Row],[IMPORT DE LICITACIÓ ]]*1.21</calculatedColumnFormula>
    </tableColumn>
    <tableColumn id="28" xr3:uid="{5F11508A-14FB-4975-ABF3-565A169303F6}" name="IBL AMB IVA LOT 2" dataDxfId="7">
      <calculatedColumnFormula>Tabla22567[[#This Row],[IBL LOT 2]]*1.21</calculatedColumnFormula>
    </tableColumn>
    <tableColumn id="27" xr3:uid="{85941797-F711-4610-8D11-E4E9B9DF175E}" name="VEC" dataDxfId="6"/>
    <tableColumn id="22" xr3:uid="{8440C7B5-BA76-43DB-8E34-8CA2B6A1E175}" name="IMPORT ADJUDICACIÓ SENSE IVA" dataDxfId="5"/>
    <tableColumn id="31" xr3:uid="{46BC0DFD-64FE-427B-AB56-A4467E85B1A7}" name="IA SENSE IVA LOT 2" dataDxfId="4"/>
    <tableColumn id="6" xr3:uid="{3E1799F3-3187-4F03-B5EC-FCDF5375B23F}" name="IMPORT ADJUDICACIO AMB IVA" dataDxfId="3"/>
    <tableColumn id="32" xr3:uid="{951C3350-2857-4E2F-8398-95FDC7E1B03B}" name="IA AMB IVA LOT 2" dataDxfId="2">
      <calculatedColumnFormula>Tabla22567[[#This Row],[IMPORT ADJUDICACIO AMB IVA]]*1.21</calculatedColumnFormula>
    </tableColumn>
    <tableColumn id="23" xr3:uid="{5F3D9FA9-113B-454A-8057-B2E948629DFA}" name="CANON" dataDxfId="1"/>
    <tableColumn id="37" xr3:uid="{524CCB5F-B8B8-46E9-B8FD-1AE07DAE3478}" name="Quota mes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0E114-AB2E-4B97-9818-1737ED2AD960}">
  <dimension ref="B1:AM66"/>
  <sheetViews>
    <sheetView tabSelected="1" workbookViewId="0">
      <selection activeCell="F2" sqref="F2"/>
    </sheetView>
  </sheetViews>
  <sheetFormatPr defaultColWidth="11.5546875" defaultRowHeight="14.4" x14ac:dyDescent="0.3"/>
  <cols>
    <col min="1" max="1" width="8.109375" style="7" bestFit="1" customWidth="1"/>
    <col min="2" max="2" width="6.5546875" style="1" bestFit="1" customWidth="1"/>
    <col min="3" max="3" width="10.6640625" style="7" customWidth="1"/>
    <col min="4" max="4" width="31.44140625" style="7" customWidth="1"/>
    <col min="5" max="5" width="24.44140625" style="7" customWidth="1"/>
    <col min="6" max="6" width="12.33203125" style="7" customWidth="1"/>
    <col min="7" max="7" width="26.5546875" style="7" customWidth="1"/>
    <col min="8" max="8" width="18.33203125" style="7" customWidth="1"/>
    <col min="9" max="9" width="16.33203125" style="39" customWidth="1"/>
    <col min="10" max="10" width="13.33203125" style="40" bestFit="1" customWidth="1"/>
    <col min="11" max="11" width="12.6640625" style="7" customWidth="1"/>
    <col min="12" max="12" width="13.44140625" style="7" bestFit="1" customWidth="1"/>
    <col min="13" max="13" width="12.109375" style="7" customWidth="1"/>
    <col min="14" max="14" width="11.33203125" style="7" bestFit="1" customWidth="1"/>
    <col min="15" max="15" width="13.33203125" style="7" customWidth="1"/>
    <col min="16" max="16" width="11.5546875" style="7"/>
    <col min="17" max="18" width="13.44140625" style="7" bestFit="1" customWidth="1"/>
    <col min="19" max="20" width="11.5546875" style="7"/>
    <col min="21" max="22" width="13.33203125" style="7" customWidth="1"/>
    <col min="23" max="23" width="12.44140625" style="7" customWidth="1"/>
    <col min="24" max="24" width="18.88671875" style="7" bestFit="1" customWidth="1"/>
    <col min="25" max="25" width="21.6640625" style="7" customWidth="1"/>
    <col min="26" max="26" width="30" style="7" customWidth="1"/>
    <col min="27" max="27" width="17.109375" style="7" customWidth="1"/>
    <col min="28" max="28" width="10.6640625" style="7" customWidth="1"/>
    <col min="29" max="29" width="16.109375" style="7" customWidth="1"/>
    <col min="30" max="30" width="11.33203125" style="7" customWidth="1"/>
    <col min="31" max="31" width="18" style="7" customWidth="1"/>
    <col min="32" max="32" width="17" style="7" customWidth="1"/>
    <col min="33" max="33" width="15.44140625" style="7" customWidth="1"/>
    <col min="34" max="34" width="12.6640625" style="7" customWidth="1"/>
    <col min="35" max="35" width="13.44140625" style="7" bestFit="1" customWidth="1"/>
    <col min="36" max="36" width="10" style="7" bestFit="1" customWidth="1"/>
    <col min="37" max="37" width="10.33203125" style="38" customWidth="1"/>
    <col min="38" max="38" width="11.109375" style="38" customWidth="1"/>
    <col min="39" max="16384" width="11.5546875" style="7"/>
  </cols>
  <sheetData>
    <row r="1" spans="2:39" ht="43.2" x14ac:dyDescent="0.3"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6" t="s">
        <v>35</v>
      </c>
      <c r="AL1" s="6" t="s">
        <v>36</v>
      </c>
      <c r="AM1" s="3" t="s">
        <v>37</v>
      </c>
    </row>
    <row r="2" spans="2:39" s="25" customFormat="1" ht="43.2" x14ac:dyDescent="0.3">
      <c r="B2" s="15" t="s">
        <v>70</v>
      </c>
      <c r="C2" s="28" t="s">
        <v>189</v>
      </c>
      <c r="D2" s="16" t="s">
        <v>190</v>
      </c>
      <c r="E2" s="16" t="s">
        <v>191</v>
      </c>
      <c r="F2" s="16" t="s">
        <v>192</v>
      </c>
      <c r="G2" s="28" t="s">
        <v>65</v>
      </c>
      <c r="H2" s="16" t="s">
        <v>39</v>
      </c>
      <c r="I2" s="18">
        <v>44704</v>
      </c>
      <c r="J2" s="18">
        <v>44727</v>
      </c>
      <c r="K2" s="20">
        <v>44729</v>
      </c>
      <c r="L2" s="20">
        <v>44729</v>
      </c>
      <c r="M2" s="30">
        <v>45825</v>
      </c>
      <c r="N2" s="16" t="s">
        <v>66</v>
      </c>
      <c r="O2" s="20">
        <f ca="1">TODAY()</f>
        <v>45302</v>
      </c>
      <c r="P2" s="21">
        <f ca="1">Tabla22567[[#This Row],[DATA AVUI]]-Tabla22567[[#This Row],[DATA FINALITACIO VIGENCIA]]</f>
        <v>-523</v>
      </c>
      <c r="Q2" s="16" t="s">
        <v>40</v>
      </c>
      <c r="R2" s="16" t="s">
        <v>58</v>
      </c>
      <c r="S2" s="16"/>
      <c r="T2" s="16"/>
      <c r="U2" s="16"/>
      <c r="V2" s="16"/>
      <c r="W2" s="22">
        <f ca="1">Tabla22567[[#This Row],[DATA AVUI]]-Tabla22567[[#This Row],[DATA FINALITZACIÓ PRÒRROGA]]</f>
        <v>45302</v>
      </c>
      <c r="X2" s="16" t="s">
        <v>60</v>
      </c>
      <c r="Y2" s="16" t="s">
        <v>193</v>
      </c>
      <c r="Z2" s="41"/>
      <c r="AA2" s="23">
        <v>24409.95</v>
      </c>
      <c r="AB2" s="16"/>
      <c r="AC2" s="23">
        <f>Tabla22567[[#This Row],[IMPORT DE LICITACIÓ ]]*1.21</f>
        <v>29536.039499999999</v>
      </c>
      <c r="AD2" s="23">
        <f>Tabla22567[[#This Row],[IBL LOT 2]]*1.21</f>
        <v>0</v>
      </c>
      <c r="AE2" s="23">
        <v>24409.95</v>
      </c>
      <c r="AF2" s="23">
        <v>22250</v>
      </c>
      <c r="AG2" s="16"/>
      <c r="AH2" s="23">
        <f>Tabla22567[[#This Row],[IMPORT ADJUDICACIÓ SENSE IVA]]*1.21</f>
        <v>26922.5</v>
      </c>
      <c r="AI2" s="23"/>
      <c r="AJ2" s="37"/>
      <c r="AK2" s="24"/>
      <c r="AL2" s="14"/>
      <c r="AM2" s="26" t="s">
        <v>76</v>
      </c>
    </row>
    <row r="3" spans="2:39" s="25" customFormat="1" ht="43.2" x14ac:dyDescent="0.3">
      <c r="B3" s="27" t="s">
        <v>77</v>
      </c>
      <c r="C3" s="16" t="s">
        <v>130</v>
      </c>
      <c r="D3" s="16" t="s">
        <v>131</v>
      </c>
      <c r="E3" s="16" t="s">
        <v>132</v>
      </c>
      <c r="F3" s="17" t="s">
        <v>133</v>
      </c>
      <c r="G3" s="28" t="s">
        <v>43</v>
      </c>
      <c r="H3" s="16" t="s">
        <v>39</v>
      </c>
      <c r="I3" s="18"/>
      <c r="J3" s="18">
        <v>44692</v>
      </c>
      <c r="K3" s="20"/>
      <c r="L3" s="20">
        <v>44713</v>
      </c>
      <c r="M3" s="30">
        <v>45078</v>
      </c>
      <c r="N3" s="16" t="s">
        <v>116</v>
      </c>
      <c r="O3" s="20">
        <f ca="1">TODAY()</f>
        <v>45302</v>
      </c>
      <c r="P3" s="21">
        <f ca="1">Tabla22567[[#This Row],[DATA AVUI]]-Tabla22567[[#This Row],[DATA FINALITACIO VIGENCIA]]</f>
        <v>224</v>
      </c>
      <c r="Q3" s="16" t="s">
        <v>40</v>
      </c>
      <c r="R3" s="16" t="s">
        <v>66</v>
      </c>
      <c r="S3" s="16"/>
      <c r="T3" s="16"/>
      <c r="U3" s="16"/>
      <c r="V3" s="16"/>
      <c r="W3" s="22">
        <f ca="1">Tabla22567[[#This Row],[DATA AVUI]]-Tabla22567[[#This Row],[DATA FINALITZACIÓ PRÒRROGA]]</f>
        <v>45302</v>
      </c>
      <c r="X3" s="16" t="s">
        <v>60</v>
      </c>
      <c r="Y3" s="16" t="s">
        <v>61</v>
      </c>
      <c r="Z3" s="41" t="s">
        <v>47</v>
      </c>
      <c r="AA3" s="23"/>
      <c r="AB3" s="16"/>
      <c r="AC3" s="23">
        <f>Tabla22567[[#This Row],[IMPORT DE LICITACIÓ ]]*1.21</f>
        <v>0</v>
      </c>
      <c r="AD3" s="23">
        <f>Tabla22567[[#This Row],[IBL LOT 2]]*1.21</f>
        <v>0</v>
      </c>
      <c r="AE3" s="23"/>
      <c r="AF3" s="23">
        <v>3397.78</v>
      </c>
      <c r="AG3" s="16"/>
      <c r="AH3" s="23">
        <f>Tabla22567[[#This Row],[IMPORT ADJUDICACIÓ SENSE IVA]]*1.21</f>
        <v>4111.3137999999999</v>
      </c>
      <c r="AI3" s="23"/>
      <c r="AJ3" s="16"/>
      <c r="AK3" s="24">
        <v>283.14999999999998</v>
      </c>
      <c r="AL3" s="35">
        <f>Tabla22567[[#This Row],[Quota mes ]]*1.21</f>
        <v>342.61149999999998</v>
      </c>
      <c r="AM3" s="28"/>
    </row>
    <row r="4" spans="2:39" s="25" customFormat="1" ht="158.4" x14ac:dyDescent="0.3">
      <c r="B4" s="27" t="s">
        <v>77</v>
      </c>
      <c r="C4" s="28" t="s">
        <v>205</v>
      </c>
      <c r="D4" s="16" t="s">
        <v>206</v>
      </c>
      <c r="E4" s="16" t="s">
        <v>207</v>
      </c>
      <c r="F4" s="16" t="s">
        <v>208</v>
      </c>
      <c r="G4" s="28" t="s">
        <v>38</v>
      </c>
      <c r="H4" s="16" t="s">
        <v>39</v>
      </c>
      <c r="I4" s="18">
        <v>44662</v>
      </c>
      <c r="J4" s="18">
        <v>44741</v>
      </c>
      <c r="K4" s="19"/>
      <c r="L4" s="20"/>
      <c r="M4" s="30"/>
      <c r="N4" s="16" t="s">
        <v>66</v>
      </c>
      <c r="O4" s="20">
        <f ca="1">TODAY()</f>
        <v>45302</v>
      </c>
      <c r="P4" s="21">
        <f ca="1">Tabla22567[[#This Row],[DATA AVUI]]-Tabla22567[[#This Row],[DATA FINALITACIO VIGENCIA]]</f>
        <v>45302</v>
      </c>
      <c r="Q4" s="16" t="s">
        <v>40</v>
      </c>
      <c r="R4" s="16" t="s">
        <v>116</v>
      </c>
      <c r="S4" s="16"/>
      <c r="T4" s="16"/>
      <c r="U4" s="16"/>
      <c r="V4" s="16"/>
      <c r="W4" s="22">
        <f ca="1">Tabla22567[[#This Row],[DATA AVUI]]-Tabla22567[[#This Row],[DATA FINALITZACIÓ PRÒRROGA]]</f>
        <v>45302</v>
      </c>
      <c r="X4" s="16" t="s">
        <v>67</v>
      </c>
      <c r="Y4" s="16" t="s">
        <v>187</v>
      </c>
      <c r="Z4" s="41" t="s">
        <v>209</v>
      </c>
      <c r="AA4" s="23">
        <v>66518.399999999994</v>
      </c>
      <c r="AB4" s="16"/>
      <c r="AC4" s="23">
        <f>Tabla22567[[#This Row],[IMPORT DE LICITACIÓ ]]*1.21</f>
        <v>80487.263999999996</v>
      </c>
      <c r="AD4" s="23">
        <f>Tabla22567[[#This Row],[IBL LOT 2]]*1.21</f>
        <v>0</v>
      </c>
      <c r="AE4" s="23">
        <v>84884.3</v>
      </c>
      <c r="AF4" s="23">
        <v>49597.85</v>
      </c>
      <c r="AG4" s="16"/>
      <c r="AH4" s="23">
        <f>Tabla22567[[#This Row],[IMPORT ADJUDICACIÓ SENSE IVA]]*1.21</f>
        <v>60013.398499999996</v>
      </c>
      <c r="AI4" s="23"/>
      <c r="AJ4" s="37"/>
      <c r="AK4" s="24"/>
      <c r="AL4" s="35">
        <f>Tabla22567[[#This Row],[Quota mes ]]*1.21</f>
        <v>0</v>
      </c>
      <c r="AM4" s="28"/>
    </row>
    <row r="5" spans="2:39" s="25" customFormat="1" ht="43.2" x14ac:dyDescent="0.3">
      <c r="B5" s="27" t="s">
        <v>83</v>
      </c>
      <c r="C5" s="28" t="s">
        <v>195</v>
      </c>
      <c r="D5" s="16" t="s">
        <v>196</v>
      </c>
      <c r="E5" s="16" t="s">
        <v>197</v>
      </c>
      <c r="F5" s="16" t="s">
        <v>198</v>
      </c>
      <c r="G5" s="28" t="s">
        <v>43</v>
      </c>
      <c r="H5" s="16" t="s">
        <v>44</v>
      </c>
      <c r="I5" s="18"/>
      <c r="J5" s="18">
        <v>44741</v>
      </c>
      <c r="K5" s="20"/>
      <c r="L5" s="20"/>
      <c r="M5" s="30"/>
      <c r="N5" s="16" t="s">
        <v>54</v>
      </c>
      <c r="O5" s="20">
        <f ca="1">TODAY()</f>
        <v>45302</v>
      </c>
      <c r="P5" s="21">
        <f ca="1">Tabla22567[[#This Row],[DATA AVUI]]-Tabla22567[[#This Row],[DATA FINALITACIO VIGENCIA]]</f>
        <v>45302</v>
      </c>
      <c r="Q5" s="16" t="s">
        <v>49</v>
      </c>
      <c r="R5" s="16"/>
      <c r="S5" s="16"/>
      <c r="T5" s="16"/>
      <c r="U5" s="16"/>
      <c r="V5" s="16"/>
      <c r="W5" s="22">
        <f ca="1">Tabla22567[[#This Row],[DATA AVUI]]-Tabla22567[[#This Row],[DATA FINALITZACIÓ PRÒRROGA]]</f>
        <v>45302</v>
      </c>
      <c r="X5" s="16" t="s">
        <v>55</v>
      </c>
      <c r="Y5" s="16" t="s">
        <v>56</v>
      </c>
      <c r="Z5" s="41"/>
      <c r="AA5" s="23"/>
      <c r="AB5" s="16"/>
      <c r="AC5" s="23">
        <f>Tabla22567[[#This Row],[IMPORT DE LICITACIÓ ]]*1.21</f>
        <v>0</v>
      </c>
      <c r="AD5" s="23">
        <f>Tabla22567[[#This Row],[IBL LOT 2]]*1.21</f>
        <v>0</v>
      </c>
      <c r="AE5" s="23"/>
      <c r="AF5" s="23"/>
      <c r="AG5" s="16"/>
      <c r="AH5" s="23"/>
      <c r="AI5" s="23">
        <f>Tabla22567[[#This Row],[IMPORT ADJUDICACIO AMB IVA]]*1.21</f>
        <v>0</v>
      </c>
      <c r="AJ5" s="37"/>
      <c r="AK5" s="24">
        <v>266.38</v>
      </c>
      <c r="AL5" s="35"/>
      <c r="AM5" s="28"/>
    </row>
    <row r="6" spans="2:39" s="25" customFormat="1" ht="28.8" x14ac:dyDescent="0.3">
      <c r="B6" s="27" t="s">
        <v>89</v>
      </c>
      <c r="C6" s="28" t="s">
        <v>183</v>
      </c>
      <c r="D6" s="16" t="s">
        <v>184</v>
      </c>
      <c r="E6" s="16" t="s">
        <v>185</v>
      </c>
      <c r="F6" s="16" t="s">
        <v>186</v>
      </c>
      <c r="G6" s="28" t="s">
        <v>43</v>
      </c>
      <c r="H6" s="16" t="s">
        <v>39</v>
      </c>
      <c r="I6" s="18"/>
      <c r="J6" s="18">
        <v>44713</v>
      </c>
      <c r="K6" s="20">
        <v>44713</v>
      </c>
      <c r="L6" s="20">
        <v>44713</v>
      </c>
      <c r="M6" s="30">
        <v>45078</v>
      </c>
      <c r="N6" s="16" t="s">
        <v>116</v>
      </c>
      <c r="O6" s="20">
        <f ca="1">TODAY()</f>
        <v>45302</v>
      </c>
      <c r="P6" s="21">
        <f ca="1">Tabla22567[[#This Row],[DATA AVUI]]-Tabla22567[[#This Row],[DATA FINALITACIO VIGENCIA]]</f>
        <v>224</v>
      </c>
      <c r="Q6" s="16" t="s">
        <v>49</v>
      </c>
      <c r="R6" s="16"/>
      <c r="S6" s="16"/>
      <c r="T6" s="16"/>
      <c r="U6" s="16"/>
      <c r="V6" s="16"/>
      <c r="W6" s="22">
        <f ca="1">Tabla22567[[#This Row],[DATA AVUI]]-Tabla22567[[#This Row],[DATA FINALITZACIÓ PRÒRROGA]]</f>
        <v>45302</v>
      </c>
      <c r="X6" s="16" t="s">
        <v>67</v>
      </c>
      <c r="Y6" s="16" t="s">
        <v>187</v>
      </c>
      <c r="Z6" s="41"/>
      <c r="AA6" s="23">
        <v>1212</v>
      </c>
      <c r="AB6" s="16"/>
      <c r="AC6" s="23">
        <f>Tabla22567[[#This Row],[IMPORT DE LICITACIÓ ]]*1.21</f>
        <v>1466.52</v>
      </c>
      <c r="AD6" s="23">
        <f>Tabla22567[[#This Row],[IBL LOT 2]]*1.21</f>
        <v>0</v>
      </c>
      <c r="AE6" s="23"/>
      <c r="AF6" s="23">
        <v>1212</v>
      </c>
      <c r="AG6" s="16"/>
      <c r="AH6" s="23">
        <f>Tabla22567[[#This Row],[IMPORT ADJUDICACIÓ SENSE IVA]]*1.21</f>
        <v>1466.52</v>
      </c>
      <c r="AI6" s="23"/>
      <c r="AJ6" s="37"/>
      <c r="AK6" s="24">
        <v>25.25</v>
      </c>
      <c r="AL6" s="35"/>
      <c r="AM6" s="28"/>
    </row>
    <row r="7" spans="2:39" ht="28.8" x14ac:dyDescent="0.3">
      <c r="B7" s="36" t="s">
        <v>95</v>
      </c>
      <c r="C7" s="16" t="s">
        <v>108</v>
      </c>
      <c r="D7" s="16" t="s">
        <v>109</v>
      </c>
      <c r="E7" s="16" t="s">
        <v>52</v>
      </c>
      <c r="F7" s="17" t="s">
        <v>53</v>
      </c>
      <c r="G7" s="28" t="s">
        <v>43</v>
      </c>
      <c r="H7" s="16" t="s">
        <v>44</v>
      </c>
      <c r="I7" s="18"/>
      <c r="J7" s="18">
        <v>44636</v>
      </c>
      <c r="K7" s="20">
        <v>44640</v>
      </c>
      <c r="L7" s="20"/>
      <c r="M7" s="30">
        <v>46128</v>
      </c>
      <c r="N7" s="16" t="s">
        <v>54</v>
      </c>
      <c r="O7" s="20">
        <f ca="1">TODAY()</f>
        <v>45302</v>
      </c>
      <c r="P7" s="21">
        <f ca="1">Tabla22567[[#This Row],[DATA AVUI]]-Tabla22567[[#This Row],[DATA FINALITACIO VIGENCIA]]</f>
        <v>-826</v>
      </c>
      <c r="Q7" s="16" t="s">
        <v>49</v>
      </c>
      <c r="R7" s="16"/>
      <c r="S7" s="16"/>
      <c r="T7" s="16"/>
      <c r="U7" s="16"/>
      <c r="V7" s="16"/>
      <c r="W7" s="22">
        <f ca="1">Tabla22567[[#This Row],[DATA AVUI]]-Tabla22567[[#This Row],[DATA FINALITZACIÓ PRÒRROGA]]</f>
        <v>45302</v>
      </c>
      <c r="X7" s="16" t="s">
        <v>55</v>
      </c>
      <c r="Y7" s="16" t="s">
        <v>56</v>
      </c>
      <c r="Z7" s="16" t="s">
        <v>47</v>
      </c>
      <c r="AA7" s="23"/>
      <c r="AB7" s="16"/>
      <c r="AC7" s="23">
        <f>Tabla22567[[#This Row],[IMPORT DE LICITACIÓ ]]*1.21</f>
        <v>0</v>
      </c>
      <c r="AD7" s="23">
        <f>Tabla22567[[#This Row],[IBL LOT 2]]*1.21</f>
        <v>0</v>
      </c>
      <c r="AE7" s="23"/>
      <c r="AF7" s="23"/>
      <c r="AG7" s="16"/>
      <c r="AH7" s="23">
        <f>Tabla22567[[#This Row],[IMPORT ADJUDICACIÓ SENSE IVA]]*1.21</f>
        <v>0</v>
      </c>
      <c r="AI7" s="23"/>
      <c r="AJ7" s="16"/>
      <c r="AK7" s="24">
        <v>292.5</v>
      </c>
      <c r="AL7" s="24">
        <f>Tabla22567[[#This Row],[Quota mes ]]*1.21</f>
        <v>353.92500000000001</v>
      </c>
      <c r="AM7" s="16" t="s">
        <v>62</v>
      </c>
    </row>
    <row r="8" spans="2:39" ht="28.8" x14ac:dyDescent="0.3">
      <c r="B8" s="36" t="s">
        <v>102</v>
      </c>
      <c r="C8" s="16" t="s">
        <v>108</v>
      </c>
      <c r="D8" s="16" t="s">
        <v>110</v>
      </c>
      <c r="E8" s="16" t="s">
        <v>52</v>
      </c>
      <c r="F8" s="17" t="s">
        <v>53</v>
      </c>
      <c r="G8" s="28" t="s">
        <v>43</v>
      </c>
      <c r="H8" s="16" t="s">
        <v>44</v>
      </c>
      <c r="I8" s="18"/>
      <c r="J8" s="18">
        <v>44636</v>
      </c>
      <c r="K8" s="20">
        <v>44640</v>
      </c>
      <c r="L8" s="20"/>
      <c r="M8" s="30">
        <v>46128</v>
      </c>
      <c r="N8" s="16" t="s">
        <v>54</v>
      </c>
      <c r="O8" s="20">
        <f ca="1">TODAY()</f>
        <v>45302</v>
      </c>
      <c r="P8" s="21">
        <f ca="1">Tabla22567[[#This Row],[DATA AVUI]]-Tabla22567[[#This Row],[DATA FINALITACIO VIGENCIA]]</f>
        <v>-826</v>
      </c>
      <c r="Q8" s="16" t="s">
        <v>49</v>
      </c>
      <c r="R8" s="16"/>
      <c r="S8" s="16"/>
      <c r="T8" s="16"/>
      <c r="U8" s="16"/>
      <c r="V8" s="16"/>
      <c r="W8" s="22">
        <f ca="1">Tabla22567[[#This Row],[DATA AVUI]]-Tabla22567[[#This Row],[DATA FINALITZACIÓ PRÒRROGA]]</f>
        <v>45302</v>
      </c>
      <c r="X8" s="16" t="s">
        <v>55</v>
      </c>
      <c r="Y8" s="16" t="s">
        <v>56</v>
      </c>
      <c r="Z8" s="16" t="s">
        <v>47</v>
      </c>
      <c r="AA8" s="23"/>
      <c r="AB8" s="16"/>
      <c r="AC8" s="23">
        <f>Tabla22567[[#This Row],[IMPORT DE LICITACIÓ ]]*1.21</f>
        <v>0</v>
      </c>
      <c r="AD8" s="23">
        <f>Tabla22567[[#This Row],[IBL LOT 2]]*1.21</f>
        <v>0</v>
      </c>
      <c r="AE8" s="23"/>
      <c r="AF8" s="23"/>
      <c r="AG8" s="16"/>
      <c r="AH8" s="23">
        <f>Tabla22567[[#This Row],[IMPORT ADJUDICACIÓ SENSE IVA]]*1.21</f>
        <v>0</v>
      </c>
      <c r="AI8" s="23"/>
      <c r="AJ8" s="16"/>
      <c r="AK8" s="24">
        <v>96.69</v>
      </c>
      <c r="AL8" s="24">
        <f>Tabla22567[[#This Row],[Quota mes ]]*1.21</f>
        <v>116.99489999999999</v>
      </c>
      <c r="AM8" s="16"/>
    </row>
    <row r="9" spans="2:39" ht="28.8" x14ac:dyDescent="0.3">
      <c r="B9" s="36" t="s">
        <v>107</v>
      </c>
      <c r="C9" s="28" t="s">
        <v>200</v>
      </c>
      <c r="D9" s="16" t="s">
        <v>201</v>
      </c>
      <c r="E9" s="16" t="s">
        <v>63</v>
      </c>
      <c r="F9" s="16" t="s">
        <v>64</v>
      </c>
      <c r="G9" s="28" t="s">
        <v>43</v>
      </c>
      <c r="H9" s="16" t="s">
        <v>44</v>
      </c>
      <c r="I9" s="18"/>
      <c r="J9" s="18">
        <v>44741</v>
      </c>
      <c r="K9" s="20"/>
      <c r="L9" s="20"/>
      <c r="M9" s="30"/>
      <c r="N9" s="16" t="s">
        <v>202</v>
      </c>
      <c r="O9" s="20">
        <f ca="1">TODAY()</f>
        <v>45302</v>
      </c>
      <c r="P9" s="21">
        <f ca="1">Tabla22567[[#This Row],[DATA AVUI]]-Tabla22567[[#This Row],[DATA FINALITACIO VIGENCIA]]</f>
        <v>45302</v>
      </c>
      <c r="Q9" s="16" t="s">
        <v>49</v>
      </c>
      <c r="R9" s="16"/>
      <c r="S9" s="16"/>
      <c r="T9" s="16"/>
      <c r="U9" s="16"/>
      <c r="V9" s="16"/>
      <c r="W9" s="22">
        <f ca="1">Tabla22567[[#This Row],[DATA AVUI]]-Tabla22567[[#This Row],[DATA FINALITZACIÓ PRÒRROGA]]</f>
        <v>45302</v>
      </c>
      <c r="X9" s="16" t="s">
        <v>203</v>
      </c>
      <c r="Y9" s="16" t="s">
        <v>56</v>
      </c>
      <c r="Z9" s="16"/>
      <c r="AA9" s="23">
        <v>7164.6</v>
      </c>
      <c r="AB9" s="16"/>
      <c r="AC9" s="23">
        <f>Tabla22567[[#This Row],[IMPORT DE LICITACIÓ ]]*1.21</f>
        <v>8669.1660000000011</v>
      </c>
      <c r="AD9" s="23">
        <f>Tabla22567[[#This Row],[IBL LOT 2]]*1.21</f>
        <v>0</v>
      </c>
      <c r="AE9" s="23"/>
      <c r="AF9" s="23">
        <v>7164.6</v>
      </c>
      <c r="AG9" s="16"/>
      <c r="AH9" s="23">
        <f>Tabla22567[[#This Row],[IMPORT ADJUDICACIÓ SENSE IVA]]*1.21</f>
        <v>8669.1660000000011</v>
      </c>
      <c r="AI9" s="23"/>
      <c r="AJ9" s="37"/>
      <c r="AK9" s="24"/>
      <c r="AL9" s="24">
        <f>Tabla22567[[#This Row],[Quota mes ]]*1.21</f>
        <v>0</v>
      </c>
      <c r="AM9" s="16"/>
    </row>
    <row r="10" spans="2:39" ht="28.8" x14ac:dyDescent="0.3">
      <c r="B10" s="36" t="s">
        <v>107</v>
      </c>
      <c r="C10" s="16" t="s">
        <v>96</v>
      </c>
      <c r="D10" s="16" t="s">
        <v>97</v>
      </c>
      <c r="E10" s="16" t="s">
        <v>98</v>
      </c>
      <c r="F10" s="17" t="s">
        <v>99</v>
      </c>
      <c r="G10" s="16" t="s">
        <v>100</v>
      </c>
      <c r="H10" s="16" t="s">
        <v>39</v>
      </c>
      <c r="I10" s="18">
        <v>44377</v>
      </c>
      <c r="J10" s="18">
        <v>44601</v>
      </c>
      <c r="K10" s="20">
        <v>44627</v>
      </c>
      <c r="L10" s="20">
        <v>44627</v>
      </c>
      <c r="M10" s="20">
        <v>45723</v>
      </c>
      <c r="N10" s="16" t="s">
        <v>66</v>
      </c>
      <c r="O10" s="20">
        <f ca="1">TODAY()</f>
        <v>45302</v>
      </c>
      <c r="P10" s="31">
        <f ca="1">Tabla22567[[#This Row],[DATA AVUI]]-Tabla22567[[#This Row],[DATA FINALITACIO VIGENCIA]]</f>
        <v>-421</v>
      </c>
      <c r="Q10" s="16" t="s">
        <v>40</v>
      </c>
      <c r="R10" s="16" t="s">
        <v>58</v>
      </c>
      <c r="S10" s="16"/>
      <c r="T10" s="16"/>
      <c r="U10" s="16"/>
      <c r="V10" s="16"/>
      <c r="W10" s="22">
        <f ca="1">Tabla22567[[#This Row],[DATA AVUI]]-Tabla22567[[#This Row],[DATA FINALITZACIÓ PRÒRROGA]]</f>
        <v>45302</v>
      </c>
      <c r="X10" s="16" t="s">
        <v>60</v>
      </c>
      <c r="Y10" s="16" t="s">
        <v>61</v>
      </c>
      <c r="Z10" s="16" t="s">
        <v>101</v>
      </c>
      <c r="AA10" s="23"/>
      <c r="AB10" s="16"/>
      <c r="AC10" s="23">
        <v>126027.55</v>
      </c>
      <c r="AD10" s="23"/>
      <c r="AE10" s="23">
        <v>583268</v>
      </c>
      <c r="AF10" s="23">
        <v>22152.45</v>
      </c>
      <c r="AG10" s="16"/>
      <c r="AH10" s="23">
        <f>Tabla22567[[#This Row],[IMPORT ADJUDICACIÓ SENSE IVA]]*1.21</f>
        <v>26804.464500000002</v>
      </c>
      <c r="AI10" s="23"/>
      <c r="AJ10" s="16"/>
      <c r="AK10" s="24"/>
      <c r="AL10" s="24">
        <f>Tabla22567[[#This Row],[Quota mes ]]*1.21</f>
        <v>0</v>
      </c>
      <c r="AM10" s="16"/>
    </row>
    <row r="11" spans="2:39" ht="28.8" x14ac:dyDescent="0.3">
      <c r="B11" s="36" t="s">
        <v>111</v>
      </c>
      <c r="C11" s="28" t="s">
        <v>178</v>
      </c>
      <c r="D11" s="16" t="s">
        <v>179</v>
      </c>
      <c r="E11" s="16" t="s">
        <v>180</v>
      </c>
      <c r="F11" s="16" t="s">
        <v>181</v>
      </c>
      <c r="G11" s="28" t="s">
        <v>38</v>
      </c>
      <c r="H11" s="16" t="s">
        <v>39</v>
      </c>
      <c r="I11" s="18">
        <v>44650</v>
      </c>
      <c r="J11" s="18">
        <v>44713</v>
      </c>
      <c r="K11" s="20">
        <v>44725</v>
      </c>
      <c r="L11" s="20">
        <v>44725</v>
      </c>
      <c r="M11" s="30">
        <v>47647</v>
      </c>
      <c r="N11" s="16" t="s">
        <v>123</v>
      </c>
      <c r="O11" s="20">
        <f ca="1">TODAY()</f>
        <v>45302</v>
      </c>
      <c r="P11" s="21">
        <f ca="1">Tabla22567[[#This Row],[DATA AVUI]]-Tabla22567[[#This Row],[DATA FINALITACIO VIGENCIA]]</f>
        <v>-2345</v>
      </c>
      <c r="Q11" s="16" t="s">
        <v>40</v>
      </c>
      <c r="R11" s="16" t="s">
        <v>58</v>
      </c>
      <c r="S11" s="16"/>
      <c r="T11" s="16"/>
      <c r="U11" s="16"/>
      <c r="V11" s="16"/>
      <c r="W11" s="22">
        <f ca="1">Tabla22567[[#This Row],[DATA AVUI]]-Tabla22567[[#This Row],[DATA FINALITZACIÓ PRÒRROGA]]</f>
        <v>45302</v>
      </c>
      <c r="X11" s="16" t="s">
        <v>60</v>
      </c>
      <c r="Y11" s="16" t="s">
        <v>69</v>
      </c>
      <c r="Z11" s="16"/>
      <c r="AA11" s="23">
        <v>41821.699999999997</v>
      </c>
      <c r="AB11" s="16"/>
      <c r="AC11" s="23">
        <f>Tabla22567[[#This Row],[IMPORT DE LICITACIÓ ]]</f>
        <v>41821.699999999997</v>
      </c>
      <c r="AD11" s="23">
        <f>Tabla22567[[#This Row],[IBL LOT 2]]*1.21</f>
        <v>0</v>
      </c>
      <c r="AE11" s="23">
        <v>41821.699999999997</v>
      </c>
      <c r="AF11" s="23">
        <v>90010</v>
      </c>
      <c r="AG11" s="16"/>
      <c r="AH11" s="23">
        <v>90010</v>
      </c>
      <c r="AI11" s="23"/>
      <c r="AJ11" s="37">
        <v>9001</v>
      </c>
      <c r="AK11" s="24"/>
      <c r="AL11" s="24"/>
      <c r="AM11" s="16"/>
    </row>
    <row r="12" spans="2:39" ht="28.8" x14ac:dyDescent="0.3">
      <c r="B12" s="36" t="s">
        <v>118</v>
      </c>
      <c r="C12" s="16" t="s">
        <v>139</v>
      </c>
      <c r="D12" s="16" t="s">
        <v>140</v>
      </c>
      <c r="E12" s="16" t="s">
        <v>141</v>
      </c>
      <c r="F12" s="17" t="s">
        <v>142</v>
      </c>
      <c r="G12" s="28" t="s">
        <v>65</v>
      </c>
      <c r="H12" s="16" t="s">
        <v>44</v>
      </c>
      <c r="I12" s="18">
        <v>44629</v>
      </c>
      <c r="J12" s="18">
        <v>44692</v>
      </c>
      <c r="K12" s="20">
        <v>44700</v>
      </c>
      <c r="L12" s="20">
        <v>44700</v>
      </c>
      <c r="M12" s="30">
        <v>44773</v>
      </c>
      <c r="N12" s="16" t="s">
        <v>143</v>
      </c>
      <c r="O12" s="20">
        <f ca="1">TODAY()</f>
        <v>45302</v>
      </c>
      <c r="P12" s="21">
        <f ca="1">Tabla22567[[#This Row],[DATA AVUI]]-Tabla22567[[#This Row],[DATA FINALITACIO VIGENCIA]]</f>
        <v>529</v>
      </c>
      <c r="Q12" s="16" t="s">
        <v>49</v>
      </c>
      <c r="R12" s="16"/>
      <c r="S12" s="16"/>
      <c r="T12" s="16"/>
      <c r="U12" s="16"/>
      <c r="V12" s="16"/>
      <c r="W12" s="22">
        <f ca="1">Tabla22567[[#This Row],[DATA AVUI]]-Tabla22567[[#This Row],[DATA FINALITZACIÓ PRÒRROGA]]</f>
        <v>45302</v>
      </c>
      <c r="X12" s="16" t="s">
        <v>144</v>
      </c>
      <c r="Y12" s="16" t="s">
        <v>145</v>
      </c>
      <c r="Z12" s="16"/>
      <c r="AA12" s="23">
        <v>11000</v>
      </c>
      <c r="AB12" s="16"/>
      <c r="AC12" s="23">
        <f>Tabla22567[[#This Row],[IMPORT DE LICITACIÓ ]]*1.21</f>
        <v>13310</v>
      </c>
      <c r="AD12" s="23">
        <f>Tabla22567[[#This Row],[IBL LOT 2]]*1.21</f>
        <v>0</v>
      </c>
      <c r="AE12" s="23"/>
      <c r="AF12" s="23">
        <v>10670</v>
      </c>
      <c r="AG12" s="16"/>
      <c r="AH12" s="23">
        <f>Tabla22567[[#This Row],[IMPORT ADJUDICACIÓ SENSE IVA]]*1.21</f>
        <v>12910.699999999999</v>
      </c>
      <c r="AI12" s="23"/>
      <c r="AJ12" s="37"/>
      <c r="AK12" s="24"/>
      <c r="AL12" s="24">
        <f>Tabla22567[[#This Row],[Quota mes ]]*1.21</f>
        <v>0</v>
      </c>
      <c r="AM12" s="16"/>
    </row>
    <row r="13" spans="2:39" ht="28.8" x14ac:dyDescent="0.3">
      <c r="B13" s="36" t="s">
        <v>124</v>
      </c>
      <c r="C13" s="28" t="s">
        <v>78</v>
      </c>
      <c r="D13" s="28" t="s">
        <v>79</v>
      </c>
      <c r="E13" s="28" t="s">
        <v>80</v>
      </c>
      <c r="F13" s="28" t="s">
        <v>81</v>
      </c>
      <c r="G13" s="28" t="s">
        <v>43</v>
      </c>
      <c r="H13" s="28" t="s">
        <v>39</v>
      </c>
      <c r="I13" s="29"/>
      <c r="J13" s="29">
        <v>44573</v>
      </c>
      <c r="K13" s="30">
        <v>44575</v>
      </c>
      <c r="L13" s="30">
        <v>44713</v>
      </c>
      <c r="M13" s="30">
        <v>46185</v>
      </c>
      <c r="N13" s="28" t="s">
        <v>54</v>
      </c>
      <c r="O13" s="30">
        <f ca="1">TODAY()</f>
        <v>45302</v>
      </c>
      <c r="P13" s="31">
        <f ca="1">Tabla22567[[#This Row],[DATA AVUI]]-Tabla22567[[#This Row],[DATA FINALITACIO VIGENCIA]]</f>
        <v>-883</v>
      </c>
      <c r="Q13" s="28" t="s">
        <v>49</v>
      </c>
      <c r="R13" s="28"/>
      <c r="S13" s="28"/>
      <c r="T13" s="28"/>
      <c r="U13" s="28"/>
      <c r="V13" s="28"/>
      <c r="W13" s="32">
        <f ca="1">Tabla22567[[#This Row],[DATA AVUI]]-Tabla22567[[#This Row],[DATA FINALITZACIÓ PRÒRROGA]]</f>
        <v>45302</v>
      </c>
      <c r="X13" s="33" t="s">
        <v>51</v>
      </c>
      <c r="Y13" s="41" t="s">
        <v>61</v>
      </c>
      <c r="Z13" s="33"/>
      <c r="AA13" s="34"/>
      <c r="AB13" s="28"/>
      <c r="AC13" s="34"/>
      <c r="AD13" s="34"/>
      <c r="AE13" s="34"/>
      <c r="AF13" s="34">
        <v>300</v>
      </c>
      <c r="AG13" s="28"/>
      <c r="AH13" s="34"/>
      <c r="AI13" s="34"/>
      <c r="AJ13" s="28"/>
      <c r="AK13" s="35">
        <v>95</v>
      </c>
      <c r="AL13" s="24"/>
      <c r="AM13" s="16"/>
    </row>
    <row r="14" spans="2:39" ht="28.8" x14ac:dyDescent="0.3">
      <c r="B14" s="36" t="s">
        <v>124</v>
      </c>
      <c r="C14" s="28" t="s">
        <v>78</v>
      </c>
      <c r="D14" s="28" t="s">
        <v>82</v>
      </c>
      <c r="E14" s="28" t="s">
        <v>80</v>
      </c>
      <c r="F14" s="28" t="s">
        <v>81</v>
      </c>
      <c r="G14" s="28" t="s">
        <v>43</v>
      </c>
      <c r="H14" s="28" t="s">
        <v>39</v>
      </c>
      <c r="I14" s="29"/>
      <c r="J14" s="29">
        <v>44573</v>
      </c>
      <c r="K14" s="30">
        <v>44575</v>
      </c>
      <c r="L14" s="30">
        <v>44713</v>
      </c>
      <c r="M14" s="30">
        <v>46174</v>
      </c>
      <c r="N14" s="28" t="s">
        <v>54</v>
      </c>
      <c r="O14" s="30">
        <f ca="1">TODAY()</f>
        <v>45302</v>
      </c>
      <c r="P14" s="31">
        <f ca="1">Tabla22567[[#This Row],[DATA AVUI]]-Tabla22567[[#This Row],[DATA FINALITACIO VIGENCIA]]</f>
        <v>-872</v>
      </c>
      <c r="Q14" s="28" t="s">
        <v>49</v>
      </c>
      <c r="R14" s="28"/>
      <c r="S14" s="28"/>
      <c r="T14" s="28"/>
      <c r="U14" s="28"/>
      <c r="V14" s="28"/>
      <c r="W14" s="32">
        <f ca="1">Tabla22567[[#This Row],[DATA AVUI]]-Tabla22567[[#This Row],[DATA FINALITZACIÓ PRÒRROGA]]</f>
        <v>45302</v>
      </c>
      <c r="X14" s="33" t="s">
        <v>51</v>
      </c>
      <c r="Y14" s="41" t="s">
        <v>61</v>
      </c>
      <c r="Z14" s="33"/>
      <c r="AA14" s="34"/>
      <c r="AB14" s="28"/>
      <c r="AC14" s="34"/>
      <c r="AD14" s="34"/>
      <c r="AE14" s="34"/>
      <c r="AF14" s="34"/>
      <c r="AG14" s="28"/>
      <c r="AH14" s="34"/>
      <c r="AI14" s="34"/>
      <c r="AJ14" s="28"/>
      <c r="AK14" s="35">
        <v>95</v>
      </c>
      <c r="AL14" s="24"/>
      <c r="AM14" s="16"/>
    </row>
    <row r="15" spans="2:39" ht="28.8" x14ac:dyDescent="0.3">
      <c r="B15" s="36" t="s">
        <v>129</v>
      </c>
      <c r="C15" s="16" t="s">
        <v>139</v>
      </c>
      <c r="D15" s="16" t="s">
        <v>146</v>
      </c>
      <c r="E15" s="16" t="s">
        <v>147</v>
      </c>
      <c r="F15" s="17" t="s">
        <v>148</v>
      </c>
      <c r="G15" s="28" t="s">
        <v>65</v>
      </c>
      <c r="H15" s="16" t="s">
        <v>44</v>
      </c>
      <c r="I15" s="18">
        <v>44629</v>
      </c>
      <c r="J15" s="18">
        <v>44692</v>
      </c>
      <c r="K15" s="20">
        <v>44692</v>
      </c>
      <c r="L15" s="20">
        <v>44699</v>
      </c>
      <c r="M15" s="30">
        <v>44773</v>
      </c>
      <c r="N15" s="16" t="s">
        <v>143</v>
      </c>
      <c r="O15" s="20">
        <f ca="1">TODAY()</f>
        <v>45302</v>
      </c>
      <c r="P15" s="21">
        <f ca="1">Tabla22567[[#This Row],[DATA AVUI]]-Tabla22567[[#This Row],[DATA FINALITACIO VIGENCIA]]</f>
        <v>529</v>
      </c>
      <c r="Q15" s="16" t="s">
        <v>49</v>
      </c>
      <c r="R15" s="16"/>
      <c r="S15" s="16"/>
      <c r="T15" s="16"/>
      <c r="U15" s="16"/>
      <c r="V15" s="16"/>
      <c r="W15" s="22">
        <f ca="1">Tabla22567[[#This Row],[DATA AVUI]]-Tabla22567[[#This Row],[DATA FINALITZACIÓ PRÒRROGA]]</f>
        <v>45302</v>
      </c>
      <c r="X15" s="16" t="s">
        <v>144</v>
      </c>
      <c r="Y15" s="16" t="s">
        <v>145</v>
      </c>
      <c r="Z15" s="16"/>
      <c r="AA15" s="23">
        <v>5580</v>
      </c>
      <c r="AB15" s="16"/>
      <c r="AC15" s="23">
        <f>Tabla22567[[#This Row],[IMPORT DE LICITACIÓ ]]*1.21</f>
        <v>6751.8</v>
      </c>
      <c r="AD15" s="23">
        <f>Tabla22567[[#This Row],[IBL LOT 2]]*1.21</f>
        <v>0</v>
      </c>
      <c r="AE15" s="23"/>
      <c r="AF15" s="23">
        <v>3533.85</v>
      </c>
      <c r="AG15" s="16"/>
      <c r="AH15" s="23">
        <f>Tabla22567[[#This Row],[IMPORT ADJUDICACIÓ SENSE IVA]]*1.21</f>
        <v>4275.9584999999997</v>
      </c>
      <c r="AI15" s="23"/>
      <c r="AJ15" s="37"/>
      <c r="AK15" s="24"/>
      <c r="AL15" s="24">
        <f>Tabla22567[[#This Row],[Quota mes ]]*1.21</f>
        <v>0</v>
      </c>
      <c r="AM15" s="16"/>
    </row>
    <row r="16" spans="2:39" ht="28.8" x14ac:dyDescent="0.3">
      <c r="B16" s="36" t="s">
        <v>129</v>
      </c>
      <c r="C16" s="16" t="s">
        <v>139</v>
      </c>
      <c r="D16" s="16" t="s">
        <v>149</v>
      </c>
      <c r="E16" s="16" t="s">
        <v>147</v>
      </c>
      <c r="F16" s="17" t="s">
        <v>150</v>
      </c>
      <c r="G16" s="28" t="s">
        <v>65</v>
      </c>
      <c r="H16" s="16" t="s">
        <v>44</v>
      </c>
      <c r="I16" s="18">
        <v>44629</v>
      </c>
      <c r="J16" s="18">
        <v>44692</v>
      </c>
      <c r="K16" s="20">
        <v>44692</v>
      </c>
      <c r="L16" s="20">
        <v>44699</v>
      </c>
      <c r="M16" s="30">
        <v>44773</v>
      </c>
      <c r="N16" s="16" t="s">
        <v>143</v>
      </c>
      <c r="O16" s="20">
        <f ca="1">TODAY()</f>
        <v>45302</v>
      </c>
      <c r="P16" s="21">
        <f ca="1">Tabla22567[[#This Row],[DATA AVUI]]-Tabla22567[[#This Row],[DATA FINALITACIO VIGENCIA]]</f>
        <v>529</v>
      </c>
      <c r="Q16" s="16" t="s">
        <v>49</v>
      </c>
      <c r="R16" s="16"/>
      <c r="S16" s="16"/>
      <c r="T16" s="16"/>
      <c r="U16" s="16"/>
      <c r="V16" s="16"/>
      <c r="W16" s="22">
        <f ca="1">Tabla22567[[#This Row],[DATA AVUI]]-Tabla22567[[#This Row],[DATA FINALITZACIÓ PRÒRROGA]]</f>
        <v>45302</v>
      </c>
      <c r="X16" s="16" t="s">
        <v>144</v>
      </c>
      <c r="Y16" s="16" t="s">
        <v>145</v>
      </c>
      <c r="Z16" s="16"/>
      <c r="AA16" s="23">
        <v>2644.63</v>
      </c>
      <c r="AB16" s="16"/>
      <c r="AC16" s="23">
        <f>Tabla22567[[#This Row],[IMPORT DE LICITACIÓ ]]*1.21</f>
        <v>3200.0023000000001</v>
      </c>
      <c r="AD16" s="23">
        <f>Tabla22567[[#This Row],[IBL LOT 2]]*1.21</f>
        <v>0</v>
      </c>
      <c r="AE16" s="23"/>
      <c r="AF16" s="23">
        <v>2021.25</v>
      </c>
      <c r="AG16" s="16"/>
      <c r="AH16" s="23">
        <f>Tabla22567[[#This Row],[IMPORT ADJUDICACIÓ SENSE IVA]]*1.21</f>
        <v>2445.7125000000001</v>
      </c>
      <c r="AI16" s="23"/>
      <c r="AJ16" s="37"/>
      <c r="AK16" s="24"/>
      <c r="AL16" s="24"/>
      <c r="AM16" s="16"/>
    </row>
    <row r="17" spans="2:39" ht="28.8" x14ac:dyDescent="0.3">
      <c r="B17" s="36" t="s">
        <v>138</v>
      </c>
      <c r="C17" s="16" t="s">
        <v>160</v>
      </c>
      <c r="D17" s="16" t="s">
        <v>167</v>
      </c>
      <c r="E17" s="16" t="s">
        <v>168</v>
      </c>
      <c r="F17" s="16" t="s">
        <v>169</v>
      </c>
      <c r="G17" s="28" t="s">
        <v>65</v>
      </c>
      <c r="H17" s="16" t="s">
        <v>39</v>
      </c>
      <c r="I17" s="18">
        <v>44642</v>
      </c>
      <c r="J17" s="18">
        <v>44692</v>
      </c>
      <c r="K17" s="20">
        <v>44693</v>
      </c>
      <c r="L17" s="20">
        <v>44732</v>
      </c>
      <c r="M17" s="30">
        <v>46193</v>
      </c>
      <c r="N17" s="16" t="s">
        <v>54</v>
      </c>
      <c r="O17" s="20">
        <f ca="1">TODAY()</f>
        <v>45302</v>
      </c>
      <c r="P17" s="21">
        <f ca="1">Tabla22567[[#This Row],[DATA AVUI]]-Tabla22567[[#This Row],[DATA FINALITACIO VIGENCIA]]</f>
        <v>-891</v>
      </c>
      <c r="Q17" s="16" t="s">
        <v>40</v>
      </c>
      <c r="R17" s="16" t="s">
        <v>116</v>
      </c>
      <c r="S17" s="16"/>
      <c r="T17" s="16"/>
      <c r="U17" s="16"/>
      <c r="V17" s="16"/>
      <c r="W17" s="22">
        <f ca="1">Tabla22567[[#This Row],[DATA AVUI]]-Tabla22567[[#This Row],[DATA FINALITZACIÓ PRÒRROGA]]</f>
        <v>45302</v>
      </c>
      <c r="X17" s="16" t="s">
        <v>164</v>
      </c>
      <c r="Y17" s="16" t="s">
        <v>165</v>
      </c>
      <c r="Z17" s="16" t="s">
        <v>170</v>
      </c>
      <c r="AA17" s="23">
        <v>4400</v>
      </c>
      <c r="AB17" s="16"/>
      <c r="AC17" s="23">
        <f>Tabla22567[[#This Row],[IMPORT DE LICITACIÓ ]]*1.21</f>
        <v>5324</v>
      </c>
      <c r="AD17" s="23">
        <f>Tabla22567[[#This Row],[IBL LOT 2]]*1.21</f>
        <v>0</v>
      </c>
      <c r="AE17" s="23"/>
      <c r="AF17" s="23">
        <v>2052</v>
      </c>
      <c r="AG17" s="16"/>
      <c r="AH17" s="23">
        <f>Tabla22567[[#This Row],[IMPORT ADJUDICACIÓ SENSE IVA]]*1.21</f>
        <v>2482.92</v>
      </c>
      <c r="AI17" s="23"/>
      <c r="AJ17" s="37"/>
      <c r="AK17" s="24"/>
      <c r="AL17" s="24"/>
      <c r="AM17" s="16"/>
    </row>
    <row r="18" spans="2:39" x14ac:dyDescent="0.3">
      <c r="B18" s="36" t="s">
        <v>138</v>
      </c>
      <c r="C18" s="16" t="s">
        <v>160</v>
      </c>
      <c r="D18" s="16" t="s">
        <v>161</v>
      </c>
      <c r="E18" s="16" t="s">
        <v>162</v>
      </c>
      <c r="F18" s="16" t="s">
        <v>163</v>
      </c>
      <c r="G18" s="28" t="s">
        <v>65</v>
      </c>
      <c r="H18" s="16" t="s">
        <v>39</v>
      </c>
      <c r="I18" s="18">
        <v>44642</v>
      </c>
      <c r="J18" s="18">
        <v>44692</v>
      </c>
      <c r="K18" s="20">
        <v>44693</v>
      </c>
      <c r="L18" s="20">
        <v>44722</v>
      </c>
      <c r="M18" s="30">
        <v>46183</v>
      </c>
      <c r="N18" s="16" t="s">
        <v>54</v>
      </c>
      <c r="O18" s="20">
        <f ca="1">TODAY()</f>
        <v>45302</v>
      </c>
      <c r="P18" s="21">
        <f ca="1">Tabla22567[[#This Row],[DATA AVUI]]-Tabla22567[[#This Row],[DATA FINALITACIO VIGENCIA]]</f>
        <v>-881</v>
      </c>
      <c r="Q18" s="16" t="s">
        <v>40</v>
      </c>
      <c r="R18" s="16" t="s">
        <v>116</v>
      </c>
      <c r="S18" s="16"/>
      <c r="T18" s="16"/>
      <c r="U18" s="16"/>
      <c r="V18" s="16"/>
      <c r="W18" s="22">
        <f ca="1">Tabla22567[[#This Row],[DATA AVUI]]-Tabla22567[[#This Row],[DATA FINALITZACIÓ PRÒRROGA]]</f>
        <v>45302</v>
      </c>
      <c r="X18" s="16" t="s">
        <v>164</v>
      </c>
      <c r="Y18" s="16" t="s">
        <v>165</v>
      </c>
      <c r="Z18" s="16" t="s">
        <v>166</v>
      </c>
      <c r="AA18" s="23">
        <v>2000</v>
      </c>
      <c r="AB18" s="16"/>
      <c r="AC18" s="23">
        <f>Tabla22567[[#This Row],[IMPORT DE LICITACIÓ ]]*1.21</f>
        <v>2420</v>
      </c>
      <c r="AD18" s="23">
        <v>0</v>
      </c>
      <c r="AE18" s="23"/>
      <c r="AF18" s="23">
        <v>1120</v>
      </c>
      <c r="AG18" s="16"/>
      <c r="AH18" s="23">
        <f>Tabla22567[[#This Row],[IMPORT ADJUDICACIÓ SENSE IVA]]*1.21</f>
        <v>1355.2</v>
      </c>
      <c r="AI18" s="23"/>
      <c r="AJ18" s="37"/>
      <c r="AK18" s="24"/>
      <c r="AL18" s="24"/>
      <c r="AM18" s="16"/>
    </row>
    <row r="19" spans="2:39" ht="28.8" x14ac:dyDescent="0.3">
      <c r="B19" s="36" t="s">
        <v>138</v>
      </c>
      <c r="C19" s="28" t="s">
        <v>90</v>
      </c>
      <c r="D19" s="28" t="s">
        <v>91</v>
      </c>
      <c r="E19" s="28" t="s">
        <v>92</v>
      </c>
      <c r="F19" s="28" t="s">
        <v>93</v>
      </c>
      <c r="G19" s="28" t="s">
        <v>65</v>
      </c>
      <c r="H19" s="28" t="s">
        <v>44</v>
      </c>
      <c r="I19" s="29">
        <v>44546</v>
      </c>
      <c r="J19" s="29">
        <v>44594</v>
      </c>
      <c r="K19" s="30">
        <v>44595</v>
      </c>
      <c r="L19" s="30"/>
      <c r="M19" s="30"/>
      <c r="N19" s="28" t="s">
        <v>88</v>
      </c>
      <c r="O19" s="30">
        <f ca="1">TODAY()</f>
        <v>45302</v>
      </c>
      <c r="P19" s="31">
        <f ca="1">Tabla22567[[#This Row],[DATA AVUI]]-Tabla22567[[#This Row],[DATA FINALITACIO VIGENCIA]]</f>
        <v>45302</v>
      </c>
      <c r="Q19" s="28" t="s">
        <v>49</v>
      </c>
      <c r="R19" s="28"/>
      <c r="S19" s="28"/>
      <c r="T19" s="28"/>
      <c r="U19" s="28"/>
      <c r="V19" s="28"/>
      <c r="W19" s="32">
        <f ca="1">Tabla22567[[#This Row],[DATA AVUI]]-Tabla22567[[#This Row],[DATA FINALITZACIÓ PRÒRROGA]]</f>
        <v>45302</v>
      </c>
      <c r="X19" s="28" t="s">
        <v>68</v>
      </c>
      <c r="Y19" s="16" t="s">
        <v>94</v>
      </c>
      <c r="Z19" s="28"/>
      <c r="AA19" s="34">
        <v>30200</v>
      </c>
      <c r="AB19" s="28"/>
      <c r="AC19" s="34">
        <f>Tabla22567[[#This Row],[IMPORT DE LICITACIÓ ]]*1.21</f>
        <v>36542</v>
      </c>
      <c r="AD19" s="34"/>
      <c r="AE19" s="34">
        <v>30200</v>
      </c>
      <c r="AF19" s="34">
        <v>24409.15</v>
      </c>
      <c r="AG19" s="28"/>
      <c r="AH19" s="34">
        <f>Tabla22567[[#This Row],[IMPORT ADJUDICACIÓ SENSE IVA]]*1.21</f>
        <v>29535.071500000002</v>
      </c>
      <c r="AI19" s="34"/>
      <c r="AJ19" s="28"/>
      <c r="AK19" s="35"/>
      <c r="AL19" s="24"/>
      <c r="AM19" s="16"/>
    </row>
    <row r="20" spans="2:39" ht="28.8" x14ac:dyDescent="0.3">
      <c r="B20" s="36" t="s">
        <v>138</v>
      </c>
      <c r="C20" s="16" t="s">
        <v>112</v>
      </c>
      <c r="D20" s="16" t="s">
        <v>113</v>
      </c>
      <c r="E20" s="16" t="s">
        <v>114</v>
      </c>
      <c r="F20" s="16" t="s">
        <v>115</v>
      </c>
      <c r="G20" s="28" t="s">
        <v>43</v>
      </c>
      <c r="H20" s="16" t="s">
        <v>44</v>
      </c>
      <c r="I20" s="18"/>
      <c r="J20" s="18">
        <v>44650</v>
      </c>
      <c r="K20" s="20">
        <v>44651</v>
      </c>
      <c r="L20" s="20"/>
      <c r="M20" s="30"/>
      <c r="N20" s="16" t="s">
        <v>116</v>
      </c>
      <c r="O20" s="20">
        <f ca="1">TODAY()</f>
        <v>45302</v>
      </c>
      <c r="P20" s="21">
        <f ca="1">Tabla22567[[#This Row],[DATA AVUI]]-Tabla22567[[#This Row],[DATA FINALITACIO VIGENCIA]]</f>
        <v>45302</v>
      </c>
      <c r="Q20" s="16" t="s">
        <v>40</v>
      </c>
      <c r="R20" s="16"/>
      <c r="S20" s="16"/>
      <c r="T20" s="16"/>
      <c r="U20" s="16"/>
      <c r="V20" s="16"/>
      <c r="W20" s="22">
        <f ca="1">Tabla22567[[#This Row],[DATA AVUI]]-Tabla22567[[#This Row],[DATA FINALITZACIÓ PRÒRROGA]]</f>
        <v>45302</v>
      </c>
      <c r="X20" s="16" t="s">
        <v>59</v>
      </c>
      <c r="Y20" s="16" t="s">
        <v>117</v>
      </c>
      <c r="Z20" s="16" t="s">
        <v>47</v>
      </c>
      <c r="AA20" s="23"/>
      <c r="AB20" s="16"/>
      <c r="AC20" s="23">
        <f>Tabla22567[[#This Row],[IMPORT DE LICITACIÓ ]]*1.21</f>
        <v>0</v>
      </c>
      <c r="AD20" s="23">
        <f>Tabla22567[[#This Row],[IBL LOT 2]]*1.21</f>
        <v>0</v>
      </c>
      <c r="AE20" s="23"/>
      <c r="AF20" s="23">
        <v>2727.27</v>
      </c>
      <c r="AG20" s="16"/>
      <c r="AH20" s="23">
        <f>Tabla22567[[#This Row],[IMPORT ADJUDICACIÓ SENSE IVA]]*1.21</f>
        <v>3299.9966999999997</v>
      </c>
      <c r="AI20" s="23"/>
      <c r="AJ20" s="16"/>
      <c r="AK20" s="24"/>
      <c r="AL20" s="24"/>
      <c r="AM20" s="16"/>
    </row>
    <row r="21" spans="2:39" ht="28.8" x14ac:dyDescent="0.3">
      <c r="B21" s="36" t="s">
        <v>138</v>
      </c>
      <c r="C21" s="28" t="s">
        <v>172</v>
      </c>
      <c r="D21" s="16" t="s">
        <v>173</v>
      </c>
      <c r="E21" s="16" t="s">
        <v>174</v>
      </c>
      <c r="F21" s="16" t="s">
        <v>175</v>
      </c>
      <c r="G21" s="28" t="s">
        <v>65</v>
      </c>
      <c r="H21" s="16" t="s">
        <v>50</v>
      </c>
      <c r="I21" s="18">
        <v>44662</v>
      </c>
      <c r="J21" s="18">
        <v>44706</v>
      </c>
      <c r="K21" s="20">
        <v>44713</v>
      </c>
      <c r="L21" s="20"/>
      <c r="M21" s="30"/>
      <c r="N21" s="16" t="s">
        <v>176</v>
      </c>
      <c r="O21" s="20">
        <f ca="1">TODAY()</f>
        <v>45302</v>
      </c>
      <c r="P21" s="21">
        <f ca="1">Tabla22567[[#This Row],[DATA AVUI]]-Tabla22567[[#This Row],[DATA FINALITACIO VIGENCIA]]</f>
        <v>45302</v>
      </c>
      <c r="Q21" s="16" t="s">
        <v>49</v>
      </c>
      <c r="R21" s="16"/>
      <c r="S21" s="16"/>
      <c r="T21" s="16"/>
      <c r="U21" s="16"/>
      <c r="V21" s="16"/>
      <c r="W21" s="22">
        <f ca="1">Tabla22567[[#This Row],[DATA AVUI]]-Tabla22567[[#This Row],[DATA FINALITZACIÓ PRÒRROGA]]</f>
        <v>45302</v>
      </c>
      <c r="X21" s="16" t="s">
        <v>51</v>
      </c>
      <c r="Y21" s="16" t="s">
        <v>75</v>
      </c>
      <c r="Z21" s="16"/>
      <c r="AA21" s="23">
        <v>48752.83</v>
      </c>
      <c r="AB21" s="16"/>
      <c r="AC21" s="23">
        <f>Tabla22567[[#This Row],[IMPORT DE LICITACIÓ ]]*1.21</f>
        <v>58990.924299999999</v>
      </c>
      <c r="AD21" s="23">
        <f>Tabla22567[[#This Row],[IBL LOT 2]]*1.21</f>
        <v>0</v>
      </c>
      <c r="AE21" s="23"/>
      <c r="AF21" s="23">
        <v>45876.41</v>
      </c>
      <c r="AG21" s="16"/>
      <c r="AH21" s="23">
        <f>Tabla22567[[#This Row],[IMPORT ADJUDICACIÓ SENSE IVA]]*1.21</f>
        <v>55510.456100000003</v>
      </c>
      <c r="AI21" s="23"/>
      <c r="AJ21" s="37"/>
      <c r="AK21" s="24"/>
      <c r="AL21" s="24"/>
      <c r="AM21" s="16"/>
    </row>
    <row r="22" spans="2:39" ht="28.8" x14ac:dyDescent="0.3">
      <c r="B22" s="36" t="s">
        <v>138</v>
      </c>
      <c r="C22" s="16" t="s">
        <v>103</v>
      </c>
      <c r="D22" s="16" t="s">
        <v>104</v>
      </c>
      <c r="E22" s="16" t="s">
        <v>105</v>
      </c>
      <c r="F22" s="17" t="s">
        <v>106</v>
      </c>
      <c r="G22" s="28" t="s">
        <v>43</v>
      </c>
      <c r="H22" s="16" t="s">
        <v>44</v>
      </c>
      <c r="I22" s="18">
        <v>44613</v>
      </c>
      <c r="J22" s="18">
        <v>44636</v>
      </c>
      <c r="K22" s="20">
        <v>44638</v>
      </c>
      <c r="L22" s="20">
        <v>44638</v>
      </c>
      <c r="M22" s="20"/>
      <c r="N22" s="16"/>
      <c r="O22" s="20">
        <f ca="1">TODAY()</f>
        <v>45302</v>
      </c>
      <c r="P22" s="21">
        <f ca="1">Tabla22567[[#This Row],[DATA AVUI]]-Tabla22567[[#This Row],[DATA FINALITACIO VIGENCIA]]</f>
        <v>45302</v>
      </c>
      <c r="Q22" s="16" t="s">
        <v>49</v>
      </c>
      <c r="R22" s="16"/>
      <c r="S22" s="16"/>
      <c r="T22" s="16"/>
      <c r="U22" s="16"/>
      <c r="V22" s="16"/>
      <c r="W22" s="22">
        <f ca="1">Tabla22567[[#This Row],[DATA AVUI]]-Tabla22567[[#This Row],[DATA FINALITZACIÓ PRÒRROGA]]</f>
        <v>45302</v>
      </c>
      <c r="X22" s="16" t="s">
        <v>55</v>
      </c>
      <c r="Y22" s="16" t="s">
        <v>56</v>
      </c>
      <c r="Z22" s="16" t="s">
        <v>47</v>
      </c>
      <c r="AA22" s="23"/>
      <c r="AB22" s="16"/>
      <c r="AC22" s="23">
        <f>Tabla22567[[#This Row],[IMPORT DE LICITACIÓ ]]*1.21</f>
        <v>0</v>
      </c>
      <c r="AD22" s="23">
        <f>Tabla22567[[#This Row],[IBL LOT 2]]*1.21</f>
        <v>0</v>
      </c>
      <c r="AE22" s="23"/>
      <c r="AF22" s="23">
        <v>13220.9</v>
      </c>
      <c r="AG22" s="16"/>
      <c r="AH22" s="23">
        <f>Tabla22567[[#This Row],[IMPORT ADJUDICACIÓ SENSE IVA]]*1.21</f>
        <v>15997.288999999999</v>
      </c>
      <c r="AI22" s="23"/>
      <c r="AJ22" s="16"/>
      <c r="AK22" s="24"/>
      <c r="AL22" s="24"/>
      <c r="AM22" s="16"/>
    </row>
    <row r="23" spans="2:39" x14ac:dyDescent="0.3">
      <c r="B23" s="36" t="s">
        <v>159</v>
      </c>
      <c r="C23" s="8" t="s">
        <v>71</v>
      </c>
      <c r="D23" s="8" t="s">
        <v>72</v>
      </c>
      <c r="E23" s="8" t="s">
        <v>73</v>
      </c>
      <c r="F23" s="8" t="s">
        <v>74</v>
      </c>
      <c r="G23" s="8" t="s">
        <v>48</v>
      </c>
      <c r="H23" s="8" t="s">
        <v>50</v>
      </c>
      <c r="I23" s="9">
        <v>44510</v>
      </c>
      <c r="J23" s="9">
        <v>44545</v>
      </c>
      <c r="K23" s="10">
        <v>44582</v>
      </c>
      <c r="L23" s="10">
        <v>44583</v>
      </c>
      <c r="M23" s="10">
        <v>44703</v>
      </c>
      <c r="N23" s="8" t="s">
        <v>57</v>
      </c>
      <c r="O23" s="10">
        <f ca="1">TODAY()</f>
        <v>45302</v>
      </c>
      <c r="P23" s="11">
        <f ca="1">Tabla22567[[#This Row],[DATA AVUI]]-Tabla22567[[#This Row],[DATA FINALITACIO VIGENCIA]]</f>
        <v>599</v>
      </c>
      <c r="Q23" s="8" t="s">
        <v>49</v>
      </c>
      <c r="R23" s="8"/>
      <c r="S23" s="8"/>
      <c r="T23" s="8"/>
      <c r="U23" s="8"/>
      <c r="V23" s="8"/>
      <c r="W23" s="12">
        <f ca="1">Tabla22567[[#This Row],[DATA AVUI]]-Tabla22567[[#This Row],[DATA FINALITZACIÓ PRÒRROGA]]</f>
        <v>45302</v>
      </c>
      <c r="X23" s="8" t="s">
        <v>60</v>
      </c>
      <c r="Y23" s="8" t="s">
        <v>75</v>
      </c>
      <c r="Z23" s="8"/>
      <c r="AA23" s="13">
        <v>66047.61</v>
      </c>
      <c r="AB23" s="8"/>
      <c r="AC23" s="13">
        <f>Tabla22567[[#This Row],[IMPORT DE LICITACIÓ ]]*1.21</f>
        <v>79917.608099999998</v>
      </c>
      <c r="AD23" s="13"/>
      <c r="AE23" s="13">
        <v>79257.13</v>
      </c>
      <c r="AF23" s="13">
        <v>63738.38</v>
      </c>
      <c r="AG23" s="8"/>
      <c r="AH23" s="13">
        <f>Tabla22567[[#This Row],[IMPORT ADJUDICACIÓ SENSE IVA]]*1.21</f>
        <v>77123.439799999993</v>
      </c>
      <c r="AI23" s="13"/>
      <c r="AJ23" s="8"/>
      <c r="AK23" s="14"/>
      <c r="AL23" s="24"/>
      <c r="AM23" s="16"/>
    </row>
    <row r="24" spans="2:39" ht="28.8" x14ac:dyDescent="0.3">
      <c r="B24" s="36" t="s">
        <v>159</v>
      </c>
      <c r="C24" s="16" t="s">
        <v>125</v>
      </c>
      <c r="D24" s="16" t="s">
        <v>41</v>
      </c>
      <c r="E24" s="28" t="s">
        <v>126</v>
      </c>
      <c r="F24" s="16" t="s">
        <v>42</v>
      </c>
      <c r="G24" s="16" t="s">
        <v>43</v>
      </c>
      <c r="H24" s="16" t="s">
        <v>44</v>
      </c>
      <c r="I24" s="18"/>
      <c r="J24" s="18">
        <v>44685</v>
      </c>
      <c r="K24" s="20">
        <v>44687</v>
      </c>
      <c r="L24" s="20"/>
      <c r="M24" s="20"/>
      <c r="N24" s="16"/>
      <c r="O24" s="20">
        <f ca="1">TODAY()</f>
        <v>45302</v>
      </c>
      <c r="P24" s="21">
        <f ca="1">Tabla22567[[#This Row],[DATA AVUI]]-Tabla22567[[#This Row],[DATA FINALITACIO VIGENCIA]]</f>
        <v>45302</v>
      </c>
      <c r="Q24" s="16" t="s">
        <v>49</v>
      </c>
      <c r="R24" s="16"/>
      <c r="S24" s="16"/>
      <c r="T24" s="16"/>
      <c r="U24" s="16"/>
      <c r="V24" s="16"/>
      <c r="W24" s="22">
        <f ca="1">Tabla22567[[#This Row],[DATA AVUI]]-Tabla22567[[#This Row],[DATA FINALITZACIÓ PRÒRROGA]]</f>
        <v>45302</v>
      </c>
      <c r="X24" s="28" t="s">
        <v>45</v>
      </c>
      <c r="Y24" s="28" t="s">
        <v>46</v>
      </c>
      <c r="Z24" s="28" t="s">
        <v>47</v>
      </c>
      <c r="AA24" s="23">
        <v>7480</v>
      </c>
      <c r="AB24" s="16"/>
      <c r="AC24" s="23">
        <f>Tabla22567[[#This Row],[IMPORT DE LICITACIÓ ]]*1.21</f>
        <v>9050.7999999999993</v>
      </c>
      <c r="AD24" s="23">
        <f>Tabla22567[[#This Row],[IBL LOT 2]]*1.21</f>
        <v>0</v>
      </c>
      <c r="AE24" s="23"/>
      <c r="AF24" s="23">
        <v>7480</v>
      </c>
      <c r="AG24" s="16"/>
      <c r="AH24" s="23">
        <f>Tabla22567[[#This Row],[IMPORT ADJUDICACIÓ SENSE IVA]]*1.21</f>
        <v>9050.7999999999993</v>
      </c>
      <c r="AI24" s="23"/>
      <c r="AJ24" s="16"/>
      <c r="AK24" s="24"/>
      <c r="AL24" s="24"/>
      <c r="AM24" s="16"/>
    </row>
    <row r="25" spans="2:39" ht="43.2" x14ac:dyDescent="0.3">
      <c r="B25" s="36" t="s">
        <v>171</v>
      </c>
      <c r="C25" s="16" t="s">
        <v>130</v>
      </c>
      <c r="D25" s="16" t="s">
        <v>134</v>
      </c>
      <c r="E25" s="16" t="s">
        <v>135</v>
      </c>
      <c r="F25" s="17" t="s">
        <v>136</v>
      </c>
      <c r="G25" s="28" t="s">
        <v>43</v>
      </c>
      <c r="H25" s="16" t="s">
        <v>39</v>
      </c>
      <c r="I25" s="18"/>
      <c r="J25" s="18">
        <v>44692</v>
      </c>
      <c r="K25" s="20"/>
      <c r="L25" s="20">
        <v>44713</v>
      </c>
      <c r="M25" s="30">
        <v>45078</v>
      </c>
      <c r="N25" s="16" t="s">
        <v>116</v>
      </c>
      <c r="O25" s="20">
        <f ca="1">TODAY()</f>
        <v>45302</v>
      </c>
      <c r="P25" s="21">
        <f ca="1">Tabla22567[[#This Row],[DATA AVUI]]-Tabla22567[[#This Row],[DATA FINALITACIO VIGENCIA]]</f>
        <v>224</v>
      </c>
      <c r="Q25" s="16" t="s">
        <v>40</v>
      </c>
      <c r="R25" s="16" t="s">
        <v>66</v>
      </c>
      <c r="S25" s="16"/>
      <c r="T25" s="16"/>
      <c r="U25" s="16"/>
      <c r="V25" s="16"/>
      <c r="W25" s="22">
        <f ca="1">Tabla22567[[#This Row],[DATA AVUI]]-Tabla22567[[#This Row],[DATA FINALITZACIÓ PRÒRROGA]]</f>
        <v>45302</v>
      </c>
      <c r="X25" s="16" t="s">
        <v>60</v>
      </c>
      <c r="Y25" s="16" t="s">
        <v>61</v>
      </c>
      <c r="Z25" s="16" t="s">
        <v>137</v>
      </c>
      <c r="AA25" s="23"/>
      <c r="AB25" s="16"/>
      <c r="AC25" s="23">
        <f>Tabla22567[[#This Row],[IMPORT DE LICITACIÓ ]]*1.21</f>
        <v>0</v>
      </c>
      <c r="AD25" s="23">
        <f>Tabla22567[[#This Row],[IBL LOT 2]]*1.21</f>
        <v>0</v>
      </c>
      <c r="AE25" s="23"/>
      <c r="AF25" s="23">
        <v>156</v>
      </c>
      <c r="AG25" s="16"/>
      <c r="AH25" s="23">
        <f>Tabla22567[[#This Row],[IMPORT ADJUDICACIÓ SENSE IVA]]*1.21</f>
        <v>188.76</v>
      </c>
      <c r="AI25" s="23"/>
      <c r="AJ25" s="16"/>
      <c r="AK25" s="24"/>
      <c r="AL25" s="24"/>
      <c r="AM25" s="16"/>
    </row>
    <row r="26" spans="2:39" ht="28.8" x14ac:dyDescent="0.3">
      <c r="B26" s="36" t="s">
        <v>177</v>
      </c>
      <c r="C26" s="16" t="s">
        <v>139</v>
      </c>
      <c r="D26" s="16" t="s">
        <v>151</v>
      </c>
      <c r="E26" s="16" t="s">
        <v>152</v>
      </c>
      <c r="F26" s="17" t="s">
        <v>153</v>
      </c>
      <c r="G26" s="28" t="s">
        <v>65</v>
      </c>
      <c r="H26" s="16" t="s">
        <v>44</v>
      </c>
      <c r="I26" s="18">
        <v>44629</v>
      </c>
      <c r="J26" s="18">
        <v>44692</v>
      </c>
      <c r="K26" s="20">
        <v>44692</v>
      </c>
      <c r="L26" s="20">
        <v>44699</v>
      </c>
      <c r="M26" s="30">
        <v>44804</v>
      </c>
      <c r="N26" s="16" t="s">
        <v>154</v>
      </c>
      <c r="O26" s="20">
        <f ca="1">TODAY()</f>
        <v>45302</v>
      </c>
      <c r="P26" s="21">
        <f ca="1">Tabla22567[[#This Row],[DATA AVUI]]-Tabla22567[[#This Row],[DATA FINALITACIO VIGENCIA]]</f>
        <v>498</v>
      </c>
      <c r="Q26" s="16" t="s">
        <v>49</v>
      </c>
      <c r="R26" s="16"/>
      <c r="S26" s="16"/>
      <c r="T26" s="16"/>
      <c r="U26" s="16"/>
      <c r="V26" s="16"/>
      <c r="W26" s="22">
        <f ca="1">Tabla22567[[#This Row],[DATA AVUI]]-Tabla22567[[#This Row],[DATA FINALITZACIÓ PRÒRROGA]]</f>
        <v>45302</v>
      </c>
      <c r="X26" s="16" t="s">
        <v>144</v>
      </c>
      <c r="Y26" s="16" t="s">
        <v>145</v>
      </c>
      <c r="Z26" s="16"/>
      <c r="AA26" s="23">
        <v>13100</v>
      </c>
      <c r="AB26" s="16"/>
      <c r="AC26" s="23">
        <f>Tabla22567[[#This Row],[IMPORT DE LICITACIÓ ]]*1.21</f>
        <v>15851</v>
      </c>
      <c r="AD26" s="23">
        <f>Tabla22567[[#This Row],[IBL LOT 2]]*1.21</f>
        <v>0</v>
      </c>
      <c r="AE26" s="23"/>
      <c r="AF26" s="23">
        <v>11790</v>
      </c>
      <c r="AG26" s="16"/>
      <c r="AH26" s="23">
        <f>Tabla22567[[#This Row],[IMPORT ADJUDICACIÓ SENSE IVA]]*1.21</f>
        <v>14265.9</v>
      </c>
      <c r="AI26" s="23"/>
      <c r="AJ26" s="37"/>
      <c r="AK26" s="24"/>
      <c r="AL26" s="24"/>
      <c r="AM26" s="16"/>
    </row>
    <row r="27" spans="2:39" ht="28.8" x14ac:dyDescent="0.3">
      <c r="B27" s="36" t="s">
        <v>182</v>
      </c>
      <c r="C27" s="16" t="s">
        <v>139</v>
      </c>
      <c r="D27" s="16" t="s">
        <v>155</v>
      </c>
      <c r="E27" s="16" t="s">
        <v>152</v>
      </c>
      <c r="F27" s="17" t="s">
        <v>156</v>
      </c>
      <c r="G27" s="28" t="s">
        <v>65</v>
      </c>
      <c r="H27" s="16" t="s">
        <v>44</v>
      </c>
      <c r="I27" s="18">
        <v>44629</v>
      </c>
      <c r="J27" s="18">
        <v>44692</v>
      </c>
      <c r="K27" s="20">
        <v>44692</v>
      </c>
      <c r="L27" s="20">
        <v>44699</v>
      </c>
      <c r="M27" s="30">
        <v>44712</v>
      </c>
      <c r="N27" s="16" t="s">
        <v>154</v>
      </c>
      <c r="O27" s="20">
        <f ca="1">TODAY()</f>
        <v>45302</v>
      </c>
      <c r="P27" s="21">
        <f ca="1">Tabla22567[[#This Row],[DATA AVUI]]-Tabla22567[[#This Row],[DATA FINALITACIO VIGENCIA]]</f>
        <v>590</v>
      </c>
      <c r="Q27" s="16" t="s">
        <v>49</v>
      </c>
      <c r="R27" s="16"/>
      <c r="S27" s="16"/>
      <c r="T27" s="16"/>
      <c r="U27" s="16"/>
      <c r="V27" s="16"/>
      <c r="W27" s="22">
        <f ca="1">Tabla22567[[#This Row],[DATA AVUI]]-Tabla22567[[#This Row],[DATA FINALITZACIÓ PRÒRROGA]]</f>
        <v>45302</v>
      </c>
      <c r="X27" s="16" t="s">
        <v>144</v>
      </c>
      <c r="Y27" s="16" t="s">
        <v>145</v>
      </c>
      <c r="Z27" s="16"/>
      <c r="AA27" s="23">
        <v>6305.7780000000002</v>
      </c>
      <c r="AB27" s="16"/>
      <c r="AC27" s="23">
        <f>Tabla22567[[#This Row],[IMPORT DE LICITACIÓ ]]*1.21</f>
        <v>7629.9913800000004</v>
      </c>
      <c r="AD27" s="23">
        <f>Tabla22567[[#This Row],[IBL LOT 2]]*1.21</f>
        <v>0</v>
      </c>
      <c r="AE27" s="23"/>
      <c r="AF27" s="23">
        <v>5990.5</v>
      </c>
      <c r="AG27" s="16"/>
      <c r="AH27" s="23">
        <f>Tabla22567[[#This Row],[IMPORT ADJUDICACIÓ SENSE IVA]]*1.21</f>
        <v>7248.5050000000001</v>
      </c>
      <c r="AI27" s="23"/>
      <c r="AJ27" s="37"/>
      <c r="AK27" s="24"/>
      <c r="AL27" s="24">
        <f>Tabla22567[[#This Row],[Quota mes ]]*1.21</f>
        <v>0</v>
      </c>
      <c r="AM27" s="16"/>
    </row>
    <row r="28" spans="2:39" ht="28.8" x14ac:dyDescent="0.3">
      <c r="B28" s="36" t="s">
        <v>188</v>
      </c>
      <c r="C28" s="16" t="s">
        <v>139</v>
      </c>
      <c r="D28" s="16" t="s">
        <v>157</v>
      </c>
      <c r="E28" s="16" t="s">
        <v>152</v>
      </c>
      <c r="F28" s="17" t="s">
        <v>158</v>
      </c>
      <c r="G28" s="28" t="s">
        <v>65</v>
      </c>
      <c r="H28" s="16" t="s">
        <v>44</v>
      </c>
      <c r="I28" s="18">
        <v>44629</v>
      </c>
      <c r="J28" s="18">
        <v>44692</v>
      </c>
      <c r="K28" s="20">
        <v>44692</v>
      </c>
      <c r="L28" s="20">
        <v>44699</v>
      </c>
      <c r="M28" s="30">
        <v>44773</v>
      </c>
      <c r="N28" s="16" t="s">
        <v>143</v>
      </c>
      <c r="O28" s="20">
        <f ca="1">TODAY()</f>
        <v>45302</v>
      </c>
      <c r="P28" s="21">
        <f ca="1">Tabla22567[[#This Row],[DATA AVUI]]-Tabla22567[[#This Row],[DATA FINALITACIO VIGENCIA]]</f>
        <v>529</v>
      </c>
      <c r="Q28" s="16" t="s">
        <v>49</v>
      </c>
      <c r="R28" s="16"/>
      <c r="S28" s="16"/>
      <c r="T28" s="16"/>
      <c r="U28" s="16"/>
      <c r="V28" s="16"/>
      <c r="W28" s="22">
        <f ca="1">Tabla22567[[#This Row],[DATA AVUI]]-Tabla22567[[#This Row],[DATA FINALITZACIÓ PRÒRROGA]]</f>
        <v>45302</v>
      </c>
      <c r="X28" s="16" t="s">
        <v>144</v>
      </c>
      <c r="Y28" s="16" t="s">
        <v>145</v>
      </c>
      <c r="Z28" s="16"/>
      <c r="AA28" s="23">
        <v>3400.5</v>
      </c>
      <c r="AB28" s="16"/>
      <c r="AC28" s="23">
        <f>Tabla22567[[#This Row],[IMPORT DE LICITACIÓ ]]*1.21</f>
        <v>4114.6049999999996</v>
      </c>
      <c r="AD28" s="23">
        <f>Tabla22567[[#This Row],[IBL LOT 2]]*1.21</f>
        <v>0</v>
      </c>
      <c r="AE28" s="23"/>
      <c r="AF28" s="23">
        <v>3060.45</v>
      </c>
      <c r="AG28" s="16"/>
      <c r="AH28" s="23">
        <f>Tabla22567[[#This Row],[IMPORT ADJUDICACIÓ SENSE IVA]]*1.21</f>
        <v>3703.1444999999999</v>
      </c>
      <c r="AI28" s="23"/>
      <c r="AJ28" s="37"/>
      <c r="AK28" s="24"/>
      <c r="AL28" s="24">
        <f>Tabla22567[[#This Row],[Quota mes ]]*1.21</f>
        <v>0</v>
      </c>
      <c r="AM28" s="16"/>
    </row>
    <row r="29" spans="2:39" ht="28.8" x14ac:dyDescent="0.3">
      <c r="B29" s="36" t="s">
        <v>194</v>
      </c>
      <c r="C29" s="16" t="s">
        <v>125</v>
      </c>
      <c r="D29" s="16" t="s">
        <v>41</v>
      </c>
      <c r="E29" s="28" t="s">
        <v>127</v>
      </c>
      <c r="F29" s="16" t="s">
        <v>128</v>
      </c>
      <c r="G29" s="16" t="s">
        <v>43</v>
      </c>
      <c r="H29" s="16" t="s">
        <v>44</v>
      </c>
      <c r="I29" s="18"/>
      <c r="J29" s="18">
        <v>44685</v>
      </c>
      <c r="K29" s="20">
        <v>44686</v>
      </c>
      <c r="L29" s="20"/>
      <c r="M29" s="20"/>
      <c r="N29" s="16"/>
      <c r="O29" s="20">
        <f ca="1">TODAY()</f>
        <v>45302</v>
      </c>
      <c r="P29" s="21">
        <f ca="1">Tabla22567[[#This Row],[DATA AVUI]]-Tabla22567[[#This Row],[DATA FINALITACIO VIGENCIA]]</f>
        <v>45302</v>
      </c>
      <c r="Q29" s="16" t="s">
        <v>49</v>
      </c>
      <c r="R29" s="16"/>
      <c r="S29" s="16"/>
      <c r="T29" s="16"/>
      <c r="U29" s="16"/>
      <c r="V29" s="16"/>
      <c r="W29" s="22">
        <f ca="1">Tabla22567[[#This Row],[DATA AVUI]]-Tabla22567[[#This Row],[DATA FINALITZACIÓ PRÒRROGA]]</f>
        <v>45302</v>
      </c>
      <c r="X29" s="28" t="s">
        <v>45</v>
      </c>
      <c r="Y29" s="28" t="s">
        <v>46</v>
      </c>
      <c r="Z29" s="28" t="s">
        <v>47</v>
      </c>
      <c r="AA29" s="23">
        <v>302.16000000000003</v>
      </c>
      <c r="AB29" s="16"/>
      <c r="AC29" s="23">
        <f>Tabla22567[[#This Row],[IMPORT DE LICITACIÓ ]]*1.21</f>
        <v>365.61360000000002</v>
      </c>
      <c r="AD29" s="23">
        <f>Tabla22567[[#This Row],[IBL LOT 2]]*1.21</f>
        <v>0</v>
      </c>
      <c r="AE29" s="23"/>
      <c r="AF29" s="23">
        <v>302.16000000000003</v>
      </c>
      <c r="AG29" s="16"/>
      <c r="AH29" s="23">
        <f>Tabla22567[[#This Row],[IMPORT ADJUDICACIÓ SENSE IVA]]*1.21</f>
        <v>365.61360000000002</v>
      </c>
      <c r="AI29" s="23"/>
      <c r="AJ29" s="16"/>
      <c r="AK29" s="24"/>
      <c r="AL29" s="24">
        <f>Tabla22567[[#This Row],[Quota mes ]]*1.21</f>
        <v>0</v>
      </c>
      <c r="AM29" s="16"/>
    </row>
    <row r="30" spans="2:39" ht="28.8" x14ac:dyDescent="0.3">
      <c r="B30" s="36" t="s">
        <v>199</v>
      </c>
      <c r="C30" s="16" t="s">
        <v>119</v>
      </c>
      <c r="D30" s="16" t="s">
        <v>120</v>
      </c>
      <c r="E30" s="26" t="s">
        <v>121</v>
      </c>
      <c r="F30" s="17" t="s">
        <v>122</v>
      </c>
      <c r="G30" s="16" t="s">
        <v>100</v>
      </c>
      <c r="H30" s="16" t="s">
        <v>39</v>
      </c>
      <c r="I30" s="18">
        <v>44417</v>
      </c>
      <c r="J30" s="18">
        <v>44657</v>
      </c>
      <c r="K30" s="20"/>
      <c r="L30" s="20">
        <v>44743</v>
      </c>
      <c r="M30" s="20">
        <v>47665</v>
      </c>
      <c r="N30" s="16" t="s">
        <v>123</v>
      </c>
      <c r="O30" s="20">
        <f ca="1">TODAY()</f>
        <v>45302</v>
      </c>
      <c r="P30" s="21">
        <f ca="1">Tabla22567[[#This Row],[DATA AVUI]]-Tabla22567[[#This Row],[DATA FINALITACIO VIGENCIA]]</f>
        <v>-2363</v>
      </c>
      <c r="Q30" s="16" t="s">
        <v>40</v>
      </c>
      <c r="R30" s="16" t="s">
        <v>58</v>
      </c>
      <c r="S30" s="16"/>
      <c r="T30" s="16"/>
      <c r="U30" s="16"/>
      <c r="V30" s="16"/>
      <c r="W30" s="22">
        <f ca="1">Tabla22567[[#This Row],[DATA AVUI]]-Tabla22567[[#This Row],[DATA FINALITZACIÓ PRÒRROGA]]</f>
        <v>45302</v>
      </c>
      <c r="X30" s="16" t="s">
        <v>51</v>
      </c>
      <c r="Y30" s="16" t="s">
        <v>94</v>
      </c>
      <c r="Z30" s="16"/>
      <c r="AA30" s="23">
        <v>1522272.15</v>
      </c>
      <c r="AB30" s="16"/>
      <c r="AC30" s="23">
        <f>Tabla22567[[#This Row],[IMPORT DE LICITACIÓ ]]*1.21</f>
        <v>1841949.3014999998</v>
      </c>
      <c r="AD30" s="23"/>
      <c r="AE30" s="23">
        <v>18006356.940000001</v>
      </c>
      <c r="AF30" s="23"/>
      <c r="AG30" s="16"/>
      <c r="AH30" s="23">
        <f>Tabla22567[[#This Row],[IMPORT ADJUDICACIÓ SENSE IVA]]*1.21</f>
        <v>0</v>
      </c>
      <c r="AI30" s="23"/>
      <c r="AJ30" s="16"/>
      <c r="AK30" s="24"/>
      <c r="AL30" s="24"/>
      <c r="AM30" s="16"/>
    </row>
    <row r="31" spans="2:39" ht="28.8" x14ac:dyDescent="0.3">
      <c r="B31" s="36" t="s">
        <v>204</v>
      </c>
      <c r="C31" s="28" t="s">
        <v>84</v>
      </c>
      <c r="D31" s="28" t="s">
        <v>85</v>
      </c>
      <c r="E31" s="28" t="s">
        <v>86</v>
      </c>
      <c r="F31" s="28" t="s">
        <v>87</v>
      </c>
      <c r="G31" s="28" t="s">
        <v>65</v>
      </c>
      <c r="H31" s="28" t="s">
        <v>50</v>
      </c>
      <c r="I31" s="29">
        <v>44550</v>
      </c>
      <c r="J31" s="29">
        <v>44594</v>
      </c>
      <c r="K31" s="30">
        <v>44595</v>
      </c>
      <c r="L31" s="30"/>
      <c r="M31" s="30"/>
      <c r="N31" s="28" t="s">
        <v>88</v>
      </c>
      <c r="O31" s="30">
        <f ca="1">TODAY()</f>
        <v>45302</v>
      </c>
      <c r="P31" s="31">
        <f ca="1">Tabla22567[[#This Row],[DATA AVUI]]-Tabla22567[[#This Row],[DATA FINALITACIO VIGENCIA]]</f>
        <v>45302</v>
      </c>
      <c r="Q31" s="28" t="s">
        <v>49</v>
      </c>
      <c r="R31" s="28"/>
      <c r="S31" s="28"/>
      <c r="T31" s="28"/>
      <c r="U31" s="28"/>
      <c r="V31" s="28"/>
      <c r="W31" s="32">
        <f ca="1">Tabla22567[[#This Row],[DATA AVUI]]-Tabla22567[[#This Row],[DATA FINALITZACIÓ PRÒRROGA]]</f>
        <v>45302</v>
      </c>
      <c r="X31" s="28" t="s">
        <v>60</v>
      </c>
      <c r="Y31" s="16" t="s">
        <v>61</v>
      </c>
      <c r="Z31" s="28"/>
      <c r="AA31" s="34">
        <v>52927.35</v>
      </c>
      <c r="AB31" s="28"/>
      <c r="AC31" s="34">
        <f>Tabla22567[[#This Row],[IMPORT DE LICITACIÓ ]]*1.21</f>
        <v>64042.093499999995</v>
      </c>
      <c r="AD31" s="34"/>
      <c r="AE31" s="34">
        <v>52927.35</v>
      </c>
      <c r="AF31" s="34">
        <v>44500</v>
      </c>
      <c r="AG31" s="28"/>
      <c r="AH31" s="34">
        <f>Tabla22567[[#This Row],[IMPORT ADJUDICACIÓ SENSE IVA]]*1.21</f>
        <v>53845</v>
      </c>
      <c r="AI31" s="34"/>
      <c r="AJ31" s="28"/>
      <c r="AK31" s="35"/>
      <c r="AL31" s="24">
        <f>Tabla22567[[#This Row],[Quota mes ]]*1.21</f>
        <v>0</v>
      </c>
      <c r="AM31" s="16"/>
    </row>
    <row r="32" spans="2:39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spans="3:37" customFormat="1" x14ac:dyDescent="0.3"/>
    <row r="66" spans="3:37" x14ac:dyDescent="0.3"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</sheetData>
  <dataValidations count="3">
    <dataValidation type="list" allowBlank="1" showInputMessage="1" showErrorMessage="1" sqref="Q2:Q31" xr:uid="{FBA09B86-37DF-4150-9114-78F71F2E6A81}">
      <formula1>"Sí,No"</formula1>
      <formula2>0</formula2>
    </dataValidation>
    <dataValidation type="list" allowBlank="1" showInputMessage="1" showErrorMessage="1" sqref="G2:G31" xr:uid="{9BF091F0-9094-43A0-99CF-43B71ED58178}">
      <formula1>"Tram simplificada de pagament menor,Contracte menor,Obert Simplificat Sumari,Obert Simplificat,Obert,Obert harmonitzat,PN amb publicitat,PN sense publiciat,Contracte basat acord marc"</formula1>
      <formula2>0</formula2>
    </dataValidation>
    <dataValidation type="list" allowBlank="1" showInputMessage="1" showErrorMessage="1" sqref="H2:H31" xr:uid="{13B858C1-85E5-464F-9F20-20878E027F91}">
      <formula1>"Obres,Serveis,Subministrament,Privat"</formula1>
      <formula2>0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Geraldes Herrero</dc:creator>
  <cp:lastModifiedBy>Cristina Geraldes Herrero</cp:lastModifiedBy>
  <dcterms:created xsi:type="dcterms:W3CDTF">2024-01-11T09:50:28Z</dcterms:created>
  <dcterms:modified xsi:type="dcterms:W3CDTF">2024-01-11T10:05:02Z</dcterms:modified>
</cp:coreProperties>
</file>