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 codeName="AquestLlibreDeTreball"/>
  <mc:AlternateContent xmlns:mc="http://schemas.openxmlformats.org/markup-compatibility/2006">
    <mc:Choice Requires="x15">
      <x15ac:absPath xmlns:x15ac="http://schemas.microsoft.com/office/spreadsheetml/2010/11/ac" url="H:\Comunicació\TRANSPARÈNCIA 2023\Contractació\"/>
    </mc:Choice>
  </mc:AlternateContent>
  <xr:revisionPtr revIDLastSave="0" documentId="13_ncr:1_{2AA1D40F-313B-4265-A8DA-F893B8EE2B34}" xr6:coauthVersionLast="47" xr6:coauthVersionMax="47" xr10:uidLastSave="{00000000-0000-0000-0000-000000000000}"/>
  <bookViews>
    <workbookView xWindow="-28920" yWindow="-120" windowWidth="29040" windowHeight="15840" tabRatio="500" xr2:uid="{00000000-000D-0000-FFFF-FFFF00000000}"/>
  </bookViews>
  <sheets>
    <sheet name="Hoja1" sheetId="1" r:id="rId1"/>
    <sheet name="Full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AL30" i="1" l="1"/>
  <c r="O18" i="1"/>
  <c r="P18" i="1" s="1"/>
  <c r="AL29" i="1"/>
  <c r="O17" i="1"/>
  <c r="P17" i="1" s="1"/>
  <c r="AH23" i="1"/>
  <c r="O23" i="1"/>
  <c r="P23" i="1" s="1"/>
  <c r="AC23" i="1"/>
  <c r="AH3" i="1"/>
  <c r="O19" i="1"/>
  <c r="P19" i="1" s="1"/>
  <c r="O26" i="1"/>
  <c r="AC4" i="1"/>
  <c r="AC29" i="1"/>
  <c r="AL24" i="1"/>
  <c r="AI21" i="1"/>
  <c r="AH12" i="1"/>
  <c r="AH8" i="1"/>
  <c r="AH9" i="1"/>
  <c r="AH21" i="1"/>
  <c r="AH7" i="1"/>
  <c r="AH14" i="1"/>
  <c r="AH24" i="1"/>
  <c r="AC9" i="1"/>
  <c r="AD9" i="1"/>
  <c r="AD21" i="1"/>
  <c r="AC3" i="1"/>
  <c r="O8" i="1"/>
  <c r="O9" i="1"/>
  <c r="O21" i="1"/>
  <c r="O7" i="1"/>
  <c r="W7" i="1" s="1"/>
  <c r="O14" i="1"/>
  <c r="O13" i="1"/>
  <c r="P13" i="1" s="1"/>
  <c r="O16" i="1"/>
  <c r="W16" i="1" s="1"/>
  <c r="O24" i="1"/>
  <c r="W24" i="1" s="1"/>
  <c r="O3" i="1"/>
  <c r="W3" i="1" s="1"/>
  <c r="O12" i="1"/>
  <c r="P12" i="1" s="1"/>
  <c r="AL13" i="1"/>
  <c r="AL15" i="1"/>
  <c r="AH30" i="1"/>
  <c r="AI30" i="1" s="1"/>
  <c r="AH31" i="1"/>
  <c r="AH11" i="1"/>
  <c r="AH10" i="1"/>
  <c r="AH15" i="1"/>
  <c r="AH27" i="1"/>
  <c r="AH28" i="1"/>
  <c r="AH22" i="1"/>
  <c r="AI22" i="1" s="1"/>
  <c r="AC22" i="1"/>
  <c r="AC25" i="1"/>
  <c r="AD30" i="1"/>
  <c r="AC30" i="1"/>
  <c r="AC11" i="1"/>
  <c r="AC10" i="1"/>
  <c r="W18" i="1" l="1"/>
  <c r="W17" i="1"/>
  <c r="W23" i="1"/>
  <c r="W19" i="1"/>
  <c r="W26" i="1"/>
  <c r="P7" i="1"/>
  <c r="P16" i="1"/>
  <c r="P8" i="1"/>
  <c r="P3" i="1"/>
  <c r="W12" i="1"/>
  <c r="O22" i="1"/>
  <c r="O20" i="1"/>
  <c r="P20" i="1" s="1"/>
  <c r="O4" i="1"/>
  <c r="O5" i="1"/>
  <c r="P5" i="1" s="1"/>
  <c r="O30" i="1"/>
  <c r="W30" i="1" s="1"/>
  <c r="O31" i="1"/>
  <c r="P31" i="1" s="1"/>
  <c r="O11" i="1"/>
  <c r="W11" i="1" s="1"/>
  <c r="O10" i="1"/>
  <c r="P10" i="1" s="1"/>
  <c r="O15" i="1"/>
  <c r="O2" i="1"/>
  <c r="O27" i="1"/>
  <c r="O6" i="1"/>
  <c r="P6" i="1" s="1"/>
  <c r="O28" i="1"/>
  <c r="W28" i="1" s="1"/>
  <c r="O29" i="1"/>
  <c r="P29" i="1" s="1"/>
  <c r="O25" i="1"/>
  <c r="W20" i="1" l="1"/>
  <c r="W29" i="1"/>
  <c r="W6" i="1"/>
  <c r="P11" i="1"/>
  <c r="P22" i="1"/>
  <c r="P30" i="1"/>
</calcChain>
</file>

<file path=xl/sharedStrings.xml><?xml version="1.0" encoding="utf-8"?>
<sst xmlns="http://schemas.openxmlformats.org/spreadsheetml/2006/main" count="420" uniqueCount="238">
  <si>
    <t>EXPEDIENT</t>
  </si>
  <si>
    <t>OBJECTE</t>
  </si>
  <si>
    <t>CONTRACTISTA</t>
  </si>
  <si>
    <t>PROCEDIMENT</t>
  </si>
  <si>
    <t>TIPUS</t>
  </si>
  <si>
    <t>IMPORT ADJUDICACIO AMB IVA</t>
  </si>
  <si>
    <t>DATA INICI VIGENCIA</t>
  </si>
  <si>
    <t>DATA FINALITACIO VIGENCIA</t>
  </si>
  <si>
    <t>TERMINI</t>
  </si>
  <si>
    <t>DATA AVUI</t>
  </si>
  <si>
    <t>DIES VENCIMENT VIGENCIA</t>
  </si>
  <si>
    <t>PERMET PRORROGA</t>
  </si>
  <si>
    <t>TERMINI PRÒRROGA</t>
  </si>
  <si>
    <t>EXP PRORROGA</t>
  </si>
  <si>
    <t>DATA INICI PRÒRROGA</t>
  </si>
  <si>
    <t>DATA FINALITZACIÓ PRÒRROGA</t>
  </si>
  <si>
    <t>NÚM DE PRÒRROGA EXECUTADES</t>
  </si>
  <si>
    <t>DIES VENCIMENT PRÒRROGA</t>
  </si>
  <si>
    <t>ÀREA</t>
  </si>
  <si>
    <t>Responsable del contracte</t>
  </si>
  <si>
    <t>OBSERVACIONS</t>
  </si>
  <si>
    <t>Serveis de Punt d’informació</t>
  </si>
  <si>
    <t>TALLER D'ART, CULTURA I CREACIÓ</t>
  </si>
  <si>
    <t>Obert</t>
  </si>
  <si>
    <t>Serveis</t>
  </si>
  <si>
    <t>2 ANYS</t>
  </si>
  <si>
    <t>Sí</t>
  </si>
  <si>
    <t>Tècnic Joventut - RA</t>
  </si>
  <si>
    <t>Subrogació personal</t>
  </si>
  <si>
    <t>Desenvolupament tecnològic</t>
  </si>
  <si>
    <t>Educació</t>
  </si>
  <si>
    <t>Espai públic</t>
  </si>
  <si>
    <t>Esports</t>
  </si>
  <si>
    <t>Joventut</t>
  </si>
  <si>
    <t>Medi Ambient</t>
  </si>
  <si>
    <t>Obres municipals</t>
  </si>
  <si>
    <t>Ocupació</t>
  </si>
  <si>
    <t>Salut pública</t>
  </si>
  <si>
    <t>Seguretat ciutadana</t>
  </si>
  <si>
    <t>Serveis a les empreses</t>
  </si>
  <si>
    <t>Benestar animal</t>
  </si>
  <si>
    <t>Benestar Social</t>
  </si>
  <si>
    <t>Comunicació</t>
  </si>
  <si>
    <t>Contractació pública</t>
  </si>
  <si>
    <t>Cultura</t>
  </si>
  <si>
    <t>Desenvolupament urbà</t>
  </si>
  <si>
    <t>Festes</t>
  </si>
  <si>
    <t>Gent Gran</t>
  </si>
  <si>
    <t>Igualtat</t>
  </si>
  <si>
    <t>SAGRES SL I USUIS GUIRAO</t>
  </si>
  <si>
    <t>Contracte basat acord marc</t>
  </si>
  <si>
    <t>Subministrament</t>
  </si>
  <si>
    <t>IMPORT ADJUDICACIÓ SENSE IVA</t>
  </si>
  <si>
    <t>CANON</t>
  </si>
  <si>
    <t xml:space="preserve"> </t>
  </si>
  <si>
    <t xml:space="preserve">IMPORT DE LICITACIÓ </t>
  </si>
  <si>
    <t>IMPORT LICITACIÓ AMB IVA</t>
  </si>
  <si>
    <t>VEC</t>
  </si>
  <si>
    <t>Cap de la policia</t>
  </si>
  <si>
    <t>Acord Marc ACM</t>
  </si>
  <si>
    <t>IBL LOT 2</t>
  </si>
  <si>
    <t>IBL AMB IVA LOT 2</t>
  </si>
  <si>
    <t>IA SENSE IVA LOT 2</t>
  </si>
  <si>
    <t>IA AMB IVA LOT 2</t>
  </si>
  <si>
    <t>Servei redacció projecte reforma Ajuntament</t>
  </si>
  <si>
    <t>LABOQUERIA TALLER D'ARQUITECTURA SCCL</t>
  </si>
  <si>
    <t>Obert Simplificat</t>
  </si>
  <si>
    <t>5 mesos</t>
  </si>
  <si>
    <t>No</t>
  </si>
  <si>
    <t>DATA FORM</t>
  </si>
  <si>
    <t>NIF/CIF</t>
  </si>
  <si>
    <t>G65643405</t>
  </si>
  <si>
    <t>B36028991</t>
  </si>
  <si>
    <t>F66633967</t>
  </si>
  <si>
    <t>Servei Podologia Casal gent gran</t>
  </si>
  <si>
    <t>34754441S</t>
  </si>
  <si>
    <t>IVAN VIDAL GARCIA</t>
  </si>
  <si>
    <t>Obert Simplificat Sumari</t>
  </si>
  <si>
    <t>Dinamitzadora GR - NE</t>
  </si>
  <si>
    <t>exempt</t>
  </si>
  <si>
    <t>Abonament 50% cost sessions. Import adjudicació 12 € per sessió.</t>
  </si>
  <si>
    <t>Obres asfaltat c. Sant Pere i Migdia</t>
  </si>
  <si>
    <t>ASFALTATS DE L'ANOIA, SL</t>
  </si>
  <si>
    <t>Obres</t>
  </si>
  <si>
    <t>20 dies</t>
  </si>
  <si>
    <t>Cap via pública</t>
  </si>
  <si>
    <t>BBVA, SA</t>
  </si>
  <si>
    <t>A28448694</t>
  </si>
  <si>
    <t>4 anys</t>
  </si>
  <si>
    <t>Enginyer informàtic</t>
  </si>
  <si>
    <t>V3ERTICE MARQUETING, SL</t>
  </si>
  <si>
    <t>B66207135</t>
  </si>
  <si>
    <t>6 mesos</t>
  </si>
  <si>
    <t>Cap Promoció econòmica</t>
  </si>
  <si>
    <t>Contracte amb dos lots</t>
  </si>
  <si>
    <t>Aquitecta municipal - DR</t>
  </si>
  <si>
    <t>4 mesos</t>
  </si>
  <si>
    <t>Servei Alarma i vigilància Can Gavarra</t>
  </si>
  <si>
    <t>CONGOST VIGILANCIA Y SEGURIDAD SL</t>
  </si>
  <si>
    <t>B59878827</t>
  </si>
  <si>
    <t>2 anys</t>
  </si>
  <si>
    <t>3 ANYS</t>
  </si>
  <si>
    <t>Servei consultoria TTT</t>
  </si>
  <si>
    <t>CLUSTER DEVELOPMENT SL</t>
  </si>
  <si>
    <t>B63954333</t>
  </si>
  <si>
    <t>Hi ha signat contracte confidencialiat de dades</t>
  </si>
  <si>
    <t xml:space="preserve">GIROCOPI, SL – SISTEMES </t>
  </si>
  <si>
    <t>U67273987</t>
  </si>
  <si>
    <t>Cap contractació</t>
  </si>
  <si>
    <t>Preu còpia a 0,0040</t>
  </si>
  <si>
    <t>ABAST SYSTEM &amp; SOLUTIONS, SL</t>
  </si>
  <si>
    <t>B59104612</t>
  </si>
  <si>
    <t>A data 210310 encara no han servit per problemes d'abast mundial de components</t>
  </si>
  <si>
    <t xml:space="preserve">SERVICIOS MICROINFORMÀTICA SA </t>
  </si>
  <si>
    <t>A25027145</t>
  </si>
  <si>
    <t>Servei Comunicació i xarxes Can Gavarra - LOT 1</t>
  </si>
  <si>
    <t>Servei Comunicació i xarxes Can Gavarra - LOT 2</t>
  </si>
  <si>
    <t>QUOTA MES amb Iva</t>
  </si>
  <si>
    <t xml:space="preserve">Quota mes </t>
  </si>
  <si>
    <t>ENDESA ENERGIA SAU</t>
  </si>
  <si>
    <t>A81948077</t>
  </si>
  <si>
    <t>Subministrament Roba Policia Local ACM</t>
  </si>
  <si>
    <t>Arrendament equips informàtics ACM</t>
  </si>
  <si>
    <t>Subministrament equip multifunció ACM</t>
  </si>
  <si>
    <t>Arrendament 16 equips informàtics i compra CFA - LOT A ACM</t>
  </si>
  <si>
    <t>Arrendament 16 equips informàtics i compra CFA LOT B ACM</t>
  </si>
  <si>
    <t>Arrendament i compra d'equips i work desk. LOT A ACM</t>
  </si>
  <si>
    <t>Arrendament i compra d'equips i work desk. LOT B ACM</t>
  </si>
  <si>
    <t>Subministrament energia electrica ACM</t>
  </si>
  <si>
    <t>1 any</t>
  </si>
  <si>
    <t>Enginyer municipal</t>
  </si>
  <si>
    <t>Edificis municipals</t>
  </si>
  <si>
    <t>S'hauria de comprovar la data d'inici. Endesa hauria de comunicar. Els preus suposen per quadrimestre uns 180.000 €</t>
  </si>
  <si>
    <t>Subministrament llicències Acrobat pro ACM</t>
  </si>
  <si>
    <t>BECHTLE DIRECT, SLU</t>
  </si>
  <si>
    <t>B83029439</t>
  </si>
  <si>
    <t>Subministrament jardineres per terrasses i plantació LOT1</t>
  </si>
  <si>
    <t>Subministrament jardineres per terrasses i plantació LOT2</t>
  </si>
  <si>
    <t>BENITO URBAN, SLU</t>
  </si>
  <si>
    <t>B59987529</t>
  </si>
  <si>
    <t>JARDINERIA EL CEDRO S.L.</t>
  </si>
  <si>
    <t>B59975953</t>
  </si>
  <si>
    <t>3 dies</t>
  </si>
  <si>
    <t>Subministrament llicències informàtiques territori</t>
  </si>
  <si>
    <t>Submnistrament llums led ACM</t>
  </si>
  <si>
    <t>ETRA BONAL - ETRALUX UTE</t>
  </si>
  <si>
    <t>U67441154</t>
  </si>
  <si>
    <t>Hi ha contracte i diposit de garantia. Part del contracte està fora de l'acord marc.</t>
  </si>
  <si>
    <t>ENDESA, SA</t>
  </si>
  <si>
    <t>A28023430</t>
  </si>
  <si>
    <t>3a PRÒRROGA Adhesió sub gas ACM</t>
  </si>
  <si>
    <t>Subministrament llicències offic LOCALRED</t>
  </si>
  <si>
    <t>Hiberus Sistemas Informáticos SL</t>
  </si>
  <si>
    <t>B99045379</t>
  </si>
  <si>
    <t>3 anys</t>
  </si>
  <si>
    <t>Hauríem de saber des de quin dia comptem l'execució.</t>
  </si>
  <si>
    <t>21/03</t>
  </si>
  <si>
    <t>21/05</t>
  </si>
  <si>
    <t>21/07</t>
  </si>
  <si>
    <t>21/10</t>
  </si>
  <si>
    <t>21/11</t>
  </si>
  <si>
    <t>21/12</t>
  </si>
  <si>
    <t>21/15</t>
  </si>
  <si>
    <t>21/16</t>
  </si>
  <si>
    <t>21/17</t>
  </si>
  <si>
    <t>21/18</t>
  </si>
  <si>
    <t>21/20</t>
  </si>
  <si>
    <t>21/21</t>
  </si>
  <si>
    <t>21/22</t>
  </si>
  <si>
    <t>21/25</t>
  </si>
  <si>
    <t>21/27</t>
  </si>
  <si>
    <t>21/30</t>
  </si>
  <si>
    <t>21/31</t>
  </si>
  <si>
    <t>21/36</t>
  </si>
  <si>
    <t>G-1946/20</t>
  </si>
  <si>
    <t>G-149/21</t>
  </si>
  <si>
    <t>G-190/21</t>
  </si>
  <si>
    <t xml:space="preserve"> G-253/21</t>
  </si>
  <si>
    <t>G-1119/21</t>
  </si>
  <si>
    <t>G-462/21</t>
  </si>
  <si>
    <t>G-505/21</t>
  </si>
  <si>
    <t>G-683/21</t>
  </si>
  <si>
    <t>G-607/21</t>
  </si>
  <si>
    <t>G-684/21</t>
  </si>
  <si>
    <t xml:space="preserve"> G-786/21</t>
  </si>
  <si>
    <t>G- 793/21</t>
  </si>
  <si>
    <t>G-1038/21</t>
  </si>
  <si>
    <t>G-1036/21</t>
  </si>
  <si>
    <t>G-1157/21</t>
  </si>
  <si>
    <t>G-1318/21</t>
  </si>
  <si>
    <t>G-1721/21</t>
  </si>
  <si>
    <t>G2316/18</t>
  </si>
  <si>
    <t>G-2213/21</t>
  </si>
  <si>
    <t>Introduit a RCP</t>
  </si>
  <si>
    <t>NO</t>
  </si>
  <si>
    <t>21/35</t>
  </si>
  <si>
    <t>G-2212/21</t>
  </si>
  <si>
    <t>Subministrament 25 hores informàtic</t>
  </si>
  <si>
    <t>PUNT INFORMÀTIC I CREATIU, SL</t>
  </si>
  <si>
    <t>B-64161250</t>
  </si>
  <si>
    <t>C</t>
  </si>
  <si>
    <t>21/08</t>
  </si>
  <si>
    <t>G-191/21</t>
  </si>
  <si>
    <t>Servei Control de Plagues</t>
  </si>
  <si>
    <t>ANTICIMEX 3D SANIDAD AMBIENTAL</t>
  </si>
  <si>
    <t>A-82850611</t>
  </si>
  <si>
    <t>Tècnica de Salut</t>
  </si>
  <si>
    <t>SI</t>
  </si>
  <si>
    <t xml:space="preserve">09/21 </t>
  </si>
  <si>
    <t>DATA ADJ2</t>
  </si>
  <si>
    <t>DATA ANUNCI</t>
  </si>
  <si>
    <t>21/23</t>
  </si>
  <si>
    <t>G-1037/21</t>
  </si>
  <si>
    <t>Subministrament 17 tablets ACM</t>
  </si>
  <si>
    <t xml:space="preserve">SAYTEL SERVEIS INFORMÀTICS, SA </t>
  </si>
  <si>
    <t>A-61172219</t>
  </si>
  <si>
    <t>21/24</t>
  </si>
  <si>
    <t>G-1152/21</t>
  </si>
  <si>
    <t xml:space="preserve">Subministrament Pèl·let ACM </t>
  </si>
  <si>
    <t xml:space="preserve">IBERPELLET, SL  </t>
  </si>
  <si>
    <t>B-65272486</t>
  </si>
  <si>
    <t>Director Territori i Sostenibilitat</t>
  </si>
  <si>
    <t>21/39</t>
  </si>
  <si>
    <t>G-2417/21</t>
  </si>
  <si>
    <t>Servei Parc Infantil de Nadal PIN</t>
  </si>
  <si>
    <t xml:space="preserve">OKTITANS, SL </t>
  </si>
  <si>
    <t>B-17849597</t>
  </si>
  <si>
    <t>Tècnic Juventut</t>
  </si>
  <si>
    <t>21/41</t>
  </si>
  <si>
    <t>G-2542/21</t>
  </si>
  <si>
    <t>HIBERUS SISTEMAS INFORMÁTICOS SL</t>
  </si>
  <si>
    <t xml:space="preserve">B-99045379 </t>
  </si>
  <si>
    <t>21/43</t>
  </si>
  <si>
    <t>G-2658/21</t>
  </si>
  <si>
    <t>Subministrament i manteniment llicències Office 365 Formació</t>
  </si>
  <si>
    <t>Subministrament i manteniment llicències Office 365 tablets</t>
  </si>
  <si>
    <t>B63343206</t>
  </si>
  <si>
    <t>Bechtle Direct, SL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</si>
</sst>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#,##0.00&quot; €&quot;"/>
    <numFmt numFmtId="165" formatCode="#,##0.00\ &quot;€&quot;"/>
  </numFmts>
  <fonts count="4" x14ac:knownFonts="1">
    <font>
      <sz val="11"/>
      <color rgb="FF000000"/>
      <name val="Calibri"/>
      <family val="2"/>
      <charset val="1"/>
    </font>
    <font>
      <b/>
      <sz val="11"/>
      <color rgb="FFFFFFFF"/>
      <name val="Calibri"/>
      <family val="2"/>
      <charset val="1"/>
    </font>
    <font>
      <sz val="11"/>
      <color rgb="FF92D050"/>
      <name val="Calibri"/>
      <family val="2"/>
      <charset val="1"/>
    </font>
    <font>
      <sz val="8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5B9BD5"/>
        <bgColor rgb="FF969696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vertical="center" wrapText="1"/>
    </xf>
    <xf numFmtId="49" fontId="0" fillId="0" borderId="0" xfId="0" applyNumberFormat="1" applyAlignment="1">
      <alignment vertical="center" wrapText="1"/>
    </xf>
    <xf numFmtId="0" fontId="1" fillId="2" borderId="2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vertical="center" wrapText="1"/>
    </xf>
    <xf numFmtId="0" fontId="0" fillId="3" borderId="0" xfId="0" applyFill="1" applyAlignment="1">
      <alignment vertical="center" wrapText="1"/>
    </xf>
    <xf numFmtId="165" fontId="1" fillId="2" borderId="3" xfId="0" applyNumberFormat="1" applyFont="1" applyFill="1" applyBorder="1" applyAlignment="1">
      <alignment vertical="center" wrapText="1"/>
    </xf>
    <xf numFmtId="165" fontId="0" fillId="0" borderId="0" xfId="0" applyNumberFormat="1" applyAlignment="1">
      <alignment vertical="center" wrapText="1"/>
    </xf>
    <xf numFmtId="14" fontId="1" fillId="2" borderId="3" xfId="0" applyNumberFormat="1" applyFont="1" applyFill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9" fontId="0" fillId="0" borderId="1" xfId="0" applyNumberFormat="1" applyFill="1" applyBorder="1" applyAlignment="1">
      <alignment vertical="center" wrapText="1"/>
    </xf>
    <xf numFmtId="0" fontId="0" fillId="0" borderId="1" xfId="0" applyFill="1" applyBorder="1" applyAlignment="1">
      <alignment vertical="center" wrapText="1"/>
    </xf>
    <xf numFmtId="14" fontId="0" fillId="0" borderId="1" xfId="0" applyNumberFormat="1" applyFill="1" applyBorder="1" applyAlignment="1">
      <alignment horizontal="center" vertical="center" wrapText="1"/>
    </xf>
    <xf numFmtId="14" fontId="0" fillId="0" borderId="1" xfId="0" applyNumberFormat="1" applyFill="1" applyBorder="1" applyAlignment="1">
      <alignment vertical="center" wrapText="1"/>
    </xf>
    <xf numFmtId="1" fontId="0" fillId="0" borderId="1" xfId="0" applyNumberForma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164" fontId="0" fillId="0" borderId="1" xfId="0" applyNumberFormat="1" applyFill="1" applyBorder="1" applyAlignment="1">
      <alignment vertical="center" wrapText="1"/>
    </xf>
    <xf numFmtId="165" fontId="0" fillId="0" borderId="1" xfId="0" applyNumberFormat="1" applyFill="1" applyBorder="1" applyAlignment="1">
      <alignment vertical="center" wrapText="1"/>
    </xf>
    <xf numFmtId="0" fontId="0" fillId="0" borderId="1" xfId="0" applyFill="1" applyBorder="1" applyAlignment="1">
      <alignment horizontal="center" vertical="center" wrapText="1"/>
    </xf>
    <xf numFmtId="49" fontId="0" fillId="0" borderId="4" xfId="0" applyNumberFormat="1" applyFill="1" applyBorder="1" applyAlignment="1">
      <alignment vertical="center" wrapText="1"/>
    </xf>
    <xf numFmtId="0" fontId="0" fillId="0" borderId="4" xfId="0" applyFill="1" applyBorder="1" applyAlignment="1">
      <alignment vertical="center" wrapText="1"/>
    </xf>
    <xf numFmtId="0" fontId="0" fillId="0" borderId="4" xfId="0" applyFill="1" applyBorder="1" applyAlignment="1">
      <alignment vertical="center"/>
    </xf>
    <xf numFmtId="14" fontId="0" fillId="0" borderId="4" xfId="0" applyNumberFormat="1" applyFill="1" applyBorder="1" applyAlignment="1">
      <alignment horizontal="center" vertical="center" wrapText="1"/>
    </xf>
    <xf numFmtId="14" fontId="0" fillId="0" borderId="4" xfId="0" applyNumberFormat="1" applyFill="1" applyBorder="1" applyAlignment="1">
      <alignment vertical="center" wrapText="1"/>
    </xf>
    <xf numFmtId="1" fontId="0" fillId="0" borderId="4" xfId="0" applyNumberFormat="1" applyFill="1" applyBorder="1" applyAlignment="1">
      <alignment vertical="center" wrapText="1"/>
    </xf>
    <xf numFmtId="0" fontId="2" fillId="0" borderId="4" xfId="0" applyFont="1" applyFill="1" applyBorder="1" applyAlignment="1">
      <alignment vertical="center" wrapText="1"/>
    </xf>
    <xf numFmtId="164" fontId="0" fillId="0" borderId="4" xfId="0" applyNumberFormat="1" applyFill="1" applyBorder="1" applyAlignment="1">
      <alignment vertical="center" wrapText="1"/>
    </xf>
    <xf numFmtId="165" fontId="0" fillId="0" borderId="4" xfId="0" applyNumberFormat="1" applyFill="1" applyBorder="1" applyAlignment="1">
      <alignment vertical="center" wrapText="1"/>
    </xf>
    <xf numFmtId="1" fontId="2" fillId="0" borderId="1" xfId="0" applyNumberFormat="1" applyFont="1" applyFill="1" applyBorder="1" applyAlignment="1">
      <alignment vertical="center" wrapText="1"/>
    </xf>
    <xf numFmtId="0" fontId="0" fillId="0" borderId="1" xfId="0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8" fontId="0" fillId="0" borderId="1" xfId="0" applyNumberFormat="1" applyFill="1" applyBorder="1" applyAlignment="1">
      <alignment vertical="center" wrapText="1"/>
    </xf>
  </cellXfs>
  <cellStyles count="1">
    <cellStyle name="Normal" xfId="0" builtinId="0"/>
  </cellStyles>
  <dxfs count="37">
    <dxf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numFmt numFmtId="165" formatCode="#,##0.00\ &quot;€&quot;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numFmt numFmtId="164" formatCode="#,##0.00&quot; €&quot;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numFmt numFmtId="164" formatCode="#,##0.00&quot; €&quot;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numFmt numFmtId="164" formatCode="#,##0.00&quot; €&quot;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numFmt numFmtId="164" formatCode="#,##0.00&quot; €&quot;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rgb="FF92D050"/>
        <name val="Calibri"/>
        <family val="2"/>
        <charset val="1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protection locked="1" hidden="0"/>
    </dxf>
    <dxf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numFmt numFmtId="1" formatCode="0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numFmt numFmtId="166" formatCode="dd/mm/yyyy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numFmt numFmtId="166" formatCode="dd/mm/yyyy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5B9BD5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1D1D1F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22567" displayName="Tabla22567" ref="C1:AK31" totalsRowShown="0" headerRowDxfId="36" dataDxfId="0">
  <autoFilter ref="C1:AK31" xr:uid="{00000000-0009-0000-0100-000001000000}"/>
  <sortState xmlns:xlrd2="http://schemas.microsoft.com/office/spreadsheetml/2017/richdata2" ref="C2:AK31">
    <sortCondition ref="E1:E31"/>
  </sortState>
  <tableColumns count="35">
    <tableColumn id="1" xr3:uid="{00000000-0010-0000-0000-000001000000}" name="EXPEDIENT" dataDxfId="35"/>
    <tableColumn id="2" xr3:uid="{00000000-0010-0000-0000-000002000000}" name="OBJECTE" dataDxfId="34"/>
    <tableColumn id="3" xr3:uid="{00000000-0010-0000-0000-000003000000}" name="CONTRACTISTA" dataDxfId="33"/>
    <tableColumn id="36" xr3:uid="{1B235BD1-AAF7-4982-816C-DD08655440FF}" name="NIF/CIF" dataDxfId="32"/>
    <tableColumn id="4" xr3:uid="{00000000-0010-0000-0000-000004000000}" name="PROCEDIMENT" dataDxfId="31"/>
    <tableColumn id="5" xr3:uid="{00000000-0010-0000-0000-000005000000}" name="TIPUS" dataDxfId="30"/>
    <tableColumn id="35" xr3:uid="{CD450E82-80E8-4E7A-942F-DE50686FF05E}" name="DATA ANUNCI" dataDxfId="29"/>
    <tableColumn id="33" xr3:uid="{5DAC88FD-AC11-4913-9DD3-4547BD263C26}" name="DATA ADJ2" dataDxfId="28"/>
    <tableColumn id="34" xr3:uid="{3D425813-FAF4-4812-93A9-DF64BDBCD153}" name="DATA FORM" dataDxfId="27"/>
    <tableColumn id="7" xr3:uid="{00000000-0010-0000-0000-000007000000}" name="DATA INICI VIGENCIA" dataDxfId="26"/>
    <tableColumn id="8" xr3:uid="{00000000-0010-0000-0000-000008000000}" name="DATA FINALITACIO VIGENCIA" dataDxfId="25"/>
    <tableColumn id="9" xr3:uid="{00000000-0010-0000-0000-000009000000}" name="TERMINI" dataDxfId="24"/>
    <tableColumn id="10" xr3:uid="{00000000-0010-0000-0000-00000A000000}" name="DATA AVUI" dataDxfId="23">
      <calculatedColumnFormula>TODAY()</calculatedColumnFormula>
    </tableColumn>
    <tableColumn id="11" xr3:uid="{00000000-0010-0000-0000-00000B000000}" name="DIES VENCIMENT VIGENCIA" dataDxfId="22">
      <calculatedColumnFormula>Tabla22567[[#This Row],[DATA AVUI]]-Tabla22567[[#This Row],[DATA FINALITACIO VIGENCIA]]</calculatedColumnFormula>
    </tableColumn>
    <tableColumn id="12" xr3:uid="{00000000-0010-0000-0000-00000C000000}" name="PERMET PRORROGA" dataDxfId="21"/>
    <tableColumn id="13" xr3:uid="{00000000-0010-0000-0000-00000D000000}" name="TERMINI PRÒRROGA" dataDxfId="20"/>
    <tableColumn id="14" xr3:uid="{00000000-0010-0000-0000-00000E000000}" name="EXP PRORROGA" dataDxfId="19"/>
    <tableColumn id="15" xr3:uid="{00000000-0010-0000-0000-00000F000000}" name="DATA INICI PRÒRROGA" dataDxfId="18"/>
    <tableColumn id="16" xr3:uid="{00000000-0010-0000-0000-000010000000}" name="DATA FINALITZACIÓ PRÒRROGA" dataDxfId="17"/>
    <tableColumn id="17" xr3:uid="{00000000-0010-0000-0000-000011000000}" name="NÚM DE PRÒRROGA EXECUTADES" dataDxfId="16"/>
    <tableColumn id="18" xr3:uid="{00000000-0010-0000-0000-000012000000}" name="DIES VENCIMENT PRÒRROGA" dataDxfId="15">
      <calculatedColumnFormula>Tabla22567[[#This Row],[DATA AVUI]]-Tabla22567[[#This Row],[DATA FINALITZACIÓ PRÒRROGA]]</calculatedColumnFormula>
    </tableColumn>
    <tableColumn id="19" xr3:uid="{955E3406-E3E3-4EA8-B7F2-99D8CFA4D9AB}" name="ÀREA" dataDxfId="14"/>
    <tableColumn id="20" xr3:uid="{00000000-0010-0000-0000-000014000000}" name="Responsable del contracte" dataDxfId="13"/>
    <tableColumn id="21" xr3:uid="{00000000-0010-0000-0000-000015000000}" name="OBSERVACIONS" dataDxfId="12"/>
    <tableColumn id="25" xr3:uid="{2548C855-0824-46EB-B81D-E7B6363702F6}" name="IMPORT DE LICITACIÓ " dataDxfId="11"/>
    <tableColumn id="29" xr3:uid="{2C5AD2EB-DD85-4BD8-81D8-C76AC1D1CA40}" name="IBL LOT 2" dataDxfId="10"/>
    <tableColumn id="26" xr3:uid="{28520D84-F7A3-4B5B-A84D-0DCE8BB2627D}" name="IMPORT LICITACIÓ AMB IVA" dataDxfId="9">
      <calculatedColumnFormula>Tabla22567[[#This Row],[IMPORT DE LICITACIÓ ]]*1.21</calculatedColumnFormula>
    </tableColumn>
    <tableColumn id="28" xr3:uid="{ED372258-3B8D-4F48-B562-2C7FD13DC2BC}" name="IBL AMB IVA LOT 2" dataDxfId="8">
      <calculatedColumnFormula>Tabla22567[[#This Row],[IBL LOT 2]]*1.21</calculatedColumnFormula>
    </tableColumn>
    <tableColumn id="27" xr3:uid="{90DF82D6-0F2E-4CBE-8971-8EFD6C245417}" name="VEC" dataDxfId="7"/>
    <tableColumn id="22" xr3:uid="{2DB6FD82-8E06-4BE1-86EB-78896E310A35}" name="IMPORT ADJUDICACIÓ SENSE IVA" dataDxfId="6"/>
    <tableColumn id="31" xr3:uid="{2B61C941-0E58-4A09-BD25-8FAD69C7551E}" name="IA SENSE IVA LOT 2" dataDxfId="5"/>
    <tableColumn id="6" xr3:uid="{00000000-0010-0000-0000-000006000000}" name="IMPORT ADJUDICACIO AMB IVA" dataDxfId="4"/>
    <tableColumn id="32" xr3:uid="{5B6FD4B0-A2D4-4702-A9A5-B81B45CC8652}" name="IA AMB IVA LOT 2" dataDxfId="3">
      <calculatedColumnFormula>Tabla22567[[#This Row],[IMPORT ADJUDICACIO AMB IVA]]*1.21</calculatedColumnFormula>
    </tableColumn>
    <tableColumn id="23" xr3:uid="{8989C916-9374-414F-8952-C13437AEC35C}" name="CANON" dataDxfId="2"/>
    <tableColumn id="37" xr3:uid="{DDC30236-2C7C-4D78-99B9-992F0154BD39}" name="Quota mes " dataDxfId="1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ull1"/>
  <dimension ref="B1:AN66"/>
  <sheetViews>
    <sheetView tabSelected="1" zoomScale="86" zoomScaleNormal="86" workbookViewId="0">
      <pane ySplit="1" topLeftCell="A2" activePane="bottomLeft" state="frozen"/>
      <selection pane="bottomLeft" activeCell="Z43" sqref="Z43"/>
    </sheetView>
  </sheetViews>
  <sheetFormatPr defaultColWidth="11.5546875" defaultRowHeight="14.4" x14ac:dyDescent="0.3"/>
  <cols>
    <col min="1" max="1" width="8.109375" style="1" bestFit="1" customWidth="1"/>
    <col min="2" max="2" width="6.5546875" style="2" bestFit="1" customWidth="1"/>
    <col min="3" max="3" width="10.6640625" style="1" customWidth="1"/>
    <col min="4" max="4" width="31.44140625" style="1" customWidth="1"/>
    <col min="5" max="5" width="24.44140625" style="1" customWidth="1"/>
    <col min="6" max="6" width="12.33203125" style="1" customWidth="1"/>
    <col min="7" max="7" width="26.5546875" style="1" customWidth="1"/>
    <col min="8" max="8" width="18.33203125" style="1" customWidth="1"/>
    <col min="9" max="9" width="16.33203125" style="11" customWidth="1"/>
    <col min="10" max="10" width="13.33203125" style="9" bestFit="1" customWidth="1"/>
    <col min="11" max="11" width="12.6640625" style="1" customWidth="1"/>
    <col min="12" max="12" width="13.44140625" style="1" bestFit="1" customWidth="1"/>
    <col min="13" max="13" width="12.109375" style="1" customWidth="1"/>
    <col min="14" max="14" width="11.33203125" style="1" bestFit="1" customWidth="1"/>
    <col min="15" max="15" width="13.33203125" style="1" customWidth="1"/>
    <col min="16" max="16" width="11.5546875" style="1"/>
    <col min="17" max="18" width="13.44140625" style="1" bestFit="1" customWidth="1"/>
    <col min="19" max="20" width="11.5546875" style="1"/>
    <col min="21" max="22" width="13.33203125" style="1" customWidth="1"/>
    <col min="23" max="23" width="12.44140625" style="1" customWidth="1"/>
    <col min="24" max="24" width="18.88671875" style="1" bestFit="1" customWidth="1"/>
    <col min="25" max="25" width="21.6640625" style="1" customWidth="1"/>
    <col min="26" max="26" width="30" style="1" customWidth="1"/>
    <col min="27" max="27" width="17.109375" style="1" customWidth="1"/>
    <col min="28" max="28" width="10.6640625" style="1" customWidth="1"/>
    <col min="29" max="29" width="16.109375" style="1" customWidth="1"/>
    <col min="30" max="30" width="11.33203125" style="1" customWidth="1"/>
    <col min="31" max="31" width="18" style="1" customWidth="1"/>
    <col min="32" max="32" width="17" style="1" customWidth="1"/>
    <col min="33" max="33" width="15.44140625" style="1" customWidth="1"/>
    <col min="34" max="34" width="12.6640625" style="1" customWidth="1"/>
    <col min="35" max="35" width="13.44140625" style="1" bestFit="1" customWidth="1"/>
    <col min="36" max="36" width="10" style="1" bestFit="1" customWidth="1"/>
    <col min="37" max="37" width="10.33203125" style="7" customWidth="1"/>
    <col min="38" max="38" width="11.109375" style="7" customWidth="1"/>
    <col min="39" max="16384" width="11.5546875" style="1"/>
  </cols>
  <sheetData>
    <row r="1" spans="2:40" ht="43.2" x14ac:dyDescent="0.3">
      <c r="B1" s="2" t="s">
        <v>200</v>
      </c>
      <c r="C1" s="3" t="s">
        <v>0</v>
      </c>
      <c r="D1" s="4" t="s">
        <v>1</v>
      </c>
      <c r="E1" s="4" t="s">
        <v>2</v>
      </c>
      <c r="F1" s="4" t="s">
        <v>70</v>
      </c>
      <c r="G1" s="4" t="s">
        <v>3</v>
      </c>
      <c r="H1" s="4" t="s">
        <v>4</v>
      </c>
      <c r="I1" s="10" t="s">
        <v>210</v>
      </c>
      <c r="J1" s="8" t="s">
        <v>209</v>
      </c>
      <c r="K1" s="4" t="s">
        <v>69</v>
      </c>
      <c r="L1" s="4" t="s">
        <v>6</v>
      </c>
      <c r="M1" s="4" t="s">
        <v>7</v>
      </c>
      <c r="N1" s="4" t="s">
        <v>8</v>
      </c>
      <c r="O1" s="4" t="s">
        <v>9</v>
      </c>
      <c r="P1" s="4" t="s">
        <v>10</v>
      </c>
      <c r="Q1" s="4" t="s">
        <v>11</v>
      </c>
      <c r="R1" s="4" t="s">
        <v>12</v>
      </c>
      <c r="S1" s="4" t="s">
        <v>13</v>
      </c>
      <c r="T1" s="4" t="s">
        <v>14</v>
      </c>
      <c r="U1" s="4" t="s">
        <v>15</v>
      </c>
      <c r="V1" s="4" t="s">
        <v>16</v>
      </c>
      <c r="W1" s="4" t="s">
        <v>17</v>
      </c>
      <c r="X1" s="4" t="s">
        <v>18</v>
      </c>
      <c r="Y1" s="4" t="s">
        <v>19</v>
      </c>
      <c r="Z1" s="4" t="s">
        <v>20</v>
      </c>
      <c r="AA1" s="4" t="s">
        <v>55</v>
      </c>
      <c r="AB1" s="4" t="s">
        <v>60</v>
      </c>
      <c r="AC1" s="4" t="s">
        <v>56</v>
      </c>
      <c r="AD1" s="4" t="s">
        <v>61</v>
      </c>
      <c r="AE1" s="4" t="s">
        <v>57</v>
      </c>
      <c r="AF1" s="4" t="s">
        <v>52</v>
      </c>
      <c r="AG1" s="4" t="s">
        <v>62</v>
      </c>
      <c r="AH1" s="4" t="s">
        <v>5</v>
      </c>
      <c r="AI1" s="4" t="s">
        <v>63</v>
      </c>
      <c r="AJ1" s="4" t="s">
        <v>53</v>
      </c>
      <c r="AK1" s="6" t="s">
        <v>118</v>
      </c>
      <c r="AL1" s="6" t="s">
        <v>117</v>
      </c>
      <c r="AM1" s="4" t="s">
        <v>193</v>
      </c>
    </row>
    <row r="2" spans="2:40" ht="43.2" x14ac:dyDescent="0.3">
      <c r="B2" s="12" t="s">
        <v>156</v>
      </c>
      <c r="C2" s="13" t="s">
        <v>184</v>
      </c>
      <c r="D2" s="13" t="s">
        <v>124</v>
      </c>
      <c r="E2" s="13" t="s">
        <v>110</v>
      </c>
      <c r="F2" s="13" t="s">
        <v>111</v>
      </c>
      <c r="G2" s="13" t="s">
        <v>50</v>
      </c>
      <c r="H2" s="13" t="s">
        <v>51</v>
      </c>
      <c r="I2" s="14"/>
      <c r="J2" s="14">
        <v>44349</v>
      </c>
      <c r="K2" s="13"/>
      <c r="L2" s="13"/>
      <c r="M2" s="13"/>
      <c r="N2" s="13" t="s">
        <v>88</v>
      </c>
      <c r="O2" s="15">
        <f ca="1">TODAY()</f>
        <v>45302</v>
      </c>
      <c r="P2" s="16"/>
      <c r="Q2" s="13" t="s">
        <v>68</v>
      </c>
      <c r="R2" s="13"/>
      <c r="S2" s="13"/>
      <c r="T2" s="13"/>
      <c r="U2" s="13"/>
      <c r="V2" s="13"/>
      <c r="W2" s="17"/>
      <c r="X2" s="13" t="s">
        <v>29</v>
      </c>
      <c r="Y2" s="13" t="s">
        <v>89</v>
      </c>
      <c r="Z2" s="13" t="s">
        <v>112</v>
      </c>
      <c r="AA2" s="13"/>
      <c r="AB2" s="13"/>
      <c r="AC2" s="18"/>
      <c r="AD2" s="18"/>
      <c r="AE2" s="18"/>
      <c r="AF2" s="13"/>
      <c r="AG2" s="13"/>
      <c r="AH2" s="18"/>
      <c r="AI2" s="18"/>
      <c r="AJ2" s="13"/>
      <c r="AK2" s="19">
        <v>203.04</v>
      </c>
      <c r="AL2" s="19"/>
      <c r="AM2" s="20" t="s">
        <v>207</v>
      </c>
    </row>
    <row r="3" spans="2:40" ht="28.8" x14ac:dyDescent="0.3">
      <c r="B3" s="21" t="s">
        <v>157</v>
      </c>
      <c r="C3" s="22" t="s">
        <v>202</v>
      </c>
      <c r="D3" s="22" t="s">
        <v>203</v>
      </c>
      <c r="E3" s="22" t="s">
        <v>204</v>
      </c>
      <c r="F3" s="23" t="s">
        <v>205</v>
      </c>
      <c r="G3" s="22" t="s">
        <v>23</v>
      </c>
      <c r="H3" s="22" t="s">
        <v>24</v>
      </c>
      <c r="I3" s="24"/>
      <c r="J3" s="24">
        <v>44489</v>
      </c>
      <c r="K3" s="25">
        <v>44496</v>
      </c>
      <c r="L3" s="25">
        <v>44496</v>
      </c>
      <c r="M3" s="25">
        <v>45957</v>
      </c>
      <c r="N3" s="22" t="s">
        <v>88</v>
      </c>
      <c r="O3" s="25">
        <f ca="1">TODAY()</f>
        <v>45302</v>
      </c>
      <c r="P3" s="26">
        <f ca="1">Tabla22567[[#This Row],[DATA AVUI]]-Tabla22567[[#This Row],[DATA FINALITACIO VIGENCIA]]</f>
        <v>-655</v>
      </c>
      <c r="Q3" s="22" t="s">
        <v>26</v>
      </c>
      <c r="R3" s="22" t="s">
        <v>129</v>
      </c>
      <c r="S3" s="22"/>
      <c r="T3" s="22"/>
      <c r="U3" s="22"/>
      <c r="V3" s="22"/>
      <c r="W3" s="27">
        <f ca="1">Tabla22567[[#This Row],[DATA AVUI]]-Tabla22567[[#This Row],[DATA FINALITZACIÓ PRÒRROGA]]</f>
        <v>45302</v>
      </c>
      <c r="X3" s="22" t="s">
        <v>37</v>
      </c>
      <c r="Y3" s="22" t="s">
        <v>206</v>
      </c>
      <c r="Z3" s="22"/>
      <c r="AA3" s="28">
        <v>22314.05</v>
      </c>
      <c r="AB3" s="22"/>
      <c r="AC3" s="28">
        <f>Tabla22567[[#This Row],[IMPORT DE LICITACIÓ ]]*1.21</f>
        <v>27000.000499999998</v>
      </c>
      <c r="AD3" s="28"/>
      <c r="AE3" s="28">
        <v>133466.45000000001</v>
      </c>
      <c r="AF3" s="28">
        <v>15955.53</v>
      </c>
      <c r="AG3" s="22"/>
      <c r="AH3" s="28">
        <f>Tabla22567[[#This Row],[IMPORT ADJUDICACIÓ SENSE IVA]]*1.21</f>
        <v>19306.191299999999</v>
      </c>
      <c r="AI3" s="28"/>
      <c r="AJ3" s="22"/>
      <c r="AK3" s="29"/>
      <c r="AL3" s="29"/>
      <c r="AM3" s="20" t="s">
        <v>207</v>
      </c>
    </row>
    <row r="4" spans="2:40" x14ac:dyDescent="0.3">
      <c r="B4" s="12" t="s">
        <v>158</v>
      </c>
      <c r="C4" s="13" t="s">
        <v>178</v>
      </c>
      <c r="D4" s="13" t="s">
        <v>81</v>
      </c>
      <c r="E4" s="13" t="s">
        <v>82</v>
      </c>
      <c r="F4" s="13" t="s">
        <v>236</v>
      </c>
      <c r="G4" s="13" t="s">
        <v>23</v>
      </c>
      <c r="H4" s="13" t="s">
        <v>83</v>
      </c>
      <c r="I4" s="14">
        <v>44260</v>
      </c>
      <c r="J4" s="14">
        <v>44321</v>
      </c>
      <c r="K4" s="15">
        <v>44334</v>
      </c>
      <c r="L4" s="15">
        <v>44375</v>
      </c>
      <c r="M4" s="13"/>
      <c r="N4" s="13" t="s">
        <v>84</v>
      </c>
      <c r="O4" s="15">
        <f ca="1">TODAY()</f>
        <v>45302</v>
      </c>
      <c r="P4" s="30"/>
      <c r="Q4" s="13" t="s">
        <v>68</v>
      </c>
      <c r="R4" s="13"/>
      <c r="S4" s="13"/>
      <c r="T4" s="13" t="s">
        <v>54</v>
      </c>
      <c r="U4" s="13"/>
      <c r="V4" s="13"/>
      <c r="W4" s="17"/>
      <c r="X4" s="13" t="s">
        <v>31</v>
      </c>
      <c r="Y4" s="13" t="s">
        <v>85</v>
      </c>
      <c r="Z4" s="13"/>
      <c r="AA4" s="18">
        <v>81253.850000000006</v>
      </c>
      <c r="AB4" s="13"/>
      <c r="AC4" s="18">
        <f>Tabla22567[[#This Row],[IMPORT DE LICITACIÓ ]]*1.21</f>
        <v>98317.158500000005</v>
      </c>
      <c r="AD4" s="18"/>
      <c r="AE4" s="18">
        <v>95879.51</v>
      </c>
      <c r="AF4" s="18">
        <v>59778.46</v>
      </c>
      <c r="AG4" s="13"/>
      <c r="AH4" s="18"/>
      <c r="AI4" s="18"/>
      <c r="AJ4" s="13"/>
      <c r="AK4" s="19"/>
      <c r="AL4" s="19"/>
      <c r="AM4" s="20" t="s">
        <v>207</v>
      </c>
    </row>
    <row r="5" spans="2:40" ht="28.8" x14ac:dyDescent="0.3">
      <c r="B5" s="12" t="s">
        <v>208</v>
      </c>
      <c r="C5" s="13" t="s">
        <v>179</v>
      </c>
      <c r="D5" s="13" t="s">
        <v>122</v>
      </c>
      <c r="E5" s="13" t="s">
        <v>86</v>
      </c>
      <c r="F5" s="13" t="s">
        <v>87</v>
      </c>
      <c r="G5" s="13" t="s">
        <v>50</v>
      </c>
      <c r="H5" s="13" t="s">
        <v>51</v>
      </c>
      <c r="I5" s="14"/>
      <c r="J5" s="14">
        <v>44272</v>
      </c>
      <c r="K5" s="13"/>
      <c r="L5" s="15">
        <v>44300</v>
      </c>
      <c r="M5" s="15">
        <v>45761</v>
      </c>
      <c r="N5" s="13" t="s">
        <v>88</v>
      </c>
      <c r="O5" s="15">
        <f ca="1">TODAY()</f>
        <v>45302</v>
      </c>
      <c r="P5" s="16">
        <f ca="1">Tabla22567[[#This Row],[DATA AVUI]]-Tabla22567[[#This Row],[DATA FINALITACIO VIGENCIA]]</f>
        <v>-459</v>
      </c>
      <c r="Q5" s="13"/>
      <c r="R5" s="13"/>
      <c r="S5" s="13"/>
      <c r="T5" s="13"/>
      <c r="U5" s="13"/>
      <c r="V5" s="13"/>
      <c r="W5" s="17"/>
      <c r="X5" s="13" t="s">
        <v>29</v>
      </c>
      <c r="Y5" s="13" t="s">
        <v>89</v>
      </c>
      <c r="Z5" s="13" t="s">
        <v>59</v>
      </c>
      <c r="AA5" s="13"/>
      <c r="AB5" s="13"/>
      <c r="AC5" s="18"/>
      <c r="AD5" s="18"/>
      <c r="AE5" s="18"/>
      <c r="AF5" s="18"/>
      <c r="AG5" s="13"/>
      <c r="AH5" s="18"/>
      <c r="AI5" s="18"/>
      <c r="AJ5" s="13"/>
      <c r="AK5" s="19"/>
      <c r="AL5" s="19"/>
      <c r="AM5" s="20" t="s">
        <v>207</v>
      </c>
    </row>
    <row r="6" spans="2:40" ht="33.75" customHeight="1" x14ac:dyDescent="0.3">
      <c r="B6" s="12" t="s">
        <v>159</v>
      </c>
      <c r="C6" s="13" t="s">
        <v>185</v>
      </c>
      <c r="D6" s="13" t="s">
        <v>126</v>
      </c>
      <c r="E6" s="13" t="s">
        <v>86</v>
      </c>
      <c r="F6" s="13" t="s">
        <v>87</v>
      </c>
      <c r="G6" s="13" t="s">
        <v>50</v>
      </c>
      <c r="H6" s="13" t="s">
        <v>51</v>
      </c>
      <c r="I6" s="14"/>
      <c r="J6" s="14">
        <v>44349</v>
      </c>
      <c r="K6" s="13"/>
      <c r="L6" s="15">
        <v>44383</v>
      </c>
      <c r="M6" s="15">
        <v>45844</v>
      </c>
      <c r="N6" s="13" t="s">
        <v>88</v>
      </c>
      <c r="O6" s="15">
        <f ca="1">TODAY()</f>
        <v>45302</v>
      </c>
      <c r="P6" s="16">
        <f ca="1">Tabla22567[[#This Row],[DATA AVUI]]-Tabla22567[[#This Row],[DATA FINALITACIO VIGENCIA]]</f>
        <v>-542</v>
      </c>
      <c r="Q6" s="13"/>
      <c r="R6" s="13"/>
      <c r="S6" s="13"/>
      <c r="T6" s="13"/>
      <c r="U6" s="13"/>
      <c r="V6" s="13"/>
      <c r="W6" s="17">
        <f ca="1">Tabla22567[[#This Row],[DATA AVUI]]-Tabla22567[[#This Row],[DATA FINALITZACIÓ PRÒRROGA]]</f>
        <v>45302</v>
      </c>
      <c r="X6" s="13" t="s">
        <v>29</v>
      </c>
      <c r="Y6" s="13" t="s">
        <v>89</v>
      </c>
      <c r="Z6" s="13"/>
      <c r="AA6" s="13"/>
      <c r="AB6" s="13"/>
      <c r="AC6" s="18"/>
      <c r="AD6" s="18"/>
      <c r="AE6" s="18"/>
      <c r="AF6" s="13"/>
      <c r="AG6" s="13"/>
      <c r="AH6" s="18"/>
      <c r="AI6" s="18"/>
      <c r="AJ6" s="13"/>
      <c r="AK6" s="19">
        <v>64.22</v>
      </c>
      <c r="AL6" s="19"/>
      <c r="AM6" s="20" t="s">
        <v>207</v>
      </c>
      <c r="AN6" s="1" t="s">
        <v>54</v>
      </c>
    </row>
    <row r="7" spans="2:40" ht="28.8" x14ac:dyDescent="0.3">
      <c r="B7" s="12" t="s">
        <v>160</v>
      </c>
      <c r="C7" s="13" t="s">
        <v>189</v>
      </c>
      <c r="D7" s="13" t="s">
        <v>143</v>
      </c>
      <c r="E7" s="31" t="s">
        <v>237</v>
      </c>
      <c r="F7" s="31" t="s">
        <v>135</v>
      </c>
      <c r="G7" s="13" t="s">
        <v>50</v>
      </c>
      <c r="H7" s="13" t="s">
        <v>51</v>
      </c>
      <c r="I7" s="14"/>
      <c r="J7" s="14">
        <v>44369</v>
      </c>
      <c r="K7" s="13"/>
      <c r="L7" s="15">
        <v>44376</v>
      </c>
      <c r="M7" s="15">
        <v>44741</v>
      </c>
      <c r="N7" s="13" t="s">
        <v>129</v>
      </c>
      <c r="O7" s="15">
        <f ca="1">TODAY()</f>
        <v>45302</v>
      </c>
      <c r="P7" s="16">
        <f ca="1">Tabla22567[[#This Row],[DATA AVUI]]-Tabla22567[[#This Row],[DATA FINALITACIO VIGENCIA]]</f>
        <v>561</v>
      </c>
      <c r="Q7" s="13"/>
      <c r="R7" s="13"/>
      <c r="S7" s="13"/>
      <c r="T7" s="13"/>
      <c r="U7" s="13"/>
      <c r="V7" s="13"/>
      <c r="W7" s="17">
        <f ca="1">Tabla22567[[#This Row],[DATA AVUI]]-Tabla22567[[#This Row],[DATA FINALITZACIÓ PRÒRROGA]]</f>
        <v>45302</v>
      </c>
      <c r="X7" s="13" t="s">
        <v>29</v>
      </c>
      <c r="Y7" s="13" t="s">
        <v>89</v>
      </c>
      <c r="Z7" s="13"/>
      <c r="AA7" s="13"/>
      <c r="AB7" s="13"/>
      <c r="AC7" s="18"/>
      <c r="AD7" s="18"/>
      <c r="AE7" s="18"/>
      <c r="AF7" s="18">
        <v>6084.7</v>
      </c>
      <c r="AG7" s="13"/>
      <c r="AH7" s="18">
        <f>Tabla22567[[#This Row],[IMPORT ADJUDICACIÓ SENSE IVA]]*1.21</f>
        <v>7362.4869999999992</v>
      </c>
      <c r="AI7" s="18"/>
      <c r="AJ7" s="13"/>
      <c r="AK7" s="19"/>
      <c r="AL7" s="19">
        <v>452.1</v>
      </c>
      <c r="AM7" s="20" t="s">
        <v>207</v>
      </c>
    </row>
    <row r="8" spans="2:40" ht="28.8" x14ac:dyDescent="0.3">
      <c r="B8" s="12" t="s">
        <v>161</v>
      </c>
      <c r="C8" s="13" t="s">
        <v>187</v>
      </c>
      <c r="D8" s="13" t="s">
        <v>133</v>
      </c>
      <c r="E8" s="31" t="s">
        <v>134</v>
      </c>
      <c r="F8" s="31" t="s">
        <v>135</v>
      </c>
      <c r="G8" s="13" t="s">
        <v>50</v>
      </c>
      <c r="H8" s="13" t="s">
        <v>51</v>
      </c>
      <c r="I8" s="14"/>
      <c r="J8" s="14">
        <v>44356</v>
      </c>
      <c r="K8" s="13"/>
      <c r="L8" s="15">
        <v>44361</v>
      </c>
      <c r="M8" s="15">
        <v>44726</v>
      </c>
      <c r="N8" s="13" t="s">
        <v>129</v>
      </c>
      <c r="O8" s="15">
        <f ca="1">TODAY()</f>
        <v>45302</v>
      </c>
      <c r="P8" s="16">
        <f ca="1">Tabla22567[[#This Row],[DATA AVUI]]-Tabla22567[[#This Row],[DATA FINALITACIO VIGENCIA]]</f>
        <v>576</v>
      </c>
      <c r="Q8" s="13"/>
      <c r="R8" s="13"/>
      <c r="S8" s="13"/>
      <c r="T8" s="13"/>
      <c r="U8" s="13"/>
      <c r="V8" s="13"/>
      <c r="W8" s="17"/>
      <c r="X8" s="13" t="s">
        <v>29</v>
      </c>
      <c r="Y8" s="13" t="s">
        <v>89</v>
      </c>
      <c r="Z8" s="13"/>
      <c r="AA8" s="13"/>
      <c r="AB8" s="13"/>
      <c r="AC8" s="18"/>
      <c r="AD8" s="18"/>
      <c r="AE8" s="18"/>
      <c r="AF8" s="18">
        <v>1080</v>
      </c>
      <c r="AG8" s="13"/>
      <c r="AH8" s="18">
        <f>Tabla22567[[#This Row],[IMPORT ADJUDICACIÓ SENSE IVA]]*1.21</f>
        <v>1306.8</v>
      </c>
      <c r="AI8" s="18"/>
      <c r="AJ8" s="13"/>
      <c r="AK8" s="19"/>
      <c r="AL8" s="19"/>
      <c r="AM8" s="20" t="s">
        <v>207</v>
      </c>
    </row>
    <row r="9" spans="2:40" ht="28.8" x14ac:dyDescent="0.3">
      <c r="B9" s="12" t="s">
        <v>161</v>
      </c>
      <c r="C9" s="13" t="s">
        <v>188</v>
      </c>
      <c r="D9" s="13" t="s">
        <v>136</v>
      </c>
      <c r="E9" s="31" t="s">
        <v>138</v>
      </c>
      <c r="F9" s="31" t="s">
        <v>139</v>
      </c>
      <c r="G9" s="13" t="s">
        <v>77</v>
      </c>
      <c r="H9" s="13" t="s">
        <v>51</v>
      </c>
      <c r="I9" s="14"/>
      <c r="J9" s="14">
        <v>44412</v>
      </c>
      <c r="K9" s="13"/>
      <c r="L9" s="15"/>
      <c r="M9" s="15"/>
      <c r="N9" s="13"/>
      <c r="O9" s="15">
        <f ca="1">TODAY()</f>
        <v>45302</v>
      </c>
      <c r="P9" s="16"/>
      <c r="Q9" s="13"/>
      <c r="R9" s="13"/>
      <c r="S9" s="13"/>
      <c r="T9" s="13"/>
      <c r="U9" s="13"/>
      <c r="V9" s="13"/>
      <c r="W9" s="17"/>
      <c r="X9" s="13" t="s">
        <v>31</v>
      </c>
      <c r="Y9" s="13" t="s">
        <v>85</v>
      </c>
      <c r="Z9" s="13" t="s">
        <v>54</v>
      </c>
      <c r="AA9" s="18">
        <v>18659.2</v>
      </c>
      <c r="AB9" s="18">
        <v>4598.59</v>
      </c>
      <c r="AC9" s="18">
        <f>Tabla22567[[#This Row],[IMPORT DE LICITACIÓ ]]*1.21</f>
        <v>22577.632000000001</v>
      </c>
      <c r="AD9" s="18">
        <f>Tabla22567[[#This Row],[IBL LOT 2]]*1.21</f>
        <v>5564.2938999999997</v>
      </c>
      <c r="AE9" s="18">
        <v>23257.79</v>
      </c>
      <c r="AF9" s="18">
        <v>11125.83</v>
      </c>
      <c r="AG9" s="18">
        <v>4322.67</v>
      </c>
      <c r="AH9" s="18">
        <f>Tabla22567[[#This Row],[IMPORT ADJUDICACIÓ SENSE IVA]]*1.21</f>
        <v>13462.254299999999</v>
      </c>
      <c r="AI9" s="18"/>
      <c r="AJ9" s="13"/>
      <c r="AK9" s="19"/>
      <c r="AL9" s="19"/>
      <c r="AM9" s="20" t="s">
        <v>207</v>
      </c>
    </row>
    <row r="10" spans="2:40" ht="28.8" x14ac:dyDescent="0.3">
      <c r="B10" s="12" t="s">
        <v>162</v>
      </c>
      <c r="C10" s="13" t="s">
        <v>182</v>
      </c>
      <c r="D10" s="13" t="s">
        <v>102</v>
      </c>
      <c r="E10" s="13" t="s">
        <v>103</v>
      </c>
      <c r="F10" s="13" t="s">
        <v>104</v>
      </c>
      <c r="G10" s="13" t="s">
        <v>66</v>
      </c>
      <c r="H10" s="13" t="s">
        <v>24</v>
      </c>
      <c r="I10" s="14"/>
      <c r="J10" s="14">
        <v>44377</v>
      </c>
      <c r="K10" s="15">
        <v>44393</v>
      </c>
      <c r="L10" s="15">
        <v>44393</v>
      </c>
      <c r="M10" s="15">
        <v>44546</v>
      </c>
      <c r="N10" s="13" t="s">
        <v>67</v>
      </c>
      <c r="O10" s="15">
        <f ca="1">TODAY()</f>
        <v>45302</v>
      </c>
      <c r="P10" s="16">
        <f ca="1">Tabla22567[[#This Row],[DATA AVUI]]-Tabla22567[[#This Row],[DATA FINALITACIO VIGENCIA]]</f>
        <v>756</v>
      </c>
      <c r="Q10" s="13" t="s">
        <v>68</v>
      </c>
      <c r="R10" s="13"/>
      <c r="S10" s="13"/>
      <c r="T10" s="13"/>
      <c r="U10" s="13"/>
      <c r="V10" s="13"/>
      <c r="W10" s="17"/>
      <c r="X10" s="13" t="s">
        <v>39</v>
      </c>
      <c r="Y10" s="13" t="s">
        <v>93</v>
      </c>
      <c r="Z10" s="13" t="s">
        <v>105</v>
      </c>
      <c r="AA10" s="18">
        <v>40000</v>
      </c>
      <c r="AB10" s="13"/>
      <c r="AC10" s="18">
        <f>Tabla22567[[#This Row],[IMPORT DE LICITACIÓ ]]*1.21</f>
        <v>48400</v>
      </c>
      <c r="AD10" s="18"/>
      <c r="AE10" s="18">
        <v>40000</v>
      </c>
      <c r="AF10" s="18">
        <v>36000</v>
      </c>
      <c r="AG10" s="13"/>
      <c r="AH10" s="18">
        <f>Tabla22567[[#This Row],[IMPORT ADJUDICACIÓ SENSE IVA]]*1.21</f>
        <v>43560</v>
      </c>
      <c r="AI10" s="18"/>
      <c r="AJ10" s="13"/>
      <c r="AK10" s="19"/>
      <c r="AL10" s="19"/>
      <c r="AM10" s="20" t="s">
        <v>207</v>
      </c>
    </row>
    <row r="11" spans="2:40" ht="28.8" x14ac:dyDescent="0.3">
      <c r="B11" s="12" t="s">
        <v>163</v>
      </c>
      <c r="C11" s="13" t="s">
        <v>181</v>
      </c>
      <c r="D11" s="13" t="s">
        <v>97</v>
      </c>
      <c r="E11" s="13" t="s">
        <v>98</v>
      </c>
      <c r="F11" s="13" t="s">
        <v>99</v>
      </c>
      <c r="G11" s="13" t="s">
        <v>66</v>
      </c>
      <c r="H11" s="13" t="s">
        <v>24</v>
      </c>
      <c r="I11" s="14"/>
      <c r="J11" s="14">
        <v>44406</v>
      </c>
      <c r="K11" s="15">
        <v>44413</v>
      </c>
      <c r="L11" s="15">
        <v>44440</v>
      </c>
      <c r="M11" s="15">
        <v>45170</v>
      </c>
      <c r="N11" s="13" t="s">
        <v>100</v>
      </c>
      <c r="O11" s="15">
        <f ca="1">TODAY()</f>
        <v>45302</v>
      </c>
      <c r="P11" s="16">
        <f ca="1">Tabla22567[[#This Row],[DATA AVUI]]-Tabla22567[[#This Row],[DATA FINALITACIO VIGENCIA]]</f>
        <v>132</v>
      </c>
      <c r="Q11" s="13" t="s">
        <v>26</v>
      </c>
      <c r="R11" s="13" t="s">
        <v>101</v>
      </c>
      <c r="S11" s="13"/>
      <c r="T11" s="13"/>
      <c r="U11" s="13"/>
      <c r="V11" s="13"/>
      <c r="W11" s="17">
        <f ca="1">Tabla22567[[#This Row],[DATA AVUI]]-Tabla22567[[#This Row],[DATA FINALITZACIÓ PRÒRROGA]]</f>
        <v>45302</v>
      </c>
      <c r="X11" s="13" t="s">
        <v>39</v>
      </c>
      <c r="Y11" s="13" t="s">
        <v>93</v>
      </c>
      <c r="Z11" s="13"/>
      <c r="AA11" s="18">
        <v>3600</v>
      </c>
      <c r="AB11" s="13"/>
      <c r="AC11" s="18">
        <f>Tabla22567[[#This Row],[IMPORT DE LICITACIÓ ]]*1.21</f>
        <v>4356</v>
      </c>
      <c r="AD11" s="18"/>
      <c r="AE11" s="18">
        <v>18000</v>
      </c>
      <c r="AF11" s="18">
        <v>3550</v>
      </c>
      <c r="AG11" s="13"/>
      <c r="AH11" s="18">
        <f>Tabla22567[[#This Row],[IMPORT ADJUDICACIÓ SENSE IVA]]*1.21</f>
        <v>4295.5</v>
      </c>
      <c r="AI11" s="18"/>
      <c r="AJ11" s="13"/>
      <c r="AK11" s="19"/>
      <c r="AL11" s="19"/>
      <c r="AM11" s="20" t="s">
        <v>207</v>
      </c>
    </row>
    <row r="12" spans="2:40" ht="57.6" x14ac:dyDescent="0.3">
      <c r="B12" s="12" t="s">
        <v>164</v>
      </c>
      <c r="C12" s="13" t="s">
        <v>186</v>
      </c>
      <c r="D12" s="13" t="s">
        <v>128</v>
      </c>
      <c r="E12" s="31" t="s">
        <v>119</v>
      </c>
      <c r="F12" s="31" t="s">
        <v>120</v>
      </c>
      <c r="G12" s="13" t="s">
        <v>50</v>
      </c>
      <c r="H12" s="13" t="s">
        <v>51</v>
      </c>
      <c r="I12" s="14"/>
      <c r="J12" s="14">
        <v>44411</v>
      </c>
      <c r="K12" s="13"/>
      <c r="L12" s="15">
        <v>44440</v>
      </c>
      <c r="M12" s="15">
        <v>44805</v>
      </c>
      <c r="N12" s="13" t="s">
        <v>129</v>
      </c>
      <c r="O12" s="15">
        <f ca="1">TODAY()</f>
        <v>45302</v>
      </c>
      <c r="P12" s="16">
        <f ca="1">Tabla22567[[#This Row],[DATA AVUI]]-Tabla22567[[#This Row],[DATA FINALITACIO VIGENCIA]]</f>
        <v>497</v>
      </c>
      <c r="Q12" s="13" t="s">
        <v>26</v>
      </c>
      <c r="R12" s="13" t="s">
        <v>101</v>
      </c>
      <c r="S12" s="13"/>
      <c r="T12" s="13"/>
      <c r="U12" s="13"/>
      <c r="V12" s="13"/>
      <c r="W12" s="17">
        <f ca="1">Tabla22567[[#This Row],[DATA AVUI]]-Tabla22567[[#This Row],[DATA FINALITZACIÓ PRÒRROGA]]</f>
        <v>45302</v>
      </c>
      <c r="X12" s="13" t="s">
        <v>131</v>
      </c>
      <c r="Y12" s="13" t="s">
        <v>130</v>
      </c>
      <c r="Z12" s="13" t="s">
        <v>132</v>
      </c>
      <c r="AA12" s="13"/>
      <c r="AB12" s="13"/>
      <c r="AC12" s="18"/>
      <c r="AD12" s="18"/>
      <c r="AE12" s="18"/>
      <c r="AF12" s="13"/>
      <c r="AG12" s="13"/>
      <c r="AH12" s="18">
        <f>Tabla22567[[#This Row],[IMPORT ADJUDICACIÓ SENSE IVA]]*1.21</f>
        <v>0</v>
      </c>
      <c r="AI12" s="18"/>
      <c r="AJ12" s="13"/>
      <c r="AK12" s="19"/>
      <c r="AL12" s="19"/>
      <c r="AM12" s="20" t="s">
        <v>207</v>
      </c>
      <c r="AN12" s="1" t="s">
        <v>54</v>
      </c>
    </row>
    <row r="13" spans="2:40" x14ac:dyDescent="0.3">
      <c r="B13" s="12" t="s">
        <v>165</v>
      </c>
      <c r="C13" s="13" t="s">
        <v>191</v>
      </c>
      <c r="D13" s="13" t="s">
        <v>150</v>
      </c>
      <c r="E13" s="31" t="s">
        <v>148</v>
      </c>
      <c r="F13" s="32" t="s">
        <v>149</v>
      </c>
      <c r="G13" s="13" t="s">
        <v>50</v>
      </c>
      <c r="H13" s="13" t="s">
        <v>51</v>
      </c>
      <c r="I13" s="14"/>
      <c r="J13" s="14">
        <v>44435</v>
      </c>
      <c r="K13" s="13"/>
      <c r="L13" s="15">
        <v>44470</v>
      </c>
      <c r="M13" s="15">
        <v>44835</v>
      </c>
      <c r="N13" s="13" t="s">
        <v>129</v>
      </c>
      <c r="O13" s="15">
        <f ca="1">TODAY()</f>
        <v>45302</v>
      </c>
      <c r="P13" s="16">
        <f ca="1">Tabla22567[[#This Row],[DATA AVUI]]-Tabla22567[[#This Row],[DATA FINALITACIO VIGENCIA]]</f>
        <v>467</v>
      </c>
      <c r="Q13" s="13"/>
      <c r="R13" s="13"/>
      <c r="S13" s="13"/>
      <c r="T13" s="13"/>
      <c r="U13" s="13"/>
      <c r="V13" s="13"/>
      <c r="W13" s="17"/>
      <c r="X13" s="13"/>
      <c r="Y13" s="13"/>
      <c r="Z13" s="13"/>
      <c r="AA13" s="13"/>
      <c r="AB13" s="13"/>
      <c r="AC13" s="18"/>
      <c r="AD13" s="18"/>
      <c r="AE13" s="18"/>
      <c r="AF13" s="13"/>
      <c r="AG13" s="13"/>
      <c r="AH13" s="18"/>
      <c r="AI13" s="18"/>
      <c r="AJ13" s="13"/>
      <c r="AK13" s="19"/>
      <c r="AL13" s="19">
        <f>Tabla22567[[#This Row],[Quota mes ]]*1.21</f>
        <v>0</v>
      </c>
      <c r="AM13" s="20" t="s">
        <v>207</v>
      </c>
    </row>
    <row r="14" spans="2:40" ht="43.2" x14ac:dyDescent="0.3">
      <c r="B14" s="12" t="s">
        <v>165</v>
      </c>
      <c r="C14" s="13" t="s">
        <v>190</v>
      </c>
      <c r="D14" s="13" t="s">
        <v>144</v>
      </c>
      <c r="E14" s="31" t="s">
        <v>145</v>
      </c>
      <c r="F14" s="31" t="s">
        <v>146</v>
      </c>
      <c r="G14" s="13" t="s">
        <v>50</v>
      </c>
      <c r="H14" s="13" t="s">
        <v>51</v>
      </c>
      <c r="I14" s="14"/>
      <c r="J14" s="14">
        <v>44377</v>
      </c>
      <c r="K14" s="15">
        <v>44396</v>
      </c>
      <c r="L14" s="15"/>
      <c r="M14" s="15"/>
      <c r="N14" s="13"/>
      <c r="O14" s="15">
        <f ca="1">TODAY()</f>
        <v>45302</v>
      </c>
      <c r="P14" s="16"/>
      <c r="Q14" s="13"/>
      <c r="R14" s="13"/>
      <c r="S14" s="13"/>
      <c r="T14" s="13"/>
      <c r="U14" s="13"/>
      <c r="V14" s="13"/>
      <c r="W14" s="17"/>
      <c r="X14" s="13" t="s">
        <v>31</v>
      </c>
      <c r="Y14" s="13" t="s">
        <v>130</v>
      </c>
      <c r="Z14" s="13" t="s">
        <v>147</v>
      </c>
      <c r="AA14" s="13"/>
      <c r="AB14" s="13"/>
      <c r="AC14" s="18"/>
      <c r="AD14" s="18"/>
      <c r="AE14" s="18"/>
      <c r="AF14" s="18">
        <v>483826.81</v>
      </c>
      <c r="AG14" s="13"/>
      <c r="AH14" s="18">
        <f>Tabla22567[[#This Row],[IMPORT ADJUDICACIÓ SENSE IVA]]*1.21</f>
        <v>585430.44010000001</v>
      </c>
      <c r="AI14" s="18"/>
      <c r="AJ14" s="13"/>
      <c r="AK14" s="19"/>
      <c r="AL14" s="19"/>
      <c r="AM14" s="20" t="s">
        <v>207</v>
      </c>
    </row>
    <row r="15" spans="2:40" ht="28.8" x14ac:dyDescent="0.3">
      <c r="B15" s="12" t="s">
        <v>166</v>
      </c>
      <c r="C15" s="13" t="s">
        <v>183</v>
      </c>
      <c r="D15" s="13" t="s">
        <v>123</v>
      </c>
      <c r="E15" s="13" t="s">
        <v>106</v>
      </c>
      <c r="F15" s="13" t="s">
        <v>107</v>
      </c>
      <c r="G15" s="13" t="s">
        <v>50</v>
      </c>
      <c r="H15" s="13" t="s">
        <v>51</v>
      </c>
      <c r="I15" s="14"/>
      <c r="J15" s="14">
        <v>44342</v>
      </c>
      <c r="K15" s="13"/>
      <c r="L15" s="13"/>
      <c r="M15" s="13"/>
      <c r="N15" s="13"/>
      <c r="O15" s="15">
        <f ca="1">TODAY()</f>
        <v>45302</v>
      </c>
      <c r="P15" s="16"/>
      <c r="Q15" s="13" t="s">
        <v>68</v>
      </c>
      <c r="R15" s="13"/>
      <c r="S15" s="13"/>
      <c r="T15" s="13"/>
      <c r="U15" s="13"/>
      <c r="V15" s="13"/>
      <c r="W15" s="17"/>
      <c r="X15" s="13" t="s">
        <v>43</v>
      </c>
      <c r="Y15" s="13" t="s">
        <v>108</v>
      </c>
      <c r="Z15" s="13" t="s">
        <v>109</v>
      </c>
      <c r="AA15" s="13"/>
      <c r="AB15" s="13"/>
      <c r="AC15" s="18"/>
      <c r="AD15" s="18"/>
      <c r="AE15" s="18"/>
      <c r="AF15" s="18">
        <v>1050</v>
      </c>
      <c r="AG15" s="13"/>
      <c r="AH15" s="18">
        <f>Tabla22567[[#This Row],[IMPORT ADJUDICACIÓ SENSE IVA]]*1.21</f>
        <v>1270.5</v>
      </c>
      <c r="AI15" s="18"/>
      <c r="AJ15" s="13"/>
      <c r="AK15" s="19"/>
      <c r="AL15" s="19">
        <f>Tabla22567[[#This Row],[Quota mes ]]*1.21</f>
        <v>0</v>
      </c>
      <c r="AM15" s="20" t="s">
        <v>207</v>
      </c>
    </row>
    <row r="16" spans="2:40" ht="28.8" x14ac:dyDescent="0.3">
      <c r="B16" s="12" t="s">
        <v>166</v>
      </c>
      <c r="C16" s="13" t="s">
        <v>192</v>
      </c>
      <c r="D16" s="13" t="s">
        <v>151</v>
      </c>
      <c r="E16" s="13" t="s">
        <v>152</v>
      </c>
      <c r="F16" s="31" t="s">
        <v>153</v>
      </c>
      <c r="G16" s="13" t="s">
        <v>50</v>
      </c>
      <c r="H16" s="13" t="s">
        <v>51</v>
      </c>
      <c r="I16" s="14"/>
      <c r="J16" s="14">
        <v>44435</v>
      </c>
      <c r="K16" s="13"/>
      <c r="L16" s="15">
        <v>44440</v>
      </c>
      <c r="M16" s="15">
        <v>44805</v>
      </c>
      <c r="N16" s="13" t="s">
        <v>129</v>
      </c>
      <c r="O16" s="15">
        <f ca="1">TODAY()</f>
        <v>45302</v>
      </c>
      <c r="P16" s="16">
        <f ca="1">Tabla22567[[#This Row],[DATA AVUI]]-Tabla22567[[#This Row],[DATA FINALITACIO VIGENCIA]]</f>
        <v>497</v>
      </c>
      <c r="Q16" s="13" t="s">
        <v>26</v>
      </c>
      <c r="R16" s="13" t="s">
        <v>154</v>
      </c>
      <c r="S16" s="13"/>
      <c r="T16" s="13"/>
      <c r="U16" s="13"/>
      <c r="V16" s="13"/>
      <c r="W16" s="17">
        <f ca="1">Tabla22567[[#This Row],[DATA AVUI]]-Tabla22567[[#This Row],[DATA FINALITZACIÓ PRÒRROGA]]</f>
        <v>45302</v>
      </c>
      <c r="X16" s="13" t="s">
        <v>29</v>
      </c>
      <c r="Y16" s="13" t="s">
        <v>89</v>
      </c>
      <c r="Z16" s="13" t="s">
        <v>155</v>
      </c>
      <c r="AA16" s="13"/>
      <c r="AB16" s="13"/>
      <c r="AC16" s="18"/>
      <c r="AD16" s="18"/>
      <c r="AE16" s="18"/>
      <c r="AF16" s="13"/>
      <c r="AG16" s="13"/>
      <c r="AH16" s="18"/>
      <c r="AI16" s="18"/>
      <c r="AJ16" s="13"/>
      <c r="AK16" s="19">
        <v>1089.5</v>
      </c>
      <c r="AL16" s="19"/>
      <c r="AM16" s="20" t="s">
        <v>207</v>
      </c>
    </row>
    <row r="17" spans="2:39" ht="28.8" x14ac:dyDescent="0.3">
      <c r="B17" s="12" t="s">
        <v>167</v>
      </c>
      <c r="C17" s="13" t="s">
        <v>229</v>
      </c>
      <c r="D17" s="13" t="s">
        <v>234</v>
      </c>
      <c r="E17" s="13" t="s">
        <v>230</v>
      </c>
      <c r="F17" s="13" t="s">
        <v>231</v>
      </c>
      <c r="G17" s="13" t="s">
        <v>50</v>
      </c>
      <c r="H17" s="13" t="s">
        <v>51</v>
      </c>
      <c r="I17" s="14"/>
      <c r="J17" s="14">
        <v>44510</v>
      </c>
      <c r="K17" s="15"/>
      <c r="L17" s="15">
        <v>44531</v>
      </c>
      <c r="M17" s="15">
        <v>44896</v>
      </c>
      <c r="N17" s="13" t="s">
        <v>129</v>
      </c>
      <c r="O17" s="15">
        <f ca="1">TODAY()</f>
        <v>45302</v>
      </c>
      <c r="P17" s="16">
        <f ca="1">Tabla22567[[#This Row],[DATA AVUI]]-Tabla22567[[#This Row],[DATA FINALITACIO VIGENCIA]]</f>
        <v>406</v>
      </c>
      <c r="Q17" s="13" t="s">
        <v>26</v>
      </c>
      <c r="R17" s="13" t="s">
        <v>154</v>
      </c>
      <c r="S17" s="13"/>
      <c r="T17" s="13"/>
      <c r="U17" s="13"/>
      <c r="V17" s="13"/>
      <c r="W17" s="17">
        <f ca="1">Tabla22567[[#This Row],[DATA AVUI]]-Tabla22567[[#This Row],[DATA FINALITZACIÓ PRÒRROGA]]</f>
        <v>45302</v>
      </c>
      <c r="X17" s="13" t="s">
        <v>29</v>
      </c>
      <c r="Y17" s="13" t="s">
        <v>89</v>
      </c>
      <c r="Z17" s="13" t="s">
        <v>155</v>
      </c>
      <c r="AA17" s="18"/>
      <c r="AB17" s="13"/>
      <c r="AC17" s="18"/>
      <c r="AD17" s="18"/>
      <c r="AE17" s="18"/>
      <c r="AF17" s="18"/>
      <c r="AG17" s="13"/>
      <c r="AH17" s="18"/>
      <c r="AI17" s="18"/>
      <c r="AJ17" s="13"/>
      <c r="AK17" s="19">
        <v>159.19999999999999</v>
      </c>
      <c r="AL17" s="19"/>
      <c r="AM17" s="13" t="s">
        <v>194</v>
      </c>
    </row>
    <row r="18" spans="2:39" ht="28.8" x14ac:dyDescent="0.3">
      <c r="B18" s="12" t="s">
        <v>168</v>
      </c>
      <c r="C18" s="13" t="s">
        <v>233</v>
      </c>
      <c r="D18" s="13" t="s">
        <v>235</v>
      </c>
      <c r="E18" s="13" t="s">
        <v>230</v>
      </c>
      <c r="F18" s="13" t="s">
        <v>231</v>
      </c>
      <c r="G18" s="13" t="s">
        <v>50</v>
      </c>
      <c r="H18" s="13" t="s">
        <v>51</v>
      </c>
      <c r="I18" s="14"/>
      <c r="J18" s="14">
        <v>44517</v>
      </c>
      <c r="K18" s="15"/>
      <c r="L18" s="15">
        <v>44531</v>
      </c>
      <c r="M18" s="15">
        <v>44896</v>
      </c>
      <c r="N18" s="13" t="s">
        <v>129</v>
      </c>
      <c r="O18" s="15">
        <f ca="1">TODAY()</f>
        <v>45302</v>
      </c>
      <c r="P18" s="16">
        <f ca="1">Tabla22567[[#This Row],[DATA AVUI]]-Tabla22567[[#This Row],[DATA FINALITACIO VIGENCIA]]</f>
        <v>406</v>
      </c>
      <c r="Q18" s="13" t="s">
        <v>26</v>
      </c>
      <c r="R18" s="13" t="s">
        <v>154</v>
      </c>
      <c r="S18" s="13"/>
      <c r="T18" s="13"/>
      <c r="U18" s="13"/>
      <c r="V18" s="13"/>
      <c r="W18" s="17">
        <f ca="1">Tabla22567[[#This Row],[DATA AVUI]]-Tabla22567[[#This Row],[DATA FINALITZACIÓ PRÒRROGA]]</f>
        <v>45302</v>
      </c>
      <c r="X18" s="13" t="s">
        <v>29</v>
      </c>
      <c r="Y18" s="13" t="s">
        <v>89</v>
      </c>
      <c r="Z18" s="13" t="s">
        <v>155</v>
      </c>
      <c r="AA18" s="18"/>
      <c r="AB18" s="13"/>
      <c r="AC18" s="18"/>
      <c r="AD18" s="18"/>
      <c r="AE18" s="18"/>
      <c r="AF18" s="18"/>
      <c r="AG18" s="13"/>
      <c r="AH18" s="18"/>
      <c r="AI18" s="18"/>
      <c r="AJ18" s="13"/>
      <c r="AK18" s="19">
        <v>270.64</v>
      </c>
      <c r="AL18" s="19"/>
      <c r="AM18" s="20" t="s">
        <v>207</v>
      </c>
    </row>
    <row r="19" spans="2:39" ht="28.8" x14ac:dyDescent="0.3">
      <c r="B19" s="12" t="s">
        <v>169</v>
      </c>
      <c r="C19" s="13" t="s">
        <v>217</v>
      </c>
      <c r="D19" s="13" t="s">
        <v>218</v>
      </c>
      <c r="E19" s="13" t="s">
        <v>219</v>
      </c>
      <c r="F19" s="13" t="s">
        <v>220</v>
      </c>
      <c r="G19" s="13" t="s">
        <v>50</v>
      </c>
      <c r="H19" s="13" t="s">
        <v>51</v>
      </c>
      <c r="I19" s="14"/>
      <c r="J19" s="14">
        <v>44496</v>
      </c>
      <c r="K19" s="15"/>
      <c r="L19" s="15"/>
      <c r="M19" s="15"/>
      <c r="N19" s="13"/>
      <c r="O19" s="15">
        <f ca="1">TODAY()</f>
        <v>45302</v>
      </c>
      <c r="P19" s="16">
        <f ca="1">Tabla22567[[#This Row],[DATA AVUI]]-Tabla22567[[#This Row],[DATA FINALITACIO VIGENCIA]]</f>
        <v>45302</v>
      </c>
      <c r="Q19" s="13"/>
      <c r="R19" s="13"/>
      <c r="S19" s="13"/>
      <c r="T19" s="13"/>
      <c r="U19" s="13"/>
      <c r="V19" s="13"/>
      <c r="W19" s="17">
        <f ca="1">Tabla22567[[#This Row],[DATA AVUI]]-Tabla22567[[#This Row],[DATA FINALITZACIÓ PRÒRROGA]]</f>
        <v>45302</v>
      </c>
      <c r="X19" s="13" t="s">
        <v>34</v>
      </c>
      <c r="Y19" s="13" t="s">
        <v>221</v>
      </c>
      <c r="Z19" s="13" t="s">
        <v>59</v>
      </c>
      <c r="AA19" s="18"/>
      <c r="AB19" s="13"/>
      <c r="AC19" s="18"/>
      <c r="AD19" s="18"/>
      <c r="AE19" s="18"/>
      <c r="AF19" s="18">
        <v>2770</v>
      </c>
      <c r="AG19" s="13"/>
      <c r="AH19" s="18">
        <v>3351.7</v>
      </c>
      <c r="AI19" s="18"/>
      <c r="AJ19" s="13"/>
      <c r="AK19" s="19"/>
      <c r="AL19" s="19"/>
      <c r="AM19" s="20" t="s">
        <v>207</v>
      </c>
    </row>
    <row r="20" spans="2:39" ht="28.8" x14ac:dyDescent="0.3">
      <c r="B20" s="12" t="s">
        <v>169</v>
      </c>
      <c r="C20" s="13" t="s">
        <v>177</v>
      </c>
      <c r="D20" s="13" t="s">
        <v>74</v>
      </c>
      <c r="E20" s="13" t="s">
        <v>76</v>
      </c>
      <c r="F20" s="13" t="s">
        <v>75</v>
      </c>
      <c r="G20" s="13" t="s">
        <v>66</v>
      </c>
      <c r="H20" s="13" t="s">
        <v>24</v>
      </c>
      <c r="I20" s="14"/>
      <c r="J20" s="14">
        <v>44364</v>
      </c>
      <c r="K20" s="15">
        <v>44379</v>
      </c>
      <c r="L20" s="15">
        <v>44379</v>
      </c>
      <c r="M20" s="15">
        <v>45475</v>
      </c>
      <c r="N20" s="13"/>
      <c r="O20" s="15">
        <f ca="1">TODAY()</f>
        <v>45302</v>
      </c>
      <c r="P20" s="16">
        <f ca="1">Tabla22567[[#This Row],[DATA AVUI]]-Tabla22567[[#This Row],[DATA FINALITACIO VIGENCIA]]</f>
        <v>-173</v>
      </c>
      <c r="Q20" s="13" t="s">
        <v>26</v>
      </c>
      <c r="R20" s="13" t="s">
        <v>25</v>
      </c>
      <c r="S20" s="13" t="s">
        <v>54</v>
      </c>
      <c r="T20" s="13"/>
      <c r="U20" s="13"/>
      <c r="V20" s="13"/>
      <c r="W20" s="17">
        <f ca="1">Tabla22567[[#This Row],[DATA AVUI]]-Tabla22567[[#This Row],[DATA FINALITZACIÓ PRÒRROGA]]</f>
        <v>45302</v>
      </c>
      <c r="X20" s="13" t="s">
        <v>47</v>
      </c>
      <c r="Y20" s="13" t="s">
        <v>78</v>
      </c>
      <c r="Z20" s="13" t="s">
        <v>80</v>
      </c>
      <c r="AA20" s="18">
        <v>4125</v>
      </c>
      <c r="AB20" s="13"/>
      <c r="AC20" s="18" t="s">
        <v>79</v>
      </c>
      <c r="AD20" s="18"/>
      <c r="AE20" s="18">
        <v>23100</v>
      </c>
      <c r="AF20" s="18"/>
      <c r="AG20" s="13"/>
      <c r="AH20" s="18"/>
      <c r="AI20" s="18"/>
      <c r="AJ20" s="33">
        <v>247.5</v>
      </c>
      <c r="AK20" s="19"/>
      <c r="AL20" s="19"/>
      <c r="AM20" s="20" t="s">
        <v>207</v>
      </c>
    </row>
    <row r="21" spans="2:39" ht="28.8" x14ac:dyDescent="0.3">
      <c r="B21" s="12" t="s">
        <v>170</v>
      </c>
      <c r="C21" s="13" t="s">
        <v>188</v>
      </c>
      <c r="D21" s="13" t="s">
        <v>137</v>
      </c>
      <c r="E21" s="31" t="s">
        <v>140</v>
      </c>
      <c r="F21" s="13" t="s">
        <v>141</v>
      </c>
      <c r="G21" s="13" t="s">
        <v>77</v>
      </c>
      <c r="H21" s="13" t="s">
        <v>24</v>
      </c>
      <c r="I21" s="14"/>
      <c r="J21" s="14">
        <v>44412</v>
      </c>
      <c r="K21" s="13"/>
      <c r="L21" s="15"/>
      <c r="M21" s="15"/>
      <c r="N21" s="13" t="s">
        <v>142</v>
      </c>
      <c r="O21" s="15">
        <f ca="1">TODAY()</f>
        <v>45302</v>
      </c>
      <c r="P21" s="16"/>
      <c r="Q21" s="13" t="s">
        <v>68</v>
      </c>
      <c r="R21" s="13"/>
      <c r="S21" s="13"/>
      <c r="T21" s="13"/>
      <c r="U21" s="13"/>
      <c r="V21" s="13"/>
      <c r="W21" s="17"/>
      <c r="X21" s="13" t="s">
        <v>31</v>
      </c>
      <c r="Y21" s="13" t="s">
        <v>85</v>
      </c>
      <c r="Z21" s="13"/>
      <c r="AA21" s="13"/>
      <c r="AB21" s="18">
        <v>4598.59</v>
      </c>
      <c r="AC21" s="18"/>
      <c r="AD21" s="18">
        <f>Tabla22567[[#This Row],[IBL LOT 2]]*1.21</f>
        <v>5564.2938999999997</v>
      </c>
      <c r="AE21" s="18">
        <v>23257.79</v>
      </c>
      <c r="AF21" s="13"/>
      <c r="AG21" s="18">
        <v>4322.67</v>
      </c>
      <c r="AH21" s="18">
        <f>Tabla22567[[#This Row],[IMPORT ADJUDICACIÓ SENSE IVA]]*1.21</f>
        <v>0</v>
      </c>
      <c r="AI21" s="18">
        <f>Tabla22567[[#This Row],[IA SENSE IVA LOT 2]]*1.21</f>
        <v>5230.4306999999999</v>
      </c>
      <c r="AJ21" s="13"/>
      <c r="AK21" s="19"/>
      <c r="AL21" s="19"/>
      <c r="AM21" s="20" t="s">
        <v>207</v>
      </c>
    </row>
    <row r="22" spans="2:39" ht="28.8" x14ac:dyDescent="0.3">
      <c r="B22" s="12" t="s">
        <v>171</v>
      </c>
      <c r="C22" s="13" t="s">
        <v>176</v>
      </c>
      <c r="D22" s="13" t="s">
        <v>64</v>
      </c>
      <c r="E22" s="13" t="s">
        <v>65</v>
      </c>
      <c r="F22" s="13" t="s">
        <v>73</v>
      </c>
      <c r="G22" s="13" t="s">
        <v>66</v>
      </c>
      <c r="H22" s="13" t="s">
        <v>24</v>
      </c>
      <c r="I22" s="14"/>
      <c r="J22" s="14">
        <v>44363</v>
      </c>
      <c r="K22" s="15">
        <v>44377</v>
      </c>
      <c r="L22" s="15">
        <v>44377</v>
      </c>
      <c r="M22" s="15">
        <v>44530</v>
      </c>
      <c r="N22" s="13" t="s">
        <v>67</v>
      </c>
      <c r="O22" s="15">
        <f ca="1">TODAY()</f>
        <v>45302</v>
      </c>
      <c r="P22" s="16">
        <f ca="1">Tabla22567[[#This Row],[DATA AVUI]]-Tabla22567[[#This Row],[DATA FINALITACIO VIGENCIA]]</f>
        <v>772</v>
      </c>
      <c r="Q22" s="13" t="s">
        <v>68</v>
      </c>
      <c r="R22" s="13"/>
      <c r="S22" s="13"/>
      <c r="T22" s="13"/>
      <c r="U22" s="13"/>
      <c r="V22" s="13"/>
      <c r="W22" s="17"/>
      <c r="X22" s="13" t="s">
        <v>35</v>
      </c>
      <c r="Y22" s="13" t="s">
        <v>95</v>
      </c>
      <c r="Z22" s="13"/>
      <c r="AA22" s="18">
        <v>49586.78</v>
      </c>
      <c r="AB22" s="13"/>
      <c r="AC22" s="18">
        <f>Tabla22567[[#This Row],[IMPORT DE LICITACIÓ ]]*1.21</f>
        <v>60000.003799999999</v>
      </c>
      <c r="AD22" s="18"/>
      <c r="AE22" s="18">
        <v>59504.12</v>
      </c>
      <c r="AF22" s="18">
        <v>43118</v>
      </c>
      <c r="AG22" s="13"/>
      <c r="AH22" s="18">
        <f>Tabla22567[[#This Row],[IMPORT ADJUDICACIÓ SENSE IVA]]*1.21</f>
        <v>52172.78</v>
      </c>
      <c r="AI22" s="18">
        <f>Tabla22567[[#This Row],[IMPORT ADJUDICACIO AMB IVA]]*1.21</f>
        <v>63129.063799999996</v>
      </c>
      <c r="AJ22" s="13"/>
      <c r="AK22" s="19"/>
      <c r="AL22" s="19"/>
      <c r="AM22" s="20" t="s">
        <v>207</v>
      </c>
    </row>
    <row r="23" spans="2:39" x14ac:dyDescent="0.3">
      <c r="B23" s="12" t="s">
        <v>172</v>
      </c>
      <c r="C23" s="13" t="s">
        <v>223</v>
      </c>
      <c r="D23" s="13" t="s">
        <v>224</v>
      </c>
      <c r="E23" s="13" t="s">
        <v>225</v>
      </c>
      <c r="F23" s="13" t="s">
        <v>226</v>
      </c>
      <c r="G23" s="13" t="s">
        <v>77</v>
      </c>
      <c r="H23" s="13" t="s">
        <v>24</v>
      </c>
      <c r="I23" s="14">
        <v>44505</v>
      </c>
      <c r="J23" s="14">
        <v>44524</v>
      </c>
      <c r="K23" s="15">
        <v>44524</v>
      </c>
      <c r="L23" s="15"/>
      <c r="M23" s="15"/>
      <c r="N23" s="13" t="s">
        <v>129</v>
      </c>
      <c r="O23" s="15">
        <f ca="1">TODAY()</f>
        <v>45302</v>
      </c>
      <c r="P23" s="16">
        <f ca="1">Tabla22567[[#This Row],[DATA AVUI]]-Tabla22567[[#This Row],[DATA FINALITACIO VIGENCIA]]</f>
        <v>45302</v>
      </c>
      <c r="Q23" s="13" t="s">
        <v>68</v>
      </c>
      <c r="R23" s="13"/>
      <c r="S23" s="13"/>
      <c r="T23" s="13"/>
      <c r="U23" s="13"/>
      <c r="V23" s="13"/>
      <c r="W23" s="17">
        <f ca="1">Tabla22567[[#This Row],[DATA AVUI]]-Tabla22567[[#This Row],[DATA FINALITZACIÓ PRÒRROGA]]</f>
        <v>45302</v>
      </c>
      <c r="X23" s="13" t="s">
        <v>33</v>
      </c>
      <c r="Y23" s="13" t="s">
        <v>227</v>
      </c>
      <c r="Z23" s="13"/>
      <c r="AA23" s="18">
        <v>20661.16</v>
      </c>
      <c r="AB23" s="13"/>
      <c r="AC23" s="18">
        <f>Tabla22567[[#This Row],[IMPORT DE LICITACIÓ ]]*1.21</f>
        <v>25000.0036</v>
      </c>
      <c r="AD23" s="18"/>
      <c r="AE23" s="18">
        <v>20661.16</v>
      </c>
      <c r="AF23" s="18">
        <v>16735.53</v>
      </c>
      <c r="AG23" s="13"/>
      <c r="AH23" s="18">
        <f>Tabla22567[[#This Row],[IMPORT ADJUDICACIÓ SENSE IVA]]*1.21</f>
        <v>20249.991299999998</v>
      </c>
      <c r="AI23" s="18"/>
      <c r="AJ23" s="13"/>
      <c r="AK23" s="19"/>
      <c r="AL23" s="19"/>
      <c r="AM23" s="13" t="s">
        <v>194</v>
      </c>
    </row>
    <row r="24" spans="2:39" ht="28.8" x14ac:dyDescent="0.3">
      <c r="B24" s="12" t="s">
        <v>173</v>
      </c>
      <c r="C24" s="13" t="s">
        <v>196</v>
      </c>
      <c r="D24" s="13" t="s">
        <v>197</v>
      </c>
      <c r="E24" s="13" t="s">
        <v>198</v>
      </c>
      <c r="F24" s="31" t="s">
        <v>199</v>
      </c>
      <c r="G24" s="13" t="s">
        <v>50</v>
      </c>
      <c r="H24" s="13" t="s">
        <v>51</v>
      </c>
      <c r="I24" s="14"/>
      <c r="J24" s="14">
        <v>44452</v>
      </c>
      <c r="K24" s="13"/>
      <c r="L24" s="15"/>
      <c r="M24" s="15"/>
      <c r="N24" s="13"/>
      <c r="O24" s="15">
        <f ca="1">TODAY()</f>
        <v>45302</v>
      </c>
      <c r="P24" s="16"/>
      <c r="Q24" s="13" t="s">
        <v>26</v>
      </c>
      <c r="R24" s="13" t="s">
        <v>154</v>
      </c>
      <c r="S24" s="13"/>
      <c r="T24" s="13"/>
      <c r="U24" s="13"/>
      <c r="V24" s="13"/>
      <c r="W24" s="17">
        <f ca="1">Tabla22567[[#This Row],[DATA AVUI]]-Tabla22567[[#This Row],[DATA FINALITZACIÓ PRÒRROGA]]</f>
        <v>45302</v>
      </c>
      <c r="X24" s="13" t="s">
        <v>29</v>
      </c>
      <c r="Y24" s="13" t="s">
        <v>89</v>
      </c>
      <c r="Z24" s="13"/>
      <c r="AA24" s="18"/>
      <c r="AB24" s="13"/>
      <c r="AC24" s="18"/>
      <c r="AD24" s="18"/>
      <c r="AE24" s="18"/>
      <c r="AF24" s="18">
        <v>1625</v>
      </c>
      <c r="AG24" s="13"/>
      <c r="AH24" s="18">
        <f>Tabla22567[[#This Row],[IMPORT ADJUDICACIÓ SENSE IVA]]*1.21</f>
        <v>1966.25</v>
      </c>
      <c r="AI24" s="18"/>
      <c r="AJ24" s="13"/>
      <c r="AK24" s="19"/>
      <c r="AL24" s="19">
        <f>Tabla22567[[#This Row],[Quota mes ]]*1.21</f>
        <v>0</v>
      </c>
      <c r="AM24" s="20" t="s">
        <v>207</v>
      </c>
    </row>
    <row r="25" spans="2:39" ht="28.8" x14ac:dyDescent="0.3">
      <c r="B25" s="12" t="s">
        <v>195</v>
      </c>
      <c r="C25" s="13" t="s">
        <v>175</v>
      </c>
      <c r="D25" s="13" t="s">
        <v>121</v>
      </c>
      <c r="E25" s="13" t="s">
        <v>49</v>
      </c>
      <c r="F25" s="13" t="s">
        <v>72</v>
      </c>
      <c r="G25" s="13" t="s">
        <v>50</v>
      </c>
      <c r="H25" s="13" t="s">
        <v>51</v>
      </c>
      <c r="I25" s="14"/>
      <c r="J25" s="14">
        <v>44265</v>
      </c>
      <c r="K25" s="15"/>
      <c r="L25" s="15"/>
      <c r="M25" s="15"/>
      <c r="N25" s="13"/>
      <c r="O25" s="15">
        <f ca="1">TODAY()</f>
        <v>45302</v>
      </c>
      <c r="P25" s="30"/>
      <c r="Q25" s="13"/>
      <c r="R25" s="13"/>
      <c r="S25" s="13"/>
      <c r="T25" s="15"/>
      <c r="U25" s="15"/>
      <c r="V25" s="13"/>
      <c r="W25" s="17"/>
      <c r="X25" s="13" t="s">
        <v>38</v>
      </c>
      <c r="Y25" s="13" t="s">
        <v>58</v>
      </c>
      <c r="Z25" s="13" t="s">
        <v>59</v>
      </c>
      <c r="AA25" s="18"/>
      <c r="AB25" s="18"/>
      <c r="AC25" s="18">
        <f>Tabla22567[[#This Row],[IMPORT DE LICITACIÓ ]]*1.21</f>
        <v>0</v>
      </c>
      <c r="AD25" s="18"/>
      <c r="AE25" s="18"/>
      <c r="AF25" s="18">
        <v>4600.5</v>
      </c>
      <c r="AG25" s="18">
        <v>1944.97</v>
      </c>
      <c r="AH25" s="18"/>
      <c r="AI25" s="18"/>
      <c r="AJ25" s="13"/>
      <c r="AK25" s="19"/>
      <c r="AL25" s="19"/>
      <c r="AM25" s="20" t="s">
        <v>207</v>
      </c>
    </row>
    <row r="26" spans="2:39" ht="28.8" x14ac:dyDescent="0.3">
      <c r="B26" s="12" t="s">
        <v>201</v>
      </c>
      <c r="C26" s="13" t="s">
        <v>212</v>
      </c>
      <c r="D26" s="13" t="s">
        <v>213</v>
      </c>
      <c r="E26" s="13" t="s">
        <v>214</v>
      </c>
      <c r="F26" s="13" t="s">
        <v>215</v>
      </c>
      <c r="G26" s="13" t="s">
        <v>50</v>
      </c>
      <c r="H26" s="13" t="s">
        <v>51</v>
      </c>
      <c r="I26" s="14"/>
      <c r="J26" s="14">
        <v>44468</v>
      </c>
      <c r="K26" s="15"/>
      <c r="L26" s="15">
        <v>44470</v>
      </c>
      <c r="M26" s="15"/>
      <c r="N26" s="13"/>
      <c r="O26" s="15">
        <f ca="1">TODAY()</f>
        <v>45302</v>
      </c>
      <c r="P26" s="16"/>
      <c r="Q26" s="13" t="s">
        <v>68</v>
      </c>
      <c r="R26" s="13"/>
      <c r="S26" s="13"/>
      <c r="T26" s="13"/>
      <c r="U26" s="13"/>
      <c r="V26" s="13"/>
      <c r="W26" s="17">
        <f ca="1">Tabla22567[[#This Row],[DATA AVUI]]-Tabla22567[[#This Row],[DATA FINALITZACIÓ PRÒRROGA]]</f>
        <v>45302</v>
      </c>
      <c r="X26" s="13" t="s">
        <v>29</v>
      </c>
      <c r="Y26" s="13" t="s">
        <v>89</v>
      </c>
      <c r="Z26" s="13" t="s">
        <v>59</v>
      </c>
      <c r="AA26" s="18">
        <v>16830</v>
      </c>
      <c r="AB26" s="13"/>
      <c r="AC26" s="18">
        <v>20364.3</v>
      </c>
      <c r="AD26" s="18"/>
      <c r="AE26" s="18"/>
      <c r="AF26" s="18"/>
      <c r="AG26" s="13"/>
      <c r="AH26" s="18"/>
      <c r="AI26" s="18"/>
      <c r="AJ26" s="13"/>
      <c r="AK26" s="19"/>
      <c r="AL26" s="19"/>
      <c r="AM26" s="20" t="s">
        <v>207</v>
      </c>
    </row>
    <row r="27" spans="2:39" s="5" customFormat="1" ht="28.8" x14ac:dyDescent="0.3">
      <c r="B27" s="12" t="s">
        <v>211</v>
      </c>
      <c r="C27" s="13" t="s">
        <v>184</v>
      </c>
      <c r="D27" s="13" t="s">
        <v>125</v>
      </c>
      <c r="E27" s="13" t="s">
        <v>113</v>
      </c>
      <c r="F27" s="13" t="s">
        <v>114</v>
      </c>
      <c r="G27" s="13" t="s">
        <v>50</v>
      </c>
      <c r="H27" s="13" t="s">
        <v>51</v>
      </c>
      <c r="I27" s="14"/>
      <c r="J27" s="14">
        <v>44349</v>
      </c>
      <c r="K27" s="13"/>
      <c r="L27" s="13"/>
      <c r="M27" s="13"/>
      <c r="N27" s="13"/>
      <c r="O27" s="15">
        <f ca="1">TODAY()</f>
        <v>45302</v>
      </c>
      <c r="P27" s="16"/>
      <c r="Q27" s="13"/>
      <c r="R27" s="13"/>
      <c r="S27" s="13"/>
      <c r="T27" s="13"/>
      <c r="U27" s="13"/>
      <c r="V27" s="13"/>
      <c r="W27" s="17"/>
      <c r="X27" s="13" t="s">
        <v>29</v>
      </c>
      <c r="Y27" s="13" t="s">
        <v>89</v>
      </c>
      <c r="Z27" s="22"/>
      <c r="AA27" s="13"/>
      <c r="AB27" s="13"/>
      <c r="AC27" s="18"/>
      <c r="AD27" s="18"/>
      <c r="AE27" s="18"/>
      <c r="AF27" s="18">
        <v>666.24</v>
      </c>
      <c r="AG27" s="13"/>
      <c r="AH27" s="18">
        <f>Tabla22567[[#This Row],[IMPORT ADJUDICACIÓ SENSE IVA]]*1.21</f>
        <v>806.15039999999999</v>
      </c>
      <c r="AI27" s="18"/>
      <c r="AJ27" s="13"/>
      <c r="AK27" s="19"/>
      <c r="AL27" s="19"/>
      <c r="AM27" s="20" t="s">
        <v>207</v>
      </c>
    </row>
    <row r="28" spans="2:39" s="5" customFormat="1" ht="28.8" x14ac:dyDescent="0.3">
      <c r="B28" s="12" t="s">
        <v>216</v>
      </c>
      <c r="C28" s="13" t="s">
        <v>185</v>
      </c>
      <c r="D28" s="13" t="s">
        <v>127</v>
      </c>
      <c r="E28" s="13" t="s">
        <v>113</v>
      </c>
      <c r="F28" s="13" t="s">
        <v>114</v>
      </c>
      <c r="G28" s="13" t="s">
        <v>50</v>
      </c>
      <c r="H28" s="13" t="s">
        <v>51</v>
      </c>
      <c r="I28" s="14"/>
      <c r="J28" s="14">
        <v>44349</v>
      </c>
      <c r="K28" s="13"/>
      <c r="L28" s="13"/>
      <c r="M28" s="13"/>
      <c r="N28" s="13"/>
      <c r="O28" s="15">
        <f ca="1">TODAY()</f>
        <v>45302</v>
      </c>
      <c r="P28" s="16"/>
      <c r="Q28" s="13"/>
      <c r="R28" s="13"/>
      <c r="S28" s="13"/>
      <c r="T28" s="13"/>
      <c r="U28" s="13"/>
      <c r="V28" s="13"/>
      <c r="W28" s="17">
        <f ca="1">Tabla22567[[#This Row],[DATA AVUI]]-Tabla22567[[#This Row],[DATA FINALITZACIÓ PRÒRROGA]]</f>
        <v>45302</v>
      </c>
      <c r="X28" s="13" t="s">
        <v>29</v>
      </c>
      <c r="Y28" s="13" t="s">
        <v>89</v>
      </c>
      <c r="Z28" s="22"/>
      <c r="AA28" s="13"/>
      <c r="AB28" s="13"/>
      <c r="AC28" s="18"/>
      <c r="AD28" s="18"/>
      <c r="AE28" s="18"/>
      <c r="AF28" s="18">
        <v>4151.2</v>
      </c>
      <c r="AG28" s="13"/>
      <c r="AH28" s="18">
        <f>Tabla22567[[#This Row],[IMPORT ADJUDICACIÓ SENSE IVA]]*1.21</f>
        <v>5022.9519999999993</v>
      </c>
      <c r="AI28" s="18"/>
      <c r="AJ28" s="13"/>
      <c r="AK28" s="19"/>
      <c r="AL28" s="19"/>
      <c r="AM28" s="20" t="s">
        <v>207</v>
      </c>
    </row>
    <row r="29" spans="2:39" s="5" customFormat="1" ht="28.8" x14ac:dyDescent="0.3">
      <c r="B29" s="12" t="s">
        <v>228</v>
      </c>
      <c r="C29" s="13" t="s">
        <v>174</v>
      </c>
      <c r="D29" s="13" t="s">
        <v>21</v>
      </c>
      <c r="E29" s="13" t="s">
        <v>22</v>
      </c>
      <c r="F29" s="13" t="s">
        <v>71</v>
      </c>
      <c r="G29" s="13" t="s">
        <v>23</v>
      </c>
      <c r="H29" s="13" t="s">
        <v>24</v>
      </c>
      <c r="I29" s="14"/>
      <c r="J29" s="14">
        <v>44314</v>
      </c>
      <c r="K29" s="15">
        <v>44323</v>
      </c>
      <c r="L29" s="15">
        <v>44348</v>
      </c>
      <c r="M29" s="15">
        <v>45078</v>
      </c>
      <c r="N29" s="13" t="s">
        <v>25</v>
      </c>
      <c r="O29" s="15">
        <f ca="1">TODAY()</f>
        <v>45302</v>
      </c>
      <c r="P29" s="16">
        <f ca="1">Tabla22567[[#This Row],[DATA AVUI]]-Tabla22567[[#This Row],[DATA FINALITACIO VIGENCIA]]</f>
        <v>224</v>
      </c>
      <c r="Q29" s="13" t="s">
        <v>26</v>
      </c>
      <c r="R29" s="13" t="s">
        <v>25</v>
      </c>
      <c r="S29" s="13"/>
      <c r="T29" s="15"/>
      <c r="U29" s="15"/>
      <c r="V29" s="13"/>
      <c r="W29" s="17">
        <f ca="1">Tabla22567[[#This Row],[DATA AVUI]]-Tabla22567[[#This Row],[DATA FINALITZACIÓ PRÒRROGA]]</f>
        <v>45302</v>
      </c>
      <c r="X29" s="13" t="s">
        <v>33</v>
      </c>
      <c r="Y29" s="13" t="s">
        <v>27</v>
      </c>
      <c r="Z29" s="22" t="s">
        <v>28</v>
      </c>
      <c r="AA29" s="18">
        <v>26033.06</v>
      </c>
      <c r="AB29" s="18"/>
      <c r="AC29" s="18">
        <f>Tabla22567[[#This Row],[IMPORT DE LICITACIÓ ]]*1.21</f>
        <v>31500.0026</v>
      </c>
      <c r="AD29" s="18"/>
      <c r="AE29" s="18">
        <v>114545.46</v>
      </c>
      <c r="AF29" s="18">
        <v>25616</v>
      </c>
      <c r="AG29" s="18"/>
      <c r="AH29" s="18">
        <v>25616</v>
      </c>
      <c r="AI29" s="18"/>
      <c r="AJ29" s="13"/>
      <c r="AK29" s="19"/>
      <c r="AL29" s="19">
        <f>Tabla22567[[#This Row],[Quota mes ]]*1.21</f>
        <v>0</v>
      </c>
      <c r="AM29" s="20" t="s">
        <v>207</v>
      </c>
    </row>
    <row r="30" spans="2:39" s="5" customFormat="1" ht="28.8" x14ac:dyDescent="0.3">
      <c r="B30" s="12" t="s">
        <v>232</v>
      </c>
      <c r="C30" s="13" t="s">
        <v>180</v>
      </c>
      <c r="D30" s="13" t="s">
        <v>115</v>
      </c>
      <c r="E30" s="13" t="s">
        <v>90</v>
      </c>
      <c r="F30" s="13" t="s">
        <v>91</v>
      </c>
      <c r="G30" s="13" t="s">
        <v>66</v>
      </c>
      <c r="H30" s="13" t="s">
        <v>24</v>
      </c>
      <c r="I30" s="14">
        <v>44341</v>
      </c>
      <c r="J30" s="14">
        <v>44407</v>
      </c>
      <c r="K30" s="15">
        <v>44414</v>
      </c>
      <c r="L30" s="15">
        <v>44440</v>
      </c>
      <c r="M30" s="15">
        <v>44621</v>
      </c>
      <c r="N30" s="13" t="s">
        <v>92</v>
      </c>
      <c r="O30" s="15">
        <f ca="1">TODAY()</f>
        <v>45302</v>
      </c>
      <c r="P30" s="16">
        <f ca="1">Tabla22567[[#This Row],[DATA AVUI]]-Tabla22567[[#This Row],[DATA FINALITACIO VIGENCIA]]</f>
        <v>681</v>
      </c>
      <c r="Q30" s="13" t="s">
        <v>26</v>
      </c>
      <c r="R30" s="13" t="s">
        <v>92</v>
      </c>
      <c r="S30" s="13"/>
      <c r="T30" s="13"/>
      <c r="U30" s="13"/>
      <c r="V30" s="13"/>
      <c r="W30" s="17">
        <f ca="1">Tabla22567[[#This Row],[DATA AVUI]]-Tabla22567[[#This Row],[DATA FINALITZACIÓ PRÒRROGA]]</f>
        <v>45302</v>
      </c>
      <c r="X30" s="13" t="s">
        <v>39</v>
      </c>
      <c r="Y30" s="13" t="s">
        <v>93</v>
      </c>
      <c r="Z30" s="22" t="s">
        <v>94</v>
      </c>
      <c r="AA30" s="18">
        <v>8800</v>
      </c>
      <c r="AB30" s="18">
        <v>8000</v>
      </c>
      <c r="AC30" s="18">
        <f>Tabla22567[[#This Row],[IMPORT DE LICITACIÓ ]]*1.21</f>
        <v>10648</v>
      </c>
      <c r="AD30" s="18">
        <f>Tabla22567[[#This Row],[IBL LOT 2]]*1.21</f>
        <v>9680</v>
      </c>
      <c r="AE30" s="18">
        <v>27100</v>
      </c>
      <c r="AF30" s="18">
        <v>6100</v>
      </c>
      <c r="AG30" s="18">
        <v>5600</v>
      </c>
      <c r="AH30" s="18">
        <f>Tabla22567[[#This Row],[IMPORT ADJUDICACIÓ SENSE IVA]]*1.21</f>
        <v>7381</v>
      </c>
      <c r="AI30" s="18">
        <f>Tabla22567[[#This Row],[IMPORT ADJUDICACIO AMB IVA]]*1.21</f>
        <v>8931.01</v>
      </c>
      <c r="AJ30" s="13"/>
      <c r="AK30" s="19"/>
      <c r="AL30" s="19">
        <f>Tabla22567[[#This Row],[Quota mes ]]*1.21</f>
        <v>0</v>
      </c>
      <c r="AM30" s="13"/>
    </row>
    <row r="31" spans="2:39" s="5" customFormat="1" ht="28.8" x14ac:dyDescent="0.3">
      <c r="B31" s="12" t="s">
        <v>222</v>
      </c>
      <c r="C31" s="13" t="s">
        <v>180</v>
      </c>
      <c r="D31" s="13" t="s">
        <v>116</v>
      </c>
      <c r="E31" s="13" t="s">
        <v>90</v>
      </c>
      <c r="F31" s="13" t="s">
        <v>91</v>
      </c>
      <c r="G31" s="13"/>
      <c r="H31" s="13"/>
      <c r="I31" s="14"/>
      <c r="J31" s="14">
        <v>44407</v>
      </c>
      <c r="K31" s="15">
        <v>44414</v>
      </c>
      <c r="L31" s="15">
        <v>44440</v>
      </c>
      <c r="M31" s="15">
        <v>44562</v>
      </c>
      <c r="N31" s="13" t="s">
        <v>96</v>
      </c>
      <c r="O31" s="15">
        <f ca="1">TODAY()</f>
        <v>45302</v>
      </c>
      <c r="P31" s="16">
        <f ca="1">Tabla22567[[#This Row],[DATA AVUI]]-Tabla22567[[#This Row],[DATA FINALITACIO VIGENCIA]]</f>
        <v>740</v>
      </c>
      <c r="Q31" s="13"/>
      <c r="R31" s="13"/>
      <c r="S31" s="13"/>
      <c r="T31" s="13"/>
      <c r="U31" s="13"/>
      <c r="V31" s="13"/>
      <c r="W31" s="17"/>
      <c r="X31" s="13"/>
      <c r="Y31" s="13"/>
      <c r="Z31" s="22"/>
      <c r="AA31" s="13"/>
      <c r="AB31" s="13"/>
      <c r="AC31" s="18"/>
      <c r="AD31" s="18"/>
      <c r="AE31" s="18"/>
      <c r="AF31" s="13"/>
      <c r="AG31" s="13"/>
      <c r="AH31" s="18">
        <f>Tabla22567[[#This Row],[IMPORT ADJUDICACIÓ SENSE IVA]]*1.21</f>
        <v>0</v>
      </c>
      <c r="AI31" s="18"/>
      <c r="AJ31" s="13"/>
      <c r="AK31" s="19"/>
      <c r="AL31" s="19"/>
      <c r="AM31" s="13"/>
    </row>
    <row r="32" spans="2:39" customFormat="1" x14ac:dyDescent="0.3"/>
    <row r="33" customFormat="1" x14ac:dyDescent="0.3"/>
    <row r="34" customFormat="1" x14ac:dyDescent="0.3"/>
    <row r="35" customFormat="1" x14ac:dyDescent="0.3"/>
    <row r="36" customFormat="1" x14ac:dyDescent="0.3"/>
    <row r="37" customFormat="1" x14ac:dyDescent="0.3"/>
    <row r="38" customFormat="1" x14ac:dyDescent="0.3"/>
    <row r="39" customFormat="1" x14ac:dyDescent="0.3"/>
    <row r="40" customFormat="1" x14ac:dyDescent="0.3"/>
    <row r="41" customFormat="1" x14ac:dyDescent="0.3"/>
    <row r="42" customFormat="1" x14ac:dyDescent="0.3"/>
    <row r="43" customFormat="1" x14ac:dyDescent="0.3"/>
    <row r="44" customFormat="1" x14ac:dyDescent="0.3"/>
    <row r="45" customFormat="1" x14ac:dyDescent="0.3"/>
    <row r="46" customFormat="1" x14ac:dyDescent="0.3"/>
    <row r="47" customFormat="1" x14ac:dyDescent="0.3"/>
    <row r="48" customFormat="1" x14ac:dyDescent="0.3"/>
    <row r="49" customFormat="1" x14ac:dyDescent="0.3"/>
    <row r="50" customFormat="1" x14ac:dyDescent="0.3"/>
    <row r="51" customFormat="1" x14ac:dyDescent="0.3"/>
    <row r="52" customFormat="1" x14ac:dyDescent="0.3"/>
    <row r="53" customFormat="1" x14ac:dyDescent="0.3"/>
    <row r="54" customFormat="1" x14ac:dyDescent="0.3"/>
    <row r="55" customFormat="1" x14ac:dyDescent="0.3"/>
    <row r="56" customFormat="1" x14ac:dyDescent="0.3"/>
    <row r="57" customFormat="1" x14ac:dyDescent="0.3"/>
    <row r="58" customFormat="1" x14ac:dyDescent="0.3"/>
    <row r="59" customFormat="1" x14ac:dyDescent="0.3"/>
    <row r="60" customFormat="1" x14ac:dyDescent="0.3"/>
    <row r="61" customFormat="1" x14ac:dyDescent="0.3"/>
    <row r="62" customFormat="1" x14ac:dyDescent="0.3"/>
    <row r="63" customFormat="1" x14ac:dyDescent="0.3"/>
    <row r="64" customFormat="1" x14ac:dyDescent="0.3"/>
    <row r="65" spans="3:37" customFormat="1" x14ac:dyDescent="0.3"/>
    <row r="66" spans="3:37" x14ac:dyDescent="0.3"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</row>
  </sheetData>
  <phoneticPr fontId="3" type="noConversion"/>
  <dataValidations count="3">
    <dataValidation type="list" allowBlank="1" showInputMessage="1" showErrorMessage="1" sqref="AF5 AG4:AG7 AG9:AG16 AF9 H2:H31" xr:uid="{00000000-0002-0000-0000-000001000000}">
      <formula1>"Obres,Serveis,Subministrament,Privat"</formula1>
      <formula2>0</formula2>
    </dataValidation>
    <dataValidation type="list" allowBlank="1" showInputMessage="1" showErrorMessage="1" sqref="G2:G31" xr:uid="{00000000-0002-0000-0000-000000000000}">
      <formula1>"Tram simplificada de pagament menor,Contracte menor,Obert Simplificat Sumari,Obert Simplificat,Obert,Obert harmonitzat,PN amb publicitat,PN sense publiciat,Contracte basat acord marc"</formula1>
      <formula2>0</formula2>
    </dataValidation>
    <dataValidation type="list" allowBlank="1" showInputMessage="1" showErrorMessage="1" sqref="Q2:Q31" xr:uid="{00000000-0002-0000-0000-000002000000}">
      <formula1>"Sí,No"</formula1>
      <formula2>0</formula2>
    </dataValidation>
  </dataValidations>
  <pageMargins left="0.7" right="0.7" top="0.75" bottom="0.75" header="0.51180555555555496" footer="0.51180555555555496"/>
  <pageSetup paperSize="9" firstPageNumber="0" orientation="portrait" horizontalDpi="300" verticalDpi="300" r:id="rId1"/>
  <ignoredErrors>
    <ignoredError sqref="X1" listDataValidation="1"/>
  </ignoredErrors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362DF43-1D10-4AE5-91BA-A1C79A8CED23}">
          <x14:formula1>
            <xm:f>Full1!$B$3:$B$23</xm:f>
          </x14:formula1>
          <xm:sqref>AA17:AB17 Z67:AD1048576 X1:X31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8C9F42-6CDC-4282-974C-D0F2AD7C5B5F}">
  <dimension ref="B3:B23"/>
  <sheetViews>
    <sheetView workbookViewId="0">
      <selection activeCell="B22" sqref="B22"/>
    </sheetView>
  </sheetViews>
  <sheetFormatPr defaultColWidth="8.88671875" defaultRowHeight="14.4" x14ac:dyDescent="0.3"/>
  <cols>
    <col min="2" max="2" width="27.44140625" bestFit="1" customWidth="1"/>
  </cols>
  <sheetData>
    <row r="3" spans="2:2" x14ac:dyDescent="0.3">
      <c r="B3" t="s">
        <v>29</v>
      </c>
    </row>
    <row r="4" spans="2:2" x14ac:dyDescent="0.3">
      <c r="B4" t="s">
        <v>30</v>
      </c>
    </row>
    <row r="5" spans="2:2" x14ac:dyDescent="0.3">
      <c r="B5" t="s">
        <v>31</v>
      </c>
    </row>
    <row r="6" spans="2:2" x14ac:dyDescent="0.3">
      <c r="B6" t="s">
        <v>32</v>
      </c>
    </row>
    <row r="7" spans="2:2" x14ac:dyDescent="0.3">
      <c r="B7" t="s">
        <v>33</v>
      </c>
    </row>
    <row r="8" spans="2:2" x14ac:dyDescent="0.3">
      <c r="B8" t="s">
        <v>34</v>
      </c>
    </row>
    <row r="9" spans="2:2" x14ac:dyDescent="0.3">
      <c r="B9" t="s">
        <v>35</v>
      </c>
    </row>
    <row r="10" spans="2:2" x14ac:dyDescent="0.3">
      <c r="B10" t="s">
        <v>36</v>
      </c>
    </row>
    <row r="11" spans="2:2" x14ac:dyDescent="0.3">
      <c r="B11" t="s">
        <v>37</v>
      </c>
    </row>
    <row r="12" spans="2:2" x14ac:dyDescent="0.3">
      <c r="B12" t="s">
        <v>38</v>
      </c>
    </row>
    <row r="13" spans="2:2" x14ac:dyDescent="0.3">
      <c r="B13" t="s">
        <v>39</v>
      </c>
    </row>
    <row r="14" spans="2:2" x14ac:dyDescent="0.3">
      <c r="B14" t="s">
        <v>40</v>
      </c>
    </row>
    <row r="15" spans="2:2" x14ac:dyDescent="0.3">
      <c r="B15" t="s">
        <v>41</v>
      </c>
    </row>
    <row r="16" spans="2:2" x14ac:dyDescent="0.3">
      <c r="B16" t="s">
        <v>42</v>
      </c>
    </row>
    <row r="17" spans="2:2" x14ac:dyDescent="0.3">
      <c r="B17" t="s">
        <v>43</v>
      </c>
    </row>
    <row r="18" spans="2:2" x14ac:dyDescent="0.3">
      <c r="B18" t="s">
        <v>44</v>
      </c>
    </row>
    <row r="19" spans="2:2" x14ac:dyDescent="0.3">
      <c r="B19" t="s">
        <v>45</v>
      </c>
    </row>
    <row r="20" spans="2:2" x14ac:dyDescent="0.3">
      <c r="B20" t="s">
        <v>46</v>
      </c>
    </row>
    <row r="21" spans="2:2" x14ac:dyDescent="0.3">
      <c r="B21" t="s">
        <v>47</v>
      </c>
    </row>
    <row r="22" spans="2:2" x14ac:dyDescent="0.3">
      <c r="B22" t="s">
        <v>48</v>
      </c>
    </row>
    <row r="23" spans="2:2" x14ac:dyDescent="0.3">
      <c r="B23" t="s">
        <v>131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j 1 R 4 U z G O h a S k A A A A 9 Q A A A B I A H A B D b 2 5 m a W c v U G F j a 2 F n Z S 5 4 b W w g o h g A K K A U A A A A A A A A A A A A A A A A A A A A A A A A A A A A h Y 9 B D o I w F E S v Q r q n R Y w G y a c s j D t J T E i M 2 6 Z U a I S P o c V y N x c e y S u I U d S d y 5 n 3 F j P 3 6 w 3 S o a m 9 i + q M b j E h M x o Q T 6 F s C 4 1 l Q n p 7 9 C O S c t g J e R K l 8 k Y Z T T y Y I i G V t e e Y M e c c d X P a d i U L g 2 D G D t k 2 l 5 V q B P n I + r / s a z R W o F S E w / 4 1 h o d 0 F d H F c p w E b O o g 0 / j l 4 c i e 9 K e E d V / b v l N c C n + T A 5 s i s P c F / g B Q S w M E F A A C A A g A j 1 R 4 U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I 9 U e F M o i k e 4 D g A A A B E A A A A T A B w A R m 9 y b X V s Y X M v U 2 V j d G l v b j E u b S C i G A A o o B Q A A A A A A A A A A A A A A A A A A A A A A A A A A A A r T k 0 u y c z P U w i G 0 I b W A F B L A Q I t A B Q A A g A I A I 9 U e F M x j o W k p A A A A P U A A A A S A A A A A A A A A A A A A A A A A A A A A A B D b 2 5 m a W c v U G F j a 2 F n Z S 5 4 b W x Q S w E C L Q A U A A I A C A C P V H h T D 8 r p q 6 Q A A A D p A A A A E w A A A A A A A A A A A A A A A A D w A A A A W 0 N v b n R l b n R f V H l w Z X N d L n h t b F B L A Q I t A B Q A A g A I A I 9 U e F M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B x t y 2 9 z B m p T 4 k s W K S 3 8 / o l A A A A A A I A A A A A A A N m A A D A A A A A E A A A A O N J L g z y 9 5 4 V r T H S n 6 k D 8 d s A A A A A B I A A A K A A A A A Q A A A A Q J g w G q i 9 N l 4 K d T e d j S W s G l A A A A C 4 T B a H B 8 y b X r F q y p E L 4 T b V 6 r M M B U m I s u I D l Y O v k H E 8 F s s W w 1 f F w c X J 0 Q q Q 6 1 J m q i b c 7 h S p 4 s l x A L 8 B d d 9 3 V 8 a V 0 m O 6 b n A V u C q m K t N e 5 U s O 9 x Q A A A B N 3 u 8 n B u g J v S y Q B F o C P k j J / 5 z J / w = = < / D a t a M a s h u p > 
</file>

<file path=customXml/itemProps1.xml><?xml version="1.0" encoding="utf-8"?>
<ds:datastoreItem xmlns:ds="http://schemas.openxmlformats.org/officeDocument/2006/customXml" ds:itemID="{B51D6B2D-6787-4A93-8C54-4D9F5B2BC796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2</vt:i4>
      </vt:variant>
    </vt:vector>
  </HeadingPairs>
  <TitlesOfParts>
    <vt:vector size="2" baseType="lpstr">
      <vt:lpstr>Hoja1</vt:lpstr>
      <vt:lpstr>Full1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MANGELS HURTADO</dc:creator>
  <dc:description/>
  <cp:lastModifiedBy>Cristina Geraldes Herrero</cp:lastModifiedBy>
  <cp:revision>0</cp:revision>
  <dcterms:created xsi:type="dcterms:W3CDTF">2021-03-16T13:16:43Z</dcterms:created>
  <dcterms:modified xsi:type="dcterms:W3CDTF">2024-01-11T10:06:34Z</dcterms:modified>
  <dc:language>es-ES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