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1B24F245-5F74-44C2-8683-BC05DF6CD264}" xr6:coauthVersionLast="47" xr6:coauthVersionMax="47" xr10:uidLastSave="{00000000-0000-0000-0000-000000000000}"/>
  <bookViews>
    <workbookView xWindow="28692" yWindow="-108" windowWidth="29016" windowHeight="15696" activeTab="1" xr2:uid="{3438A1F8-0D11-4852-859F-34002580203C}"/>
  </bookViews>
  <sheets>
    <sheet name="AMB DEDICACIÓ" sheetId="1" r:id="rId1"/>
    <sheet name="SENSE DEDICACIÓ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D36" i="2"/>
  <c r="E33" i="2"/>
  <c r="D33" i="2"/>
  <c r="O13" i="2" s="1"/>
  <c r="P13" i="2" s="1"/>
  <c r="E30" i="2"/>
  <c r="D30" i="2"/>
  <c r="O12" i="2" s="1"/>
  <c r="P12" i="2" s="1"/>
  <c r="K27" i="2"/>
  <c r="J27" i="2"/>
  <c r="E27" i="2"/>
  <c r="D27" i="2"/>
  <c r="O11" i="2" s="1"/>
  <c r="P11" i="2" s="1"/>
  <c r="K24" i="2"/>
  <c r="J24" i="2"/>
  <c r="E24" i="2"/>
  <c r="D24" i="2"/>
  <c r="K21" i="2"/>
  <c r="J21" i="2"/>
  <c r="E21" i="2"/>
  <c r="D21" i="2"/>
  <c r="O9" i="2" s="1"/>
  <c r="P9" i="2" s="1"/>
  <c r="K18" i="2"/>
  <c r="J18" i="2"/>
  <c r="E18" i="2"/>
  <c r="D18" i="2"/>
  <c r="O8" i="2" s="1"/>
  <c r="P8" i="2" s="1"/>
  <c r="N15" i="2"/>
  <c r="K15" i="2"/>
  <c r="J15" i="2"/>
  <c r="E15" i="2"/>
  <c r="D15" i="2"/>
  <c r="O14" i="2"/>
  <c r="P14" i="2" s="1"/>
  <c r="K12" i="2"/>
  <c r="J12" i="2"/>
  <c r="E12" i="2"/>
  <c r="D12" i="2"/>
  <c r="O10" i="2"/>
  <c r="P10" i="2" s="1"/>
  <c r="K9" i="2"/>
  <c r="J9" i="2"/>
  <c r="E9" i="2"/>
  <c r="D9" i="2"/>
  <c r="O5" i="2" s="1"/>
  <c r="P5" i="2" s="1"/>
  <c r="O7" i="2"/>
  <c r="P7" i="2" s="1"/>
  <c r="P6" i="2"/>
  <c r="O6" i="2"/>
  <c r="K6" i="2"/>
  <c r="J6" i="2"/>
  <c r="E6" i="2"/>
  <c r="E40" i="2" s="1"/>
  <c r="D6" i="2"/>
  <c r="O4" i="2" s="1"/>
  <c r="P4" i="2" s="1"/>
  <c r="K5" i="2"/>
  <c r="K3" i="2"/>
  <c r="K30" i="2" s="1"/>
  <c r="J3" i="2"/>
  <c r="J30" i="2" s="1"/>
  <c r="E3" i="2"/>
  <c r="D3" i="2"/>
  <c r="D40" i="2" s="1"/>
  <c r="K3" i="1"/>
  <c r="M3" i="1" s="1"/>
  <c r="N3" i="1" s="1"/>
  <c r="K2" i="1"/>
  <c r="M2" i="1" s="1"/>
  <c r="N2" i="1" s="1"/>
  <c r="O3" i="2" l="1"/>
  <c r="P3" i="2" l="1"/>
  <c r="O15" i="2"/>
  <c r="P15" i="2" s="1"/>
</calcChain>
</file>

<file path=xl/sharedStrings.xml><?xml version="1.0" encoding="utf-8"?>
<sst xmlns="http://schemas.openxmlformats.org/spreadsheetml/2006/main" count="105" uniqueCount="59">
  <si>
    <t>Denominació</t>
  </si>
  <si>
    <t>DNI-NIF</t>
  </si>
  <si>
    <t>Empleat</t>
  </si>
  <si>
    <t>Gr/SGr</t>
  </si>
  <si>
    <t>Nivell Comp. Dest.</t>
  </si>
  <si>
    <t>SOU BASE</t>
  </si>
  <si>
    <t>C.D.</t>
  </si>
  <si>
    <t>C.E.</t>
  </si>
  <si>
    <t>ANTIGUITAT</t>
  </si>
  <si>
    <t>C.P.T.</t>
  </si>
  <si>
    <t>Total</t>
  </si>
  <si>
    <t>PPX</t>
  </si>
  <si>
    <t>TOTAL</t>
  </si>
  <si>
    <t>ANUAL</t>
  </si>
  <si>
    <t>ALCALDE</t>
  </si>
  <si>
    <t>41577195A</t>
  </si>
  <si>
    <t>PAPIOL CHAMPAGNE, NIL</t>
  </si>
  <si>
    <t>A1</t>
  </si>
  <si>
    <t>REGIDOR</t>
  </si>
  <si>
    <t>79300268V</t>
  </si>
  <si>
    <t>JOAQUIM NICOLAU, GLORIA</t>
  </si>
  <si>
    <t>TOTAL INDEMINTZACIONS MENSUALS 2025</t>
  </si>
  <si>
    <t xml:space="preserve">TOTAL INDEMINTZACIONS MENSUALS 2025 PER REGIDOR </t>
  </si>
  <si>
    <t>Diferència</t>
  </si>
  <si>
    <t>INDEMNITZACIONS MES DE GENER DE 2025</t>
  </si>
  <si>
    <t>INDEMNITZACIÓ MARTA ROURA BOHILS</t>
  </si>
  <si>
    <t>Gener</t>
  </si>
  <si>
    <t>(Net)</t>
  </si>
  <si>
    <t>Febrer</t>
  </si>
  <si>
    <t>Març</t>
  </si>
  <si>
    <t>INDEMNITZACIONS MES FEBRER DE 2025</t>
  </si>
  <si>
    <t>INDEMNITZACIÓ SERGI REGÀS I BUSQUETS</t>
  </si>
  <si>
    <t>Abril</t>
  </si>
  <si>
    <t>Maig</t>
  </si>
  <si>
    <t>Juny</t>
  </si>
  <si>
    <t>INDEMNITZACIONS MES MARÇ DE 2025</t>
  </si>
  <si>
    <t>INDEMNITZACIÓ JOSEP LLUÍS CRILLO I RUBIO</t>
  </si>
  <si>
    <t>Juliol</t>
  </si>
  <si>
    <t>Agost</t>
  </si>
  <si>
    <t>Setembre</t>
  </si>
  <si>
    <t>INDEMNITZACIONS MES ABRIL 2025</t>
  </si>
  <si>
    <t>INDEMNITZACIÓ MERITXELL PUJADAS I APARICIO</t>
  </si>
  <si>
    <t>Octubre</t>
  </si>
  <si>
    <t>Novembre</t>
  </si>
  <si>
    <t>Desembre</t>
  </si>
  <si>
    <t>INDEMNITZACIONS MES MAIG 2025</t>
  </si>
  <si>
    <t>INDEMNITZACIÓ ELOI ZAMORANO I COLL</t>
  </si>
  <si>
    <t>menys al mes</t>
  </si>
  <si>
    <t>INDEMNITZACIONS MES JUNY 2025</t>
  </si>
  <si>
    <t>INDEMNITZACIÓ M CARME LLIBRE I CAIMEL</t>
  </si>
  <si>
    <t>INDEMNITZACIONS MES JULIOL 2025</t>
  </si>
  <si>
    <t>INDEMNITZACIÓ JOSEP FRÍAS I MOLINA</t>
  </si>
  <si>
    <t>INDEMNITZACIONS MES AGOST 2025</t>
  </si>
  <si>
    <t>INDEMNITZACIÓ ENRIQUE ZAMORANO TRUJILLO</t>
  </si>
  <si>
    <t>INDEMNITZACIONS MES SETEMBRE 2025</t>
  </si>
  <si>
    <t>INDEMNITZACIÓ DÍDAC CARRERAS DE GRÀCIA</t>
  </si>
  <si>
    <t>INDEMNITZACIONS MES OCTUBRE 2025</t>
  </si>
  <si>
    <t>INDEMNITZACIONS MES NOVEMBRE 2025</t>
  </si>
  <si>
    <t>INDEMNITZACIONS MES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</si>
</sst>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\€"/>
    <numFmt numFmtId="165" formatCode="#,##0.00\ &quot;€&quot;"/>
  </numFmts>
  <fonts count="11" x14ac:knownFonts="1"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/>
    </xf>
    <xf numFmtId="44" fontId="2" fillId="0" borderId="0" xfId="0" applyNumberFormat="1" applyFont="1" applyAlignment="1">
      <alignment horizontal="left" vertical="top" wrapText="1"/>
    </xf>
    <xf numFmtId="44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/>
    </xf>
    <xf numFmtId="44" fontId="2" fillId="0" borderId="8" xfId="0" applyNumberFormat="1" applyFont="1" applyBorder="1" applyAlignment="1">
      <alignment horizontal="left" vertical="top" wrapText="1"/>
    </xf>
    <xf numFmtId="44" fontId="2" fillId="0" borderId="9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0" fontId="3" fillId="0" borderId="0" xfId="1"/>
    <xf numFmtId="165" fontId="3" fillId="0" borderId="0" xfId="1" applyNumberFormat="1"/>
    <xf numFmtId="1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2" borderId="9" xfId="1" applyNumberFormat="1" applyFont="1" applyFill="1" applyBorder="1"/>
    <xf numFmtId="165" fontId="3" fillId="3" borderId="10" xfId="1" applyNumberFormat="1" applyFill="1" applyBorder="1"/>
    <xf numFmtId="0" fontId="6" fillId="4" borderId="7" xfId="1" applyFont="1" applyFill="1" applyBorder="1" applyAlignment="1">
      <alignment horizontal="left"/>
    </xf>
    <xf numFmtId="0" fontId="6" fillId="4" borderId="8" xfId="1" applyFont="1" applyFill="1" applyBorder="1" applyAlignment="1">
      <alignment horizontal="left"/>
    </xf>
    <xf numFmtId="44" fontId="6" fillId="4" borderId="9" xfId="1" applyNumberFormat="1" applyFont="1" applyFill="1" applyBorder="1"/>
    <xf numFmtId="0" fontId="7" fillId="5" borderId="11" xfId="1" applyFont="1" applyFill="1" applyBorder="1"/>
    <xf numFmtId="44" fontId="0" fillId="0" borderId="11" xfId="2" applyFont="1" applyBorder="1"/>
    <xf numFmtId="44" fontId="3" fillId="0" borderId="11" xfId="1" applyNumberFormat="1" applyBorder="1"/>
    <xf numFmtId="44" fontId="8" fillId="0" borderId="11" xfId="1" applyNumberFormat="1" applyFont="1" applyBorder="1"/>
    <xf numFmtId="44" fontId="7" fillId="0" borderId="12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horizontal="center"/>
    </xf>
    <xf numFmtId="0" fontId="3" fillId="0" borderId="0" xfId="1" applyAlignment="1">
      <alignment horizontal="left"/>
    </xf>
    <xf numFmtId="0" fontId="7" fillId="0" borderId="12" xfId="1" applyFont="1" applyBorder="1" applyAlignment="1">
      <alignment horizontal="center"/>
    </xf>
    <xf numFmtId="44" fontId="7" fillId="0" borderId="11" xfId="2" applyFont="1" applyBorder="1"/>
    <xf numFmtId="44" fontId="7" fillId="0" borderId="11" xfId="1" applyNumberFormat="1" applyFont="1" applyBorder="1"/>
    <xf numFmtId="44" fontId="5" fillId="0" borderId="0" xfId="2" applyFont="1"/>
    <xf numFmtId="44" fontId="5" fillId="0" borderId="0" xfId="1" applyNumberFormat="1" applyFont="1"/>
    <xf numFmtId="44" fontId="9" fillId="0" borderId="0" xfId="1" applyNumberFormat="1" applyFont="1"/>
    <xf numFmtId="44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/>
    </xf>
    <xf numFmtId="0" fontId="8" fillId="0" borderId="0" xfId="1" applyFont="1"/>
    <xf numFmtId="44" fontId="10" fillId="2" borderId="10" xfId="1" applyNumberFormat="1" applyFont="1" applyFill="1" applyBorder="1"/>
    <xf numFmtId="165" fontId="3" fillId="3" borderId="13" xfId="1" applyNumberFormat="1" applyFill="1" applyBorder="1"/>
    <xf numFmtId="0" fontId="7" fillId="0" borderId="10" xfId="1" applyFont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44" fontId="6" fillId="2" borderId="16" xfId="1" applyNumberFormat="1" applyFont="1" applyFill="1" applyBorder="1"/>
    <xf numFmtId="44" fontId="3" fillId="0" borderId="0" xfId="1" applyNumberFormat="1"/>
    <xf numFmtId="44" fontId="0" fillId="0" borderId="0" xfId="2" applyFont="1"/>
    <xf numFmtId="0" fontId="7" fillId="0" borderId="0" xfId="1" applyFont="1" applyAlignment="1">
      <alignment horizontal="center"/>
    </xf>
    <xf numFmtId="165" fontId="7" fillId="0" borderId="0" xfId="1" applyNumberFormat="1" applyFont="1" applyAlignment="1">
      <alignment horizontal="center"/>
    </xf>
  </cellXfs>
  <cellStyles count="3">
    <cellStyle name="Moneda 2" xfId="2" xr:uid="{45C4D1B6-E209-4822-B1B1-0551DC37ED34}"/>
    <cellStyle name="Normal" xfId="0" builtinId="0"/>
    <cellStyle name="Normal 2" xfId="1" xr:uid="{1E7FA33F-F1B0-4131-9900-BF642623E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oherbc\Downloads\Indemnitzacions%202025.xls" TargetMode="External"/><Relationship Id="rId1" Type="http://schemas.openxmlformats.org/officeDocument/2006/relationships/externalLinkPath" Target="Indemnitzacions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Anual"/>
    </sheetNames>
    <sheetDataSet>
      <sheetData sheetId="0">
        <row r="8">
          <cell r="D8">
            <v>870</v>
          </cell>
          <cell r="E8">
            <v>669.9</v>
          </cell>
        </row>
        <row r="14">
          <cell r="D14">
            <v>870</v>
          </cell>
          <cell r="E14">
            <v>725.05799999999999</v>
          </cell>
        </row>
        <row r="20">
          <cell r="D20">
            <v>450</v>
          </cell>
          <cell r="E20">
            <v>346.5</v>
          </cell>
        </row>
        <row r="26">
          <cell r="D26">
            <v>630</v>
          </cell>
          <cell r="E26">
            <v>504</v>
          </cell>
        </row>
        <row r="32">
          <cell r="D32">
            <v>630</v>
          </cell>
          <cell r="E32">
            <v>472.5</v>
          </cell>
        </row>
        <row r="38">
          <cell r="D38">
            <v>630</v>
          </cell>
          <cell r="E38">
            <v>504</v>
          </cell>
        </row>
        <row r="43">
          <cell r="D43">
            <v>30</v>
          </cell>
          <cell r="E43">
            <v>25.5</v>
          </cell>
        </row>
        <row r="48">
          <cell r="D48">
            <v>30</v>
          </cell>
          <cell r="E48">
            <v>22.5</v>
          </cell>
        </row>
        <row r="50">
          <cell r="D50">
            <v>4140</v>
          </cell>
          <cell r="E50">
            <v>3269.9580000000001</v>
          </cell>
        </row>
      </sheetData>
      <sheetData sheetId="1">
        <row r="8">
          <cell r="D8">
            <v>1015</v>
          </cell>
          <cell r="E8">
            <v>781.55</v>
          </cell>
        </row>
        <row r="14">
          <cell r="D14">
            <v>1015</v>
          </cell>
          <cell r="E14">
            <v>845.90100000000007</v>
          </cell>
        </row>
        <row r="20">
          <cell r="D20">
            <v>775</v>
          </cell>
          <cell r="E20">
            <v>596.75</v>
          </cell>
        </row>
        <row r="26">
          <cell r="D26">
            <v>775</v>
          </cell>
          <cell r="E26">
            <v>620</v>
          </cell>
        </row>
        <row r="32">
          <cell r="D32">
            <v>775</v>
          </cell>
          <cell r="E32">
            <v>581.25</v>
          </cell>
        </row>
        <row r="38">
          <cell r="D38">
            <v>775</v>
          </cell>
          <cell r="E38">
            <v>620</v>
          </cell>
        </row>
        <row r="43">
          <cell r="D43">
            <v>175</v>
          </cell>
          <cell r="E43">
            <v>148.75</v>
          </cell>
        </row>
        <row r="48">
          <cell r="D48">
            <v>175</v>
          </cell>
          <cell r="E48">
            <v>131.25</v>
          </cell>
        </row>
        <row r="53">
          <cell r="D53">
            <v>175</v>
          </cell>
          <cell r="E53">
            <v>133</v>
          </cell>
        </row>
        <row r="55">
          <cell r="D55">
            <v>5655</v>
          </cell>
          <cell r="E55">
            <v>4458.451</v>
          </cell>
        </row>
      </sheetData>
      <sheetData sheetId="2">
        <row r="8">
          <cell r="D8">
            <v>1255</v>
          </cell>
          <cell r="E8">
            <v>966.34999999999991</v>
          </cell>
        </row>
        <row r="14">
          <cell r="D14">
            <v>1255</v>
          </cell>
          <cell r="E14">
            <v>1045.9169999999999</v>
          </cell>
        </row>
        <row r="20">
          <cell r="D20">
            <v>925</v>
          </cell>
          <cell r="E20">
            <v>712.25</v>
          </cell>
        </row>
        <row r="26">
          <cell r="D26">
            <v>955</v>
          </cell>
          <cell r="E26">
            <v>764</v>
          </cell>
        </row>
        <row r="32">
          <cell r="D32">
            <v>955</v>
          </cell>
          <cell r="E32">
            <v>716.25</v>
          </cell>
        </row>
        <row r="38">
          <cell r="D38">
            <v>955</v>
          </cell>
          <cell r="E38">
            <v>764</v>
          </cell>
        </row>
        <row r="43">
          <cell r="D43">
            <v>175</v>
          </cell>
          <cell r="E43">
            <v>148.75</v>
          </cell>
        </row>
        <row r="48">
          <cell r="D48">
            <v>205</v>
          </cell>
          <cell r="E48">
            <v>153.75</v>
          </cell>
        </row>
        <row r="53">
          <cell r="D53">
            <v>205</v>
          </cell>
          <cell r="E53">
            <v>155.80000000000001</v>
          </cell>
        </row>
        <row r="55">
          <cell r="D55">
            <v>6885</v>
          </cell>
          <cell r="E55">
            <v>5427.067</v>
          </cell>
        </row>
      </sheetData>
      <sheetData sheetId="3">
        <row r="8">
          <cell r="D8">
            <v>840</v>
          </cell>
          <cell r="E8">
            <v>646.79999999999995</v>
          </cell>
        </row>
        <row r="14">
          <cell r="D14">
            <v>840</v>
          </cell>
          <cell r="E14">
            <v>700.05600000000004</v>
          </cell>
        </row>
        <row r="20">
          <cell r="D20">
            <v>600</v>
          </cell>
          <cell r="E20">
            <v>462</v>
          </cell>
        </row>
        <row r="26">
          <cell r="D26">
            <v>600</v>
          </cell>
          <cell r="E26">
            <v>480</v>
          </cell>
        </row>
        <row r="32">
          <cell r="D32">
            <v>600</v>
          </cell>
          <cell r="E32">
            <v>450</v>
          </cell>
        </row>
        <row r="38">
          <cell r="D38">
            <v>600</v>
          </cell>
          <cell r="E38">
            <v>480</v>
          </cell>
        </row>
        <row r="40">
          <cell r="D40">
            <v>4080</v>
          </cell>
          <cell r="E40">
            <v>3218.8559999999998</v>
          </cell>
        </row>
      </sheetData>
      <sheetData sheetId="4">
        <row r="8">
          <cell r="D8">
            <v>1045</v>
          </cell>
          <cell r="E8">
            <v>804.65</v>
          </cell>
        </row>
        <row r="14">
          <cell r="D14">
            <v>1045</v>
          </cell>
          <cell r="E14">
            <v>870.90300000000002</v>
          </cell>
        </row>
        <row r="20">
          <cell r="D20">
            <v>805</v>
          </cell>
          <cell r="E20">
            <v>619.85</v>
          </cell>
        </row>
        <row r="26">
          <cell r="D26">
            <v>805</v>
          </cell>
          <cell r="E26">
            <v>644</v>
          </cell>
        </row>
        <row r="32">
          <cell r="D32">
            <v>805</v>
          </cell>
          <cell r="E32">
            <v>603.75</v>
          </cell>
        </row>
        <row r="38">
          <cell r="D38">
            <v>805</v>
          </cell>
          <cell r="E38">
            <v>644</v>
          </cell>
        </row>
        <row r="43">
          <cell r="D43">
            <v>205</v>
          </cell>
          <cell r="E43">
            <v>174.25</v>
          </cell>
        </row>
        <row r="48">
          <cell r="D48">
            <v>205</v>
          </cell>
          <cell r="E48">
            <v>153.75</v>
          </cell>
        </row>
        <row r="53">
          <cell r="D53">
            <v>205</v>
          </cell>
          <cell r="E53">
            <v>155.80000000000001</v>
          </cell>
        </row>
        <row r="55">
          <cell r="D55">
            <v>5925</v>
          </cell>
          <cell r="E55">
            <v>4670.9530000000004</v>
          </cell>
        </row>
      </sheetData>
      <sheetData sheetId="5">
        <row r="8">
          <cell r="D8">
            <v>1050</v>
          </cell>
          <cell r="E8">
            <v>808.5</v>
          </cell>
        </row>
        <row r="14">
          <cell r="D14">
            <v>1050</v>
          </cell>
          <cell r="E14">
            <v>875.06999999999994</v>
          </cell>
        </row>
        <row r="20">
          <cell r="D20">
            <v>750</v>
          </cell>
          <cell r="E20">
            <v>577.5</v>
          </cell>
        </row>
        <row r="26">
          <cell r="D26">
            <v>750</v>
          </cell>
          <cell r="E26">
            <v>600</v>
          </cell>
        </row>
        <row r="32">
          <cell r="D32">
            <v>750</v>
          </cell>
          <cell r="E32">
            <v>562.5</v>
          </cell>
        </row>
        <row r="38">
          <cell r="D38">
            <v>750</v>
          </cell>
          <cell r="E38">
            <v>600</v>
          </cell>
        </row>
        <row r="40">
          <cell r="D40">
            <v>5100</v>
          </cell>
          <cell r="E40">
            <v>4023.5699999999997</v>
          </cell>
        </row>
      </sheetData>
      <sheetData sheetId="6">
        <row r="8">
          <cell r="D8">
            <v>1045</v>
          </cell>
          <cell r="E8">
            <v>804.65</v>
          </cell>
        </row>
        <row r="14">
          <cell r="D14">
            <v>1045</v>
          </cell>
          <cell r="E14">
            <v>870.90300000000002</v>
          </cell>
        </row>
        <row r="20">
          <cell r="D20">
            <v>805</v>
          </cell>
          <cell r="E20">
            <v>619.85</v>
          </cell>
        </row>
        <row r="26">
          <cell r="D26">
            <v>805</v>
          </cell>
          <cell r="E26">
            <v>644</v>
          </cell>
        </row>
        <row r="32">
          <cell r="D32">
            <v>805</v>
          </cell>
          <cell r="E32">
            <v>603.75</v>
          </cell>
        </row>
        <row r="39">
          <cell r="D39">
            <v>927.5</v>
          </cell>
          <cell r="E39">
            <v>742</v>
          </cell>
        </row>
        <row r="44">
          <cell r="D44">
            <v>235</v>
          </cell>
          <cell r="E44">
            <v>199.75</v>
          </cell>
        </row>
        <row r="49">
          <cell r="D49">
            <v>205</v>
          </cell>
          <cell r="E49">
            <v>153.75</v>
          </cell>
        </row>
        <row r="54">
          <cell r="D54">
            <v>205</v>
          </cell>
          <cell r="E54">
            <v>155.80000000000001</v>
          </cell>
        </row>
        <row r="56">
          <cell r="D56">
            <v>6077.5</v>
          </cell>
          <cell r="E56">
            <v>4794.4530000000004</v>
          </cell>
        </row>
      </sheetData>
      <sheetData sheetId="7">
        <row r="8">
          <cell r="D8">
            <v>510</v>
          </cell>
          <cell r="E8">
            <v>392.7</v>
          </cell>
        </row>
        <row r="14">
          <cell r="D14">
            <v>510</v>
          </cell>
          <cell r="E14">
            <v>425.03399999999999</v>
          </cell>
        </row>
        <row r="20">
          <cell r="D20">
            <v>450</v>
          </cell>
          <cell r="E20">
            <v>346.5</v>
          </cell>
        </row>
        <row r="26">
          <cell r="D26">
            <v>300</v>
          </cell>
          <cell r="E26">
            <v>240</v>
          </cell>
        </row>
        <row r="32">
          <cell r="D32">
            <v>450</v>
          </cell>
          <cell r="E32">
            <v>337.5</v>
          </cell>
        </row>
        <row r="38">
          <cell r="D38">
            <v>450</v>
          </cell>
          <cell r="E38">
            <v>360</v>
          </cell>
        </row>
        <row r="40">
          <cell r="D40">
            <v>2670</v>
          </cell>
          <cell r="E40">
            <v>2101.7339999999999</v>
          </cell>
        </row>
      </sheetData>
      <sheetData sheetId="8">
        <row r="8">
          <cell r="D8">
            <v>1255</v>
          </cell>
          <cell r="E8">
            <v>966.34999999999991</v>
          </cell>
        </row>
        <row r="14">
          <cell r="D14">
            <v>1255</v>
          </cell>
          <cell r="E14">
            <v>1045.9169999999999</v>
          </cell>
        </row>
        <row r="20">
          <cell r="D20">
            <v>955</v>
          </cell>
          <cell r="E20">
            <v>735.35</v>
          </cell>
        </row>
        <row r="26">
          <cell r="D26">
            <v>955</v>
          </cell>
          <cell r="E26">
            <v>764</v>
          </cell>
        </row>
        <row r="32">
          <cell r="D32">
            <v>955</v>
          </cell>
          <cell r="E32">
            <v>716.25</v>
          </cell>
        </row>
        <row r="38">
          <cell r="D38">
            <v>955</v>
          </cell>
          <cell r="E38">
            <v>764</v>
          </cell>
        </row>
        <row r="43">
          <cell r="D43">
            <v>205</v>
          </cell>
          <cell r="E43">
            <v>174.25</v>
          </cell>
        </row>
        <row r="48">
          <cell r="D48">
            <v>175</v>
          </cell>
          <cell r="E48">
            <v>131.25</v>
          </cell>
        </row>
        <row r="53">
          <cell r="D53">
            <v>205</v>
          </cell>
          <cell r="E53">
            <v>155.80000000000001</v>
          </cell>
        </row>
        <row r="55">
          <cell r="D55">
            <v>6915</v>
          </cell>
          <cell r="E55">
            <v>5453.1670000000004</v>
          </cell>
        </row>
      </sheetData>
      <sheetData sheetId="9">
        <row r="8">
          <cell r="D8">
            <v>840</v>
          </cell>
          <cell r="E8">
            <v>646.79999999999995</v>
          </cell>
        </row>
        <row r="14">
          <cell r="D14">
            <v>840</v>
          </cell>
          <cell r="E14">
            <v>700.05600000000004</v>
          </cell>
        </row>
        <row r="20">
          <cell r="D20">
            <v>600</v>
          </cell>
          <cell r="E20">
            <v>462</v>
          </cell>
        </row>
        <row r="27">
          <cell r="D27">
            <v>646.04999999999995</v>
          </cell>
          <cell r="E27">
            <v>516.83999999999992</v>
          </cell>
        </row>
        <row r="33">
          <cell r="D33">
            <v>600</v>
          </cell>
          <cell r="E33">
            <v>450</v>
          </cell>
        </row>
        <row r="39">
          <cell r="D39">
            <v>600</v>
          </cell>
          <cell r="E39">
            <v>480</v>
          </cell>
        </row>
        <row r="41">
          <cell r="D41">
            <v>4126.05</v>
          </cell>
          <cell r="E41">
            <v>3255.6959999999999</v>
          </cell>
        </row>
      </sheetData>
      <sheetData sheetId="10">
        <row r="8">
          <cell r="D8">
            <v>805</v>
          </cell>
          <cell r="E8">
            <v>619.85</v>
          </cell>
        </row>
        <row r="14">
          <cell r="D14">
            <v>1045</v>
          </cell>
          <cell r="E14">
            <v>870.90300000000002</v>
          </cell>
        </row>
        <row r="20">
          <cell r="D20">
            <v>805</v>
          </cell>
          <cell r="E20">
            <v>619.85</v>
          </cell>
        </row>
        <row r="26">
          <cell r="D26">
            <v>805</v>
          </cell>
          <cell r="E26">
            <v>644</v>
          </cell>
        </row>
        <row r="32">
          <cell r="D32">
            <v>805</v>
          </cell>
          <cell r="E32">
            <v>603.75</v>
          </cell>
        </row>
        <row r="38">
          <cell r="D38">
            <v>805</v>
          </cell>
          <cell r="E38">
            <v>644</v>
          </cell>
        </row>
        <row r="43">
          <cell r="D43">
            <v>175</v>
          </cell>
          <cell r="E43">
            <v>148.75</v>
          </cell>
        </row>
        <row r="48">
          <cell r="D48">
            <v>205</v>
          </cell>
          <cell r="E48">
            <v>153.75</v>
          </cell>
        </row>
        <row r="53">
          <cell r="D53">
            <v>205</v>
          </cell>
          <cell r="E53">
            <v>155.80000000000001</v>
          </cell>
        </row>
        <row r="55">
          <cell r="D55">
            <v>5655</v>
          </cell>
          <cell r="E55">
            <v>4460.6530000000002</v>
          </cell>
        </row>
      </sheetData>
      <sheetData sheetId="11">
        <row r="9">
          <cell r="D9">
            <v>872.2</v>
          </cell>
          <cell r="E9">
            <v>671.59400000000005</v>
          </cell>
        </row>
        <row r="15">
          <cell r="D15">
            <v>840</v>
          </cell>
          <cell r="E15">
            <v>700.05600000000004</v>
          </cell>
        </row>
        <row r="21">
          <cell r="D21">
            <v>600</v>
          </cell>
          <cell r="E21">
            <v>462</v>
          </cell>
        </row>
        <row r="27">
          <cell r="D27">
            <v>600</v>
          </cell>
          <cell r="E27">
            <v>480</v>
          </cell>
        </row>
        <row r="33">
          <cell r="D33">
            <v>600</v>
          </cell>
          <cell r="E33">
            <v>450</v>
          </cell>
        </row>
        <row r="39">
          <cell r="D39">
            <v>600</v>
          </cell>
          <cell r="E39">
            <v>480</v>
          </cell>
        </row>
        <row r="41">
          <cell r="D41">
            <v>4112.2</v>
          </cell>
          <cell r="E41">
            <v>3243.65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77E0-CF25-451A-BCA9-37F2CB75588D}">
  <dimension ref="A1:N3"/>
  <sheetViews>
    <sheetView view="pageLayout" zoomScaleNormal="100" workbookViewId="0">
      <selection activeCell="F6" sqref="F6"/>
    </sheetView>
  </sheetViews>
  <sheetFormatPr defaultColWidth="25.33203125" defaultRowHeight="14.4" x14ac:dyDescent="0.3"/>
  <cols>
    <col min="1" max="1" width="11.109375" bestFit="1" customWidth="1"/>
    <col min="2" max="2" width="9" bestFit="1" customWidth="1"/>
    <col min="3" max="3" width="21" bestFit="1" customWidth="1"/>
    <col min="4" max="4" width="6.109375" bestFit="1" customWidth="1"/>
    <col min="5" max="5" width="8.6640625" customWidth="1"/>
    <col min="6" max="6" width="8.5546875" bestFit="1" customWidth="1"/>
    <col min="7" max="7" width="4" bestFit="1" customWidth="1"/>
    <col min="8" max="8" width="3.88671875" bestFit="1" customWidth="1"/>
    <col min="9" max="9" width="10.33203125" bestFit="1" customWidth="1"/>
    <col min="10" max="10" width="5.44140625" bestFit="1" customWidth="1"/>
    <col min="11" max="11" width="8.33203125" bestFit="1" customWidth="1"/>
    <col min="12" max="12" width="4.5546875" bestFit="1" customWidth="1"/>
    <col min="13" max="13" width="8.33203125" bestFit="1" customWidth="1"/>
    <col min="14" max="14" width="10" bestFit="1" customWidth="1"/>
  </cols>
  <sheetData>
    <row r="1" spans="1:14" ht="37.799999999999997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5" t="s">
        <v>11</v>
      </c>
      <c r="M1" s="6" t="s">
        <v>12</v>
      </c>
      <c r="N1" s="7" t="s">
        <v>13</v>
      </c>
    </row>
    <row r="2" spans="1:14" x14ac:dyDescent="0.3">
      <c r="A2" s="8" t="s">
        <v>14</v>
      </c>
      <c r="B2" s="9" t="s">
        <v>15</v>
      </c>
      <c r="C2" s="9" t="s">
        <v>16</v>
      </c>
      <c r="D2" s="10" t="s">
        <v>17</v>
      </c>
      <c r="E2" s="11">
        <v>0</v>
      </c>
      <c r="F2" s="12">
        <v>3031.56</v>
      </c>
      <c r="G2" s="12"/>
      <c r="H2" s="12"/>
      <c r="I2" s="13"/>
      <c r="J2" s="13"/>
      <c r="K2" s="14">
        <f>SUM(E2:J2)</f>
        <v>3031.56</v>
      </c>
      <c r="L2" s="15">
        <v>0</v>
      </c>
      <c r="M2" s="14">
        <f t="shared" ref="M2:M3" si="0">K2+L2</f>
        <v>3031.56</v>
      </c>
      <c r="N2" s="16">
        <f>M2*14</f>
        <v>42441.84</v>
      </c>
    </row>
    <row r="3" spans="1:14" ht="15" thickBot="1" x14ac:dyDescent="0.35">
      <c r="A3" s="17" t="s">
        <v>18</v>
      </c>
      <c r="B3" s="18" t="s">
        <v>19</v>
      </c>
      <c r="C3" s="18" t="s">
        <v>20</v>
      </c>
      <c r="D3" s="19" t="s">
        <v>17</v>
      </c>
      <c r="E3" s="20">
        <v>0</v>
      </c>
      <c r="F3" s="21">
        <v>1980.83</v>
      </c>
      <c r="G3" s="21"/>
      <c r="H3" s="21"/>
      <c r="I3" s="22"/>
      <c r="J3" s="22"/>
      <c r="K3" s="23">
        <f>SUM(E3:J3)</f>
        <v>1980.83</v>
      </c>
      <c r="L3" s="24">
        <v>0</v>
      </c>
      <c r="M3" s="23">
        <f t="shared" si="0"/>
        <v>1980.83</v>
      </c>
      <c r="N3" s="25">
        <f>M3*14</f>
        <v>27731.62</v>
      </c>
    </row>
  </sheetData>
  <pageMargins left="0.7" right="0.7" top="0.75" bottom="0.75" header="0.3" footer="0.3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36C1-C92F-4EF3-833E-C7754E9D285C}">
  <sheetPr>
    <pageSetUpPr fitToPage="1"/>
  </sheetPr>
  <dimension ref="A1:S42"/>
  <sheetViews>
    <sheetView tabSelected="1" view="pageLayout" topLeftCell="D1" zoomScaleNormal="100" workbookViewId="0">
      <selection activeCell="N20" sqref="N20"/>
    </sheetView>
  </sheetViews>
  <sheetFormatPr defaultColWidth="11.44140625" defaultRowHeight="13.2" x14ac:dyDescent="0.25"/>
  <cols>
    <col min="1" max="2" width="11.44140625" style="27" customWidth="1"/>
    <col min="3" max="3" width="22" style="27" customWidth="1"/>
    <col min="4" max="4" width="11.88671875" style="27" bestFit="1" customWidth="1"/>
    <col min="5" max="5" width="11.44140625" style="28" customWidth="1"/>
    <col min="6" max="6" width="11.44140625" style="27" customWidth="1"/>
    <col min="7" max="7" width="14.6640625" style="27" customWidth="1"/>
    <col min="8" max="8" width="11.44140625" style="27" customWidth="1"/>
    <col min="9" max="9" width="21" style="27" customWidth="1"/>
    <col min="10" max="10" width="11.88671875" style="27" bestFit="1" customWidth="1"/>
    <col min="11" max="11" width="14" style="27" customWidth="1"/>
    <col min="12" max="12" width="11.44140625" style="27" customWidth="1"/>
    <col min="13" max="13" width="9.44140625" style="27" bestFit="1" customWidth="1"/>
    <col min="14" max="15" width="11.88671875" style="27" bestFit="1" customWidth="1"/>
    <col min="16" max="258" width="11.44140625" style="27"/>
    <col min="259" max="259" width="22" style="27" customWidth="1"/>
    <col min="260" max="260" width="11.88671875" style="27" bestFit="1" customWidth="1"/>
    <col min="261" max="262" width="11.44140625" style="27"/>
    <col min="263" max="263" width="14.6640625" style="27" customWidth="1"/>
    <col min="264" max="264" width="11.44140625" style="27"/>
    <col min="265" max="265" width="21" style="27" customWidth="1"/>
    <col min="266" max="266" width="11.88671875" style="27" bestFit="1" customWidth="1"/>
    <col min="267" max="267" width="14" style="27" customWidth="1"/>
    <col min="268" max="268" width="11.44140625" style="27"/>
    <col min="269" max="269" width="9.44140625" style="27" bestFit="1" customWidth="1"/>
    <col min="270" max="271" width="11.88671875" style="27" bestFit="1" customWidth="1"/>
    <col min="272" max="514" width="11.44140625" style="27"/>
    <col min="515" max="515" width="22" style="27" customWidth="1"/>
    <col min="516" max="516" width="11.88671875" style="27" bestFit="1" customWidth="1"/>
    <col min="517" max="518" width="11.44140625" style="27"/>
    <col min="519" max="519" width="14.6640625" style="27" customWidth="1"/>
    <col min="520" max="520" width="11.44140625" style="27"/>
    <col min="521" max="521" width="21" style="27" customWidth="1"/>
    <col min="522" max="522" width="11.88671875" style="27" bestFit="1" customWidth="1"/>
    <col min="523" max="523" width="14" style="27" customWidth="1"/>
    <col min="524" max="524" width="11.44140625" style="27"/>
    <col min="525" max="525" width="9.44140625" style="27" bestFit="1" customWidth="1"/>
    <col min="526" max="527" width="11.88671875" style="27" bestFit="1" customWidth="1"/>
    <col min="528" max="770" width="11.44140625" style="27"/>
    <col min="771" max="771" width="22" style="27" customWidth="1"/>
    <col min="772" max="772" width="11.88671875" style="27" bestFit="1" customWidth="1"/>
    <col min="773" max="774" width="11.44140625" style="27"/>
    <col min="775" max="775" width="14.6640625" style="27" customWidth="1"/>
    <col min="776" max="776" width="11.44140625" style="27"/>
    <col min="777" max="777" width="21" style="27" customWidth="1"/>
    <col min="778" max="778" width="11.88671875" style="27" bestFit="1" customWidth="1"/>
    <col min="779" max="779" width="14" style="27" customWidth="1"/>
    <col min="780" max="780" width="11.44140625" style="27"/>
    <col min="781" max="781" width="9.44140625" style="27" bestFit="1" customWidth="1"/>
    <col min="782" max="783" width="11.88671875" style="27" bestFit="1" customWidth="1"/>
    <col min="784" max="1026" width="11.44140625" style="27"/>
    <col min="1027" max="1027" width="22" style="27" customWidth="1"/>
    <col min="1028" max="1028" width="11.88671875" style="27" bestFit="1" customWidth="1"/>
    <col min="1029" max="1030" width="11.44140625" style="27"/>
    <col min="1031" max="1031" width="14.6640625" style="27" customWidth="1"/>
    <col min="1032" max="1032" width="11.44140625" style="27"/>
    <col min="1033" max="1033" width="21" style="27" customWidth="1"/>
    <col min="1034" max="1034" width="11.88671875" style="27" bestFit="1" customWidth="1"/>
    <col min="1035" max="1035" width="14" style="27" customWidth="1"/>
    <col min="1036" max="1036" width="11.44140625" style="27"/>
    <col min="1037" max="1037" width="9.44140625" style="27" bestFit="1" customWidth="1"/>
    <col min="1038" max="1039" width="11.88671875" style="27" bestFit="1" customWidth="1"/>
    <col min="1040" max="1282" width="11.44140625" style="27"/>
    <col min="1283" max="1283" width="22" style="27" customWidth="1"/>
    <col min="1284" max="1284" width="11.88671875" style="27" bestFit="1" customWidth="1"/>
    <col min="1285" max="1286" width="11.44140625" style="27"/>
    <col min="1287" max="1287" width="14.6640625" style="27" customWidth="1"/>
    <col min="1288" max="1288" width="11.44140625" style="27"/>
    <col min="1289" max="1289" width="21" style="27" customWidth="1"/>
    <col min="1290" max="1290" width="11.88671875" style="27" bestFit="1" customWidth="1"/>
    <col min="1291" max="1291" width="14" style="27" customWidth="1"/>
    <col min="1292" max="1292" width="11.44140625" style="27"/>
    <col min="1293" max="1293" width="9.44140625" style="27" bestFit="1" customWidth="1"/>
    <col min="1294" max="1295" width="11.88671875" style="27" bestFit="1" customWidth="1"/>
    <col min="1296" max="1538" width="11.44140625" style="27"/>
    <col min="1539" max="1539" width="22" style="27" customWidth="1"/>
    <col min="1540" max="1540" width="11.88671875" style="27" bestFit="1" customWidth="1"/>
    <col min="1541" max="1542" width="11.44140625" style="27"/>
    <col min="1543" max="1543" width="14.6640625" style="27" customWidth="1"/>
    <col min="1544" max="1544" width="11.44140625" style="27"/>
    <col min="1545" max="1545" width="21" style="27" customWidth="1"/>
    <col min="1546" max="1546" width="11.88671875" style="27" bestFit="1" customWidth="1"/>
    <col min="1547" max="1547" width="14" style="27" customWidth="1"/>
    <col min="1548" max="1548" width="11.44140625" style="27"/>
    <col min="1549" max="1549" width="9.44140625" style="27" bestFit="1" customWidth="1"/>
    <col min="1550" max="1551" width="11.88671875" style="27" bestFit="1" customWidth="1"/>
    <col min="1552" max="1794" width="11.44140625" style="27"/>
    <col min="1795" max="1795" width="22" style="27" customWidth="1"/>
    <col min="1796" max="1796" width="11.88671875" style="27" bestFit="1" customWidth="1"/>
    <col min="1797" max="1798" width="11.44140625" style="27"/>
    <col min="1799" max="1799" width="14.6640625" style="27" customWidth="1"/>
    <col min="1800" max="1800" width="11.44140625" style="27"/>
    <col min="1801" max="1801" width="21" style="27" customWidth="1"/>
    <col min="1802" max="1802" width="11.88671875" style="27" bestFit="1" customWidth="1"/>
    <col min="1803" max="1803" width="14" style="27" customWidth="1"/>
    <col min="1804" max="1804" width="11.44140625" style="27"/>
    <col min="1805" max="1805" width="9.44140625" style="27" bestFit="1" customWidth="1"/>
    <col min="1806" max="1807" width="11.88671875" style="27" bestFit="1" customWidth="1"/>
    <col min="1808" max="2050" width="11.44140625" style="27"/>
    <col min="2051" max="2051" width="22" style="27" customWidth="1"/>
    <col min="2052" max="2052" width="11.88671875" style="27" bestFit="1" customWidth="1"/>
    <col min="2053" max="2054" width="11.44140625" style="27"/>
    <col min="2055" max="2055" width="14.6640625" style="27" customWidth="1"/>
    <col min="2056" max="2056" width="11.44140625" style="27"/>
    <col min="2057" max="2057" width="21" style="27" customWidth="1"/>
    <col min="2058" max="2058" width="11.88671875" style="27" bestFit="1" customWidth="1"/>
    <col min="2059" max="2059" width="14" style="27" customWidth="1"/>
    <col min="2060" max="2060" width="11.44140625" style="27"/>
    <col min="2061" max="2061" width="9.44140625" style="27" bestFit="1" customWidth="1"/>
    <col min="2062" max="2063" width="11.88671875" style="27" bestFit="1" customWidth="1"/>
    <col min="2064" max="2306" width="11.44140625" style="27"/>
    <col min="2307" max="2307" width="22" style="27" customWidth="1"/>
    <col min="2308" max="2308" width="11.88671875" style="27" bestFit="1" customWidth="1"/>
    <col min="2309" max="2310" width="11.44140625" style="27"/>
    <col min="2311" max="2311" width="14.6640625" style="27" customWidth="1"/>
    <col min="2312" max="2312" width="11.44140625" style="27"/>
    <col min="2313" max="2313" width="21" style="27" customWidth="1"/>
    <col min="2314" max="2314" width="11.88671875" style="27" bestFit="1" customWidth="1"/>
    <col min="2315" max="2315" width="14" style="27" customWidth="1"/>
    <col min="2316" max="2316" width="11.44140625" style="27"/>
    <col min="2317" max="2317" width="9.44140625" style="27" bestFit="1" customWidth="1"/>
    <col min="2318" max="2319" width="11.88671875" style="27" bestFit="1" customWidth="1"/>
    <col min="2320" max="2562" width="11.44140625" style="27"/>
    <col min="2563" max="2563" width="22" style="27" customWidth="1"/>
    <col min="2564" max="2564" width="11.88671875" style="27" bestFit="1" customWidth="1"/>
    <col min="2565" max="2566" width="11.44140625" style="27"/>
    <col min="2567" max="2567" width="14.6640625" style="27" customWidth="1"/>
    <col min="2568" max="2568" width="11.44140625" style="27"/>
    <col min="2569" max="2569" width="21" style="27" customWidth="1"/>
    <col min="2570" max="2570" width="11.88671875" style="27" bestFit="1" customWidth="1"/>
    <col min="2571" max="2571" width="14" style="27" customWidth="1"/>
    <col min="2572" max="2572" width="11.44140625" style="27"/>
    <col min="2573" max="2573" width="9.44140625" style="27" bestFit="1" customWidth="1"/>
    <col min="2574" max="2575" width="11.88671875" style="27" bestFit="1" customWidth="1"/>
    <col min="2576" max="2818" width="11.44140625" style="27"/>
    <col min="2819" max="2819" width="22" style="27" customWidth="1"/>
    <col min="2820" max="2820" width="11.88671875" style="27" bestFit="1" customWidth="1"/>
    <col min="2821" max="2822" width="11.44140625" style="27"/>
    <col min="2823" max="2823" width="14.6640625" style="27" customWidth="1"/>
    <col min="2824" max="2824" width="11.44140625" style="27"/>
    <col min="2825" max="2825" width="21" style="27" customWidth="1"/>
    <col min="2826" max="2826" width="11.88671875" style="27" bestFit="1" customWidth="1"/>
    <col min="2827" max="2827" width="14" style="27" customWidth="1"/>
    <col min="2828" max="2828" width="11.44140625" style="27"/>
    <col min="2829" max="2829" width="9.44140625" style="27" bestFit="1" customWidth="1"/>
    <col min="2830" max="2831" width="11.88671875" style="27" bestFit="1" customWidth="1"/>
    <col min="2832" max="3074" width="11.44140625" style="27"/>
    <col min="3075" max="3075" width="22" style="27" customWidth="1"/>
    <col min="3076" max="3076" width="11.88671875" style="27" bestFit="1" customWidth="1"/>
    <col min="3077" max="3078" width="11.44140625" style="27"/>
    <col min="3079" max="3079" width="14.6640625" style="27" customWidth="1"/>
    <col min="3080" max="3080" width="11.44140625" style="27"/>
    <col min="3081" max="3081" width="21" style="27" customWidth="1"/>
    <col min="3082" max="3082" width="11.88671875" style="27" bestFit="1" customWidth="1"/>
    <col min="3083" max="3083" width="14" style="27" customWidth="1"/>
    <col min="3084" max="3084" width="11.44140625" style="27"/>
    <col min="3085" max="3085" width="9.44140625" style="27" bestFit="1" customWidth="1"/>
    <col min="3086" max="3087" width="11.88671875" style="27" bestFit="1" customWidth="1"/>
    <col min="3088" max="3330" width="11.44140625" style="27"/>
    <col min="3331" max="3331" width="22" style="27" customWidth="1"/>
    <col min="3332" max="3332" width="11.88671875" style="27" bestFit="1" customWidth="1"/>
    <col min="3333" max="3334" width="11.44140625" style="27"/>
    <col min="3335" max="3335" width="14.6640625" style="27" customWidth="1"/>
    <col min="3336" max="3336" width="11.44140625" style="27"/>
    <col min="3337" max="3337" width="21" style="27" customWidth="1"/>
    <col min="3338" max="3338" width="11.88671875" style="27" bestFit="1" customWidth="1"/>
    <col min="3339" max="3339" width="14" style="27" customWidth="1"/>
    <col min="3340" max="3340" width="11.44140625" style="27"/>
    <col min="3341" max="3341" width="9.44140625" style="27" bestFit="1" customWidth="1"/>
    <col min="3342" max="3343" width="11.88671875" style="27" bestFit="1" customWidth="1"/>
    <col min="3344" max="3586" width="11.44140625" style="27"/>
    <col min="3587" max="3587" width="22" style="27" customWidth="1"/>
    <col min="3588" max="3588" width="11.88671875" style="27" bestFit="1" customWidth="1"/>
    <col min="3589" max="3590" width="11.44140625" style="27"/>
    <col min="3591" max="3591" width="14.6640625" style="27" customWidth="1"/>
    <col min="3592" max="3592" width="11.44140625" style="27"/>
    <col min="3593" max="3593" width="21" style="27" customWidth="1"/>
    <col min="3594" max="3594" width="11.88671875" style="27" bestFit="1" customWidth="1"/>
    <col min="3595" max="3595" width="14" style="27" customWidth="1"/>
    <col min="3596" max="3596" width="11.44140625" style="27"/>
    <col min="3597" max="3597" width="9.44140625" style="27" bestFit="1" customWidth="1"/>
    <col min="3598" max="3599" width="11.88671875" style="27" bestFit="1" customWidth="1"/>
    <col min="3600" max="3842" width="11.44140625" style="27"/>
    <col min="3843" max="3843" width="22" style="27" customWidth="1"/>
    <col min="3844" max="3844" width="11.88671875" style="27" bestFit="1" customWidth="1"/>
    <col min="3845" max="3846" width="11.44140625" style="27"/>
    <col min="3847" max="3847" width="14.6640625" style="27" customWidth="1"/>
    <col min="3848" max="3848" width="11.44140625" style="27"/>
    <col min="3849" max="3849" width="21" style="27" customWidth="1"/>
    <col min="3850" max="3850" width="11.88671875" style="27" bestFit="1" customWidth="1"/>
    <col min="3851" max="3851" width="14" style="27" customWidth="1"/>
    <col min="3852" max="3852" width="11.44140625" style="27"/>
    <col min="3853" max="3853" width="9.44140625" style="27" bestFit="1" customWidth="1"/>
    <col min="3854" max="3855" width="11.88671875" style="27" bestFit="1" customWidth="1"/>
    <col min="3856" max="4098" width="11.44140625" style="27"/>
    <col min="4099" max="4099" width="22" style="27" customWidth="1"/>
    <col min="4100" max="4100" width="11.88671875" style="27" bestFit="1" customWidth="1"/>
    <col min="4101" max="4102" width="11.44140625" style="27"/>
    <col min="4103" max="4103" width="14.6640625" style="27" customWidth="1"/>
    <col min="4104" max="4104" width="11.44140625" style="27"/>
    <col min="4105" max="4105" width="21" style="27" customWidth="1"/>
    <col min="4106" max="4106" width="11.88671875" style="27" bestFit="1" customWidth="1"/>
    <col min="4107" max="4107" width="14" style="27" customWidth="1"/>
    <col min="4108" max="4108" width="11.44140625" style="27"/>
    <col min="4109" max="4109" width="9.44140625" style="27" bestFit="1" customWidth="1"/>
    <col min="4110" max="4111" width="11.88671875" style="27" bestFit="1" customWidth="1"/>
    <col min="4112" max="4354" width="11.44140625" style="27"/>
    <col min="4355" max="4355" width="22" style="27" customWidth="1"/>
    <col min="4356" max="4356" width="11.88671875" style="27" bestFit="1" customWidth="1"/>
    <col min="4357" max="4358" width="11.44140625" style="27"/>
    <col min="4359" max="4359" width="14.6640625" style="27" customWidth="1"/>
    <col min="4360" max="4360" width="11.44140625" style="27"/>
    <col min="4361" max="4361" width="21" style="27" customWidth="1"/>
    <col min="4362" max="4362" width="11.88671875" style="27" bestFit="1" customWidth="1"/>
    <col min="4363" max="4363" width="14" style="27" customWidth="1"/>
    <col min="4364" max="4364" width="11.44140625" style="27"/>
    <col min="4365" max="4365" width="9.44140625" style="27" bestFit="1" customWidth="1"/>
    <col min="4366" max="4367" width="11.88671875" style="27" bestFit="1" customWidth="1"/>
    <col min="4368" max="4610" width="11.44140625" style="27"/>
    <col min="4611" max="4611" width="22" style="27" customWidth="1"/>
    <col min="4612" max="4612" width="11.88671875" style="27" bestFit="1" customWidth="1"/>
    <col min="4613" max="4614" width="11.44140625" style="27"/>
    <col min="4615" max="4615" width="14.6640625" style="27" customWidth="1"/>
    <col min="4616" max="4616" width="11.44140625" style="27"/>
    <col min="4617" max="4617" width="21" style="27" customWidth="1"/>
    <col min="4618" max="4618" width="11.88671875" style="27" bestFit="1" customWidth="1"/>
    <col min="4619" max="4619" width="14" style="27" customWidth="1"/>
    <col min="4620" max="4620" width="11.44140625" style="27"/>
    <col min="4621" max="4621" width="9.44140625" style="27" bestFit="1" customWidth="1"/>
    <col min="4622" max="4623" width="11.88671875" style="27" bestFit="1" customWidth="1"/>
    <col min="4624" max="4866" width="11.44140625" style="27"/>
    <col min="4867" max="4867" width="22" style="27" customWidth="1"/>
    <col min="4868" max="4868" width="11.88671875" style="27" bestFit="1" customWidth="1"/>
    <col min="4869" max="4870" width="11.44140625" style="27"/>
    <col min="4871" max="4871" width="14.6640625" style="27" customWidth="1"/>
    <col min="4872" max="4872" width="11.44140625" style="27"/>
    <col min="4873" max="4873" width="21" style="27" customWidth="1"/>
    <col min="4874" max="4874" width="11.88671875" style="27" bestFit="1" customWidth="1"/>
    <col min="4875" max="4875" width="14" style="27" customWidth="1"/>
    <col min="4876" max="4876" width="11.44140625" style="27"/>
    <col min="4877" max="4877" width="9.44140625" style="27" bestFit="1" customWidth="1"/>
    <col min="4878" max="4879" width="11.88671875" style="27" bestFit="1" customWidth="1"/>
    <col min="4880" max="5122" width="11.44140625" style="27"/>
    <col min="5123" max="5123" width="22" style="27" customWidth="1"/>
    <col min="5124" max="5124" width="11.88671875" style="27" bestFit="1" customWidth="1"/>
    <col min="5125" max="5126" width="11.44140625" style="27"/>
    <col min="5127" max="5127" width="14.6640625" style="27" customWidth="1"/>
    <col min="5128" max="5128" width="11.44140625" style="27"/>
    <col min="5129" max="5129" width="21" style="27" customWidth="1"/>
    <col min="5130" max="5130" width="11.88671875" style="27" bestFit="1" customWidth="1"/>
    <col min="5131" max="5131" width="14" style="27" customWidth="1"/>
    <col min="5132" max="5132" width="11.44140625" style="27"/>
    <col min="5133" max="5133" width="9.44140625" style="27" bestFit="1" customWidth="1"/>
    <col min="5134" max="5135" width="11.88671875" style="27" bestFit="1" customWidth="1"/>
    <col min="5136" max="5378" width="11.44140625" style="27"/>
    <col min="5379" max="5379" width="22" style="27" customWidth="1"/>
    <col min="5380" max="5380" width="11.88671875" style="27" bestFit="1" customWidth="1"/>
    <col min="5381" max="5382" width="11.44140625" style="27"/>
    <col min="5383" max="5383" width="14.6640625" style="27" customWidth="1"/>
    <col min="5384" max="5384" width="11.44140625" style="27"/>
    <col min="5385" max="5385" width="21" style="27" customWidth="1"/>
    <col min="5386" max="5386" width="11.88671875" style="27" bestFit="1" customWidth="1"/>
    <col min="5387" max="5387" width="14" style="27" customWidth="1"/>
    <col min="5388" max="5388" width="11.44140625" style="27"/>
    <col min="5389" max="5389" width="9.44140625" style="27" bestFit="1" customWidth="1"/>
    <col min="5390" max="5391" width="11.88671875" style="27" bestFit="1" customWidth="1"/>
    <col min="5392" max="5634" width="11.44140625" style="27"/>
    <col min="5635" max="5635" width="22" style="27" customWidth="1"/>
    <col min="5636" max="5636" width="11.88671875" style="27" bestFit="1" customWidth="1"/>
    <col min="5637" max="5638" width="11.44140625" style="27"/>
    <col min="5639" max="5639" width="14.6640625" style="27" customWidth="1"/>
    <col min="5640" max="5640" width="11.44140625" style="27"/>
    <col min="5641" max="5641" width="21" style="27" customWidth="1"/>
    <col min="5642" max="5642" width="11.88671875" style="27" bestFit="1" customWidth="1"/>
    <col min="5643" max="5643" width="14" style="27" customWidth="1"/>
    <col min="5644" max="5644" width="11.44140625" style="27"/>
    <col min="5645" max="5645" width="9.44140625" style="27" bestFit="1" customWidth="1"/>
    <col min="5646" max="5647" width="11.88671875" style="27" bestFit="1" customWidth="1"/>
    <col min="5648" max="5890" width="11.44140625" style="27"/>
    <col min="5891" max="5891" width="22" style="27" customWidth="1"/>
    <col min="5892" max="5892" width="11.88671875" style="27" bestFit="1" customWidth="1"/>
    <col min="5893" max="5894" width="11.44140625" style="27"/>
    <col min="5895" max="5895" width="14.6640625" style="27" customWidth="1"/>
    <col min="5896" max="5896" width="11.44140625" style="27"/>
    <col min="5897" max="5897" width="21" style="27" customWidth="1"/>
    <col min="5898" max="5898" width="11.88671875" style="27" bestFit="1" customWidth="1"/>
    <col min="5899" max="5899" width="14" style="27" customWidth="1"/>
    <col min="5900" max="5900" width="11.44140625" style="27"/>
    <col min="5901" max="5901" width="9.44140625" style="27" bestFit="1" customWidth="1"/>
    <col min="5902" max="5903" width="11.88671875" style="27" bestFit="1" customWidth="1"/>
    <col min="5904" max="6146" width="11.44140625" style="27"/>
    <col min="6147" max="6147" width="22" style="27" customWidth="1"/>
    <col min="6148" max="6148" width="11.88671875" style="27" bestFit="1" customWidth="1"/>
    <col min="6149" max="6150" width="11.44140625" style="27"/>
    <col min="6151" max="6151" width="14.6640625" style="27" customWidth="1"/>
    <col min="6152" max="6152" width="11.44140625" style="27"/>
    <col min="6153" max="6153" width="21" style="27" customWidth="1"/>
    <col min="6154" max="6154" width="11.88671875" style="27" bestFit="1" customWidth="1"/>
    <col min="6155" max="6155" width="14" style="27" customWidth="1"/>
    <col min="6156" max="6156" width="11.44140625" style="27"/>
    <col min="6157" max="6157" width="9.44140625" style="27" bestFit="1" customWidth="1"/>
    <col min="6158" max="6159" width="11.88671875" style="27" bestFit="1" customWidth="1"/>
    <col min="6160" max="6402" width="11.44140625" style="27"/>
    <col min="6403" max="6403" width="22" style="27" customWidth="1"/>
    <col min="6404" max="6404" width="11.88671875" style="27" bestFit="1" customWidth="1"/>
    <col min="6405" max="6406" width="11.44140625" style="27"/>
    <col min="6407" max="6407" width="14.6640625" style="27" customWidth="1"/>
    <col min="6408" max="6408" width="11.44140625" style="27"/>
    <col min="6409" max="6409" width="21" style="27" customWidth="1"/>
    <col min="6410" max="6410" width="11.88671875" style="27" bestFit="1" customWidth="1"/>
    <col min="6411" max="6411" width="14" style="27" customWidth="1"/>
    <col min="6412" max="6412" width="11.44140625" style="27"/>
    <col min="6413" max="6413" width="9.44140625" style="27" bestFit="1" customWidth="1"/>
    <col min="6414" max="6415" width="11.88671875" style="27" bestFit="1" customWidth="1"/>
    <col min="6416" max="6658" width="11.44140625" style="27"/>
    <col min="6659" max="6659" width="22" style="27" customWidth="1"/>
    <col min="6660" max="6660" width="11.88671875" style="27" bestFit="1" customWidth="1"/>
    <col min="6661" max="6662" width="11.44140625" style="27"/>
    <col min="6663" max="6663" width="14.6640625" style="27" customWidth="1"/>
    <col min="6664" max="6664" width="11.44140625" style="27"/>
    <col min="6665" max="6665" width="21" style="27" customWidth="1"/>
    <col min="6666" max="6666" width="11.88671875" style="27" bestFit="1" customWidth="1"/>
    <col min="6667" max="6667" width="14" style="27" customWidth="1"/>
    <col min="6668" max="6668" width="11.44140625" style="27"/>
    <col min="6669" max="6669" width="9.44140625" style="27" bestFit="1" customWidth="1"/>
    <col min="6670" max="6671" width="11.88671875" style="27" bestFit="1" customWidth="1"/>
    <col min="6672" max="6914" width="11.44140625" style="27"/>
    <col min="6915" max="6915" width="22" style="27" customWidth="1"/>
    <col min="6916" max="6916" width="11.88671875" style="27" bestFit="1" customWidth="1"/>
    <col min="6917" max="6918" width="11.44140625" style="27"/>
    <col min="6919" max="6919" width="14.6640625" style="27" customWidth="1"/>
    <col min="6920" max="6920" width="11.44140625" style="27"/>
    <col min="6921" max="6921" width="21" style="27" customWidth="1"/>
    <col min="6922" max="6922" width="11.88671875" style="27" bestFit="1" customWidth="1"/>
    <col min="6923" max="6923" width="14" style="27" customWidth="1"/>
    <col min="6924" max="6924" width="11.44140625" style="27"/>
    <col min="6925" max="6925" width="9.44140625" style="27" bestFit="1" customWidth="1"/>
    <col min="6926" max="6927" width="11.88671875" style="27" bestFit="1" customWidth="1"/>
    <col min="6928" max="7170" width="11.44140625" style="27"/>
    <col min="7171" max="7171" width="22" style="27" customWidth="1"/>
    <col min="7172" max="7172" width="11.88671875" style="27" bestFit="1" customWidth="1"/>
    <col min="7173" max="7174" width="11.44140625" style="27"/>
    <col min="7175" max="7175" width="14.6640625" style="27" customWidth="1"/>
    <col min="7176" max="7176" width="11.44140625" style="27"/>
    <col min="7177" max="7177" width="21" style="27" customWidth="1"/>
    <col min="7178" max="7178" width="11.88671875" style="27" bestFit="1" customWidth="1"/>
    <col min="7179" max="7179" width="14" style="27" customWidth="1"/>
    <col min="7180" max="7180" width="11.44140625" style="27"/>
    <col min="7181" max="7181" width="9.44140625" style="27" bestFit="1" customWidth="1"/>
    <col min="7182" max="7183" width="11.88671875" style="27" bestFit="1" customWidth="1"/>
    <col min="7184" max="7426" width="11.44140625" style="27"/>
    <col min="7427" max="7427" width="22" style="27" customWidth="1"/>
    <col min="7428" max="7428" width="11.88671875" style="27" bestFit="1" customWidth="1"/>
    <col min="7429" max="7430" width="11.44140625" style="27"/>
    <col min="7431" max="7431" width="14.6640625" style="27" customWidth="1"/>
    <col min="7432" max="7432" width="11.44140625" style="27"/>
    <col min="7433" max="7433" width="21" style="27" customWidth="1"/>
    <col min="7434" max="7434" width="11.88671875" style="27" bestFit="1" customWidth="1"/>
    <col min="7435" max="7435" width="14" style="27" customWidth="1"/>
    <col min="7436" max="7436" width="11.44140625" style="27"/>
    <col min="7437" max="7437" width="9.44140625" style="27" bestFit="1" customWidth="1"/>
    <col min="7438" max="7439" width="11.88671875" style="27" bestFit="1" customWidth="1"/>
    <col min="7440" max="7682" width="11.44140625" style="27"/>
    <col min="7683" max="7683" width="22" style="27" customWidth="1"/>
    <col min="7684" max="7684" width="11.88671875" style="27" bestFit="1" customWidth="1"/>
    <col min="7685" max="7686" width="11.44140625" style="27"/>
    <col min="7687" max="7687" width="14.6640625" style="27" customWidth="1"/>
    <col min="7688" max="7688" width="11.44140625" style="27"/>
    <col min="7689" max="7689" width="21" style="27" customWidth="1"/>
    <col min="7690" max="7690" width="11.88671875" style="27" bestFit="1" customWidth="1"/>
    <col min="7691" max="7691" width="14" style="27" customWidth="1"/>
    <col min="7692" max="7692" width="11.44140625" style="27"/>
    <col min="7693" max="7693" width="9.44140625" style="27" bestFit="1" customWidth="1"/>
    <col min="7694" max="7695" width="11.88671875" style="27" bestFit="1" customWidth="1"/>
    <col min="7696" max="7938" width="11.44140625" style="27"/>
    <col min="7939" max="7939" width="22" style="27" customWidth="1"/>
    <col min="7940" max="7940" width="11.88671875" style="27" bestFit="1" customWidth="1"/>
    <col min="7941" max="7942" width="11.44140625" style="27"/>
    <col min="7943" max="7943" width="14.6640625" style="27" customWidth="1"/>
    <col min="7944" max="7944" width="11.44140625" style="27"/>
    <col min="7945" max="7945" width="21" style="27" customWidth="1"/>
    <col min="7946" max="7946" width="11.88671875" style="27" bestFit="1" customWidth="1"/>
    <col min="7947" max="7947" width="14" style="27" customWidth="1"/>
    <col min="7948" max="7948" width="11.44140625" style="27"/>
    <col min="7949" max="7949" width="9.44140625" style="27" bestFit="1" customWidth="1"/>
    <col min="7950" max="7951" width="11.88671875" style="27" bestFit="1" customWidth="1"/>
    <col min="7952" max="8194" width="11.44140625" style="27"/>
    <col min="8195" max="8195" width="22" style="27" customWidth="1"/>
    <col min="8196" max="8196" width="11.88671875" style="27" bestFit="1" customWidth="1"/>
    <col min="8197" max="8198" width="11.44140625" style="27"/>
    <col min="8199" max="8199" width="14.6640625" style="27" customWidth="1"/>
    <col min="8200" max="8200" width="11.44140625" style="27"/>
    <col min="8201" max="8201" width="21" style="27" customWidth="1"/>
    <col min="8202" max="8202" width="11.88671875" style="27" bestFit="1" customWidth="1"/>
    <col min="8203" max="8203" width="14" style="27" customWidth="1"/>
    <col min="8204" max="8204" width="11.44140625" style="27"/>
    <col min="8205" max="8205" width="9.44140625" style="27" bestFit="1" customWidth="1"/>
    <col min="8206" max="8207" width="11.88671875" style="27" bestFit="1" customWidth="1"/>
    <col min="8208" max="8450" width="11.44140625" style="27"/>
    <col min="8451" max="8451" width="22" style="27" customWidth="1"/>
    <col min="8452" max="8452" width="11.88671875" style="27" bestFit="1" customWidth="1"/>
    <col min="8453" max="8454" width="11.44140625" style="27"/>
    <col min="8455" max="8455" width="14.6640625" style="27" customWidth="1"/>
    <col min="8456" max="8456" width="11.44140625" style="27"/>
    <col min="8457" max="8457" width="21" style="27" customWidth="1"/>
    <col min="8458" max="8458" width="11.88671875" style="27" bestFit="1" customWidth="1"/>
    <col min="8459" max="8459" width="14" style="27" customWidth="1"/>
    <col min="8460" max="8460" width="11.44140625" style="27"/>
    <col min="8461" max="8461" width="9.44140625" style="27" bestFit="1" customWidth="1"/>
    <col min="8462" max="8463" width="11.88671875" style="27" bestFit="1" customWidth="1"/>
    <col min="8464" max="8706" width="11.44140625" style="27"/>
    <col min="8707" max="8707" width="22" style="27" customWidth="1"/>
    <col min="8708" max="8708" width="11.88671875" style="27" bestFit="1" customWidth="1"/>
    <col min="8709" max="8710" width="11.44140625" style="27"/>
    <col min="8711" max="8711" width="14.6640625" style="27" customWidth="1"/>
    <col min="8712" max="8712" width="11.44140625" style="27"/>
    <col min="8713" max="8713" width="21" style="27" customWidth="1"/>
    <col min="8714" max="8714" width="11.88671875" style="27" bestFit="1" customWidth="1"/>
    <col min="8715" max="8715" width="14" style="27" customWidth="1"/>
    <col min="8716" max="8716" width="11.44140625" style="27"/>
    <col min="8717" max="8717" width="9.44140625" style="27" bestFit="1" customWidth="1"/>
    <col min="8718" max="8719" width="11.88671875" style="27" bestFit="1" customWidth="1"/>
    <col min="8720" max="8962" width="11.44140625" style="27"/>
    <col min="8963" max="8963" width="22" style="27" customWidth="1"/>
    <col min="8964" max="8964" width="11.88671875" style="27" bestFit="1" customWidth="1"/>
    <col min="8965" max="8966" width="11.44140625" style="27"/>
    <col min="8967" max="8967" width="14.6640625" style="27" customWidth="1"/>
    <col min="8968" max="8968" width="11.44140625" style="27"/>
    <col min="8969" max="8969" width="21" style="27" customWidth="1"/>
    <col min="8970" max="8970" width="11.88671875" style="27" bestFit="1" customWidth="1"/>
    <col min="8971" max="8971" width="14" style="27" customWidth="1"/>
    <col min="8972" max="8972" width="11.44140625" style="27"/>
    <col min="8973" max="8973" width="9.44140625" style="27" bestFit="1" customWidth="1"/>
    <col min="8974" max="8975" width="11.88671875" style="27" bestFit="1" customWidth="1"/>
    <col min="8976" max="9218" width="11.44140625" style="27"/>
    <col min="9219" max="9219" width="22" style="27" customWidth="1"/>
    <col min="9220" max="9220" width="11.88671875" style="27" bestFit="1" customWidth="1"/>
    <col min="9221" max="9222" width="11.44140625" style="27"/>
    <col min="9223" max="9223" width="14.6640625" style="27" customWidth="1"/>
    <col min="9224" max="9224" width="11.44140625" style="27"/>
    <col min="9225" max="9225" width="21" style="27" customWidth="1"/>
    <col min="9226" max="9226" width="11.88671875" style="27" bestFit="1" customWidth="1"/>
    <col min="9227" max="9227" width="14" style="27" customWidth="1"/>
    <col min="9228" max="9228" width="11.44140625" style="27"/>
    <col min="9229" max="9229" width="9.44140625" style="27" bestFit="1" customWidth="1"/>
    <col min="9230" max="9231" width="11.88671875" style="27" bestFit="1" customWidth="1"/>
    <col min="9232" max="9474" width="11.44140625" style="27"/>
    <col min="9475" max="9475" width="22" style="27" customWidth="1"/>
    <col min="9476" max="9476" width="11.88671875" style="27" bestFit="1" customWidth="1"/>
    <col min="9477" max="9478" width="11.44140625" style="27"/>
    <col min="9479" max="9479" width="14.6640625" style="27" customWidth="1"/>
    <col min="9480" max="9480" width="11.44140625" style="27"/>
    <col min="9481" max="9481" width="21" style="27" customWidth="1"/>
    <col min="9482" max="9482" width="11.88671875" style="27" bestFit="1" customWidth="1"/>
    <col min="9483" max="9483" width="14" style="27" customWidth="1"/>
    <col min="9484" max="9484" width="11.44140625" style="27"/>
    <col min="9485" max="9485" width="9.44140625" style="27" bestFit="1" customWidth="1"/>
    <col min="9486" max="9487" width="11.88671875" style="27" bestFit="1" customWidth="1"/>
    <col min="9488" max="9730" width="11.44140625" style="27"/>
    <col min="9731" max="9731" width="22" style="27" customWidth="1"/>
    <col min="9732" max="9732" width="11.88671875" style="27" bestFit="1" customWidth="1"/>
    <col min="9733" max="9734" width="11.44140625" style="27"/>
    <col min="9735" max="9735" width="14.6640625" style="27" customWidth="1"/>
    <col min="9736" max="9736" width="11.44140625" style="27"/>
    <col min="9737" max="9737" width="21" style="27" customWidth="1"/>
    <col min="9738" max="9738" width="11.88671875" style="27" bestFit="1" customWidth="1"/>
    <col min="9739" max="9739" width="14" style="27" customWidth="1"/>
    <col min="9740" max="9740" width="11.44140625" style="27"/>
    <col min="9741" max="9741" width="9.44140625" style="27" bestFit="1" customWidth="1"/>
    <col min="9742" max="9743" width="11.88671875" style="27" bestFit="1" customWidth="1"/>
    <col min="9744" max="9986" width="11.44140625" style="27"/>
    <col min="9987" max="9987" width="22" style="27" customWidth="1"/>
    <col min="9988" max="9988" width="11.88671875" style="27" bestFit="1" customWidth="1"/>
    <col min="9989" max="9990" width="11.44140625" style="27"/>
    <col min="9991" max="9991" width="14.6640625" style="27" customWidth="1"/>
    <col min="9992" max="9992" width="11.44140625" style="27"/>
    <col min="9993" max="9993" width="21" style="27" customWidth="1"/>
    <col min="9994" max="9994" width="11.88671875" style="27" bestFit="1" customWidth="1"/>
    <col min="9995" max="9995" width="14" style="27" customWidth="1"/>
    <col min="9996" max="9996" width="11.44140625" style="27"/>
    <col min="9997" max="9997" width="9.44140625" style="27" bestFit="1" customWidth="1"/>
    <col min="9998" max="9999" width="11.88671875" style="27" bestFit="1" customWidth="1"/>
    <col min="10000" max="10242" width="11.44140625" style="27"/>
    <col min="10243" max="10243" width="22" style="27" customWidth="1"/>
    <col min="10244" max="10244" width="11.88671875" style="27" bestFit="1" customWidth="1"/>
    <col min="10245" max="10246" width="11.44140625" style="27"/>
    <col min="10247" max="10247" width="14.6640625" style="27" customWidth="1"/>
    <col min="10248" max="10248" width="11.44140625" style="27"/>
    <col min="10249" max="10249" width="21" style="27" customWidth="1"/>
    <col min="10250" max="10250" width="11.88671875" style="27" bestFit="1" customWidth="1"/>
    <col min="10251" max="10251" width="14" style="27" customWidth="1"/>
    <col min="10252" max="10252" width="11.44140625" style="27"/>
    <col min="10253" max="10253" width="9.44140625" style="27" bestFit="1" customWidth="1"/>
    <col min="10254" max="10255" width="11.88671875" style="27" bestFit="1" customWidth="1"/>
    <col min="10256" max="10498" width="11.44140625" style="27"/>
    <col min="10499" max="10499" width="22" style="27" customWidth="1"/>
    <col min="10500" max="10500" width="11.88671875" style="27" bestFit="1" customWidth="1"/>
    <col min="10501" max="10502" width="11.44140625" style="27"/>
    <col min="10503" max="10503" width="14.6640625" style="27" customWidth="1"/>
    <col min="10504" max="10504" width="11.44140625" style="27"/>
    <col min="10505" max="10505" width="21" style="27" customWidth="1"/>
    <col min="10506" max="10506" width="11.88671875" style="27" bestFit="1" customWidth="1"/>
    <col min="10507" max="10507" width="14" style="27" customWidth="1"/>
    <col min="10508" max="10508" width="11.44140625" style="27"/>
    <col min="10509" max="10509" width="9.44140625" style="27" bestFit="1" customWidth="1"/>
    <col min="10510" max="10511" width="11.88671875" style="27" bestFit="1" customWidth="1"/>
    <col min="10512" max="10754" width="11.44140625" style="27"/>
    <col min="10755" max="10755" width="22" style="27" customWidth="1"/>
    <col min="10756" max="10756" width="11.88671875" style="27" bestFit="1" customWidth="1"/>
    <col min="10757" max="10758" width="11.44140625" style="27"/>
    <col min="10759" max="10759" width="14.6640625" style="27" customWidth="1"/>
    <col min="10760" max="10760" width="11.44140625" style="27"/>
    <col min="10761" max="10761" width="21" style="27" customWidth="1"/>
    <col min="10762" max="10762" width="11.88671875" style="27" bestFit="1" customWidth="1"/>
    <col min="10763" max="10763" width="14" style="27" customWidth="1"/>
    <col min="10764" max="10764" width="11.44140625" style="27"/>
    <col min="10765" max="10765" width="9.44140625" style="27" bestFit="1" customWidth="1"/>
    <col min="10766" max="10767" width="11.88671875" style="27" bestFit="1" customWidth="1"/>
    <col min="10768" max="11010" width="11.44140625" style="27"/>
    <col min="11011" max="11011" width="22" style="27" customWidth="1"/>
    <col min="11012" max="11012" width="11.88671875" style="27" bestFit="1" customWidth="1"/>
    <col min="11013" max="11014" width="11.44140625" style="27"/>
    <col min="11015" max="11015" width="14.6640625" style="27" customWidth="1"/>
    <col min="11016" max="11016" width="11.44140625" style="27"/>
    <col min="11017" max="11017" width="21" style="27" customWidth="1"/>
    <col min="11018" max="11018" width="11.88671875" style="27" bestFit="1" customWidth="1"/>
    <col min="11019" max="11019" width="14" style="27" customWidth="1"/>
    <col min="11020" max="11020" width="11.44140625" style="27"/>
    <col min="11021" max="11021" width="9.44140625" style="27" bestFit="1" customWidth="1"/>
    <col min="11022" max="11023" width="11.88671875" style="27" bestFit="1" customWidth="1"/>
    <col min="11024" max="11266" width="11.44140625" style="27"/>
    <col min="11267" max="11267" width="22" style="27" customWidth="1"/>
    <col min="11268" max="11268" width="11.88671875" style="27" bestFit="1" customWidth="1"/>
    <col min="11269" max="11270" width="11.44140625" style="27"/>
    <col min="11271" max="11271" width="14.6640625" style="27" customWidth="1"/>
    <col min="11272" max="11272" width="11.44140625" style="27"/>
    <col min="11273" max="11273" width="21" style="27" customWidth="1"/>
    <col min="11274" max="11274" width="11.88671875" style="27" bestFit="1" customWidth="1"/>
    <col min="11275" max="11275" width="14" style="27" customWidth="1"/>
    <col min="11276" max="11276" width="11.44140625" style="27"/>
    <col min="11277" max="11277" width="9.44140625" style="27" bestFit="1" customWidth="1"/>
    <col min="11278" max="11279" width="11.88671875" style="27" bestFit="1" customWidth="1"/>
    <col min="11280" max="11522" width="11.44140625" style="27"/>
    <col min="11523" max="11523" width="22" style="27" customWidth="1"/>
    <col min="11524" max="11524" width="11.88671875" style="27" bestFit="1" customWidth="1"/>
    <col min="11525" max="11526" width="11.44140625" style="27"/>
    <col min="11527" max="11527" width="14.6640625" style="27" customWidth="1"/>
    <col min="11528" max="11528" width="11.44140625" style="27"/>
    <col min="11529" max="11529" width="21" style="27" customWidth="1"/>
    <col min="11530" max="11530" width="11.88671875" style="27" bestFit="1" customWidth="1"/>
    <col min="11531" max="11531" width="14" style="27" customWidth="1"/>
    <col min="11532" max="11532" width="11.44140625" style="27"/>
    <col min="11533" max="11533" width="9.44140625" style="27" bestFit="1" customWidth="1"/>
    <col min="11534" max="11535" width="11.88671875" style="27" bestFit="1" customWidth="1"/>
    <col min="11536" max="11778" width="11.44140625" style="27"/>
    <col min="11779" max="11779" width="22" style="27" customWidth="1"/>
    <col min="11780" max="11780" width="11.88671875" style="27" bestFit="1" customWidth="1"/>
    <col min="11781" max="11782" width="11.44140625" style="27"/>
    <col min="11783" max="11783" width="14.6640625" style="27" customWidth="1"/>
    <col min="11784" max="11784" width="11.44140625" style="27"/>
    <col min="11785" max="11785" width="21" style="27" customWidth="1"/>
    <col min="11786" max="11786" width="11.88671875" style="27" bestFit="1" customWidth="1"/>
    <col min="11787" max="11787" width="14" style="27" customWidth="1"/>
    <col min="11788" max="11788" width="11.44140625" style="27"/>
    <col min="11789" max="11789" width="9.44140625" style="27" bestFit="1" customWidth="1"/>
    <col min="11790" max="11791" width="11.88671875" style="27" bestFit="1" customWidth="1"/>
    <col min="11792" max="12034" width="11.44140625" style="27"/>
    <col min="12035" max="12035" width="22" style="27" customWidth="1"/>
    <col min="12036" max="12036" width="11.88671875" style="27" bestFit="1" customWidth="1"/>
    <col min="12037" max="12038" width="11.44140625" style="27"/>
    <col min="12039" max="12039" width="14.6640625" style="27" customWidth="1"/>
    <col min="12040" max="12040" width="11.44140625" style="27"/>
    <col min="12041" max="12041" width="21" style="27" customWidth="1"/>
    <col min="12042" max="12042" width="11.88671875" style="27" bestFit="1" customWidth="1"/>
    <col min="12043" max="12043" width="14" style="27" customWidth="1"/>
    <col min="12044" max="12044" width="11.44140625" style="27"/>
    <col min="12045" max="12045" width="9.44140625" style="27" bestFit="1" customWidth="1"/>
    <col min="12046" max="12047" width="11.88671875" style="27" bestFit="1" customWidth="1"/>
    <col min="12048" max="12290" width="11.44140625" style="27"/>
    <col min="12291" max="12291" width="22" style="27" customWidth="1"/>
    <col min="12292" max="12292" width="11.88671875" style="27" bestFit="1" customWidth="1"/>
    <col min="12293" max="12294" width="11.44140625" style="27"/>
    <col min="12295" max="12295" width="14.6640625" style="27" customWidth="1"/>
    <col min="12296" max="12296" width="11.44140625" style="27"/>
    <col min="12297" max="12297" width="21" style="27" customWidth="1"/>
    <col min="12298" max="12298" width="11.88671875" style="27" bestFit="1" customWidth="1"/>
    <col min="12299" max="12299" width="14" style="27" customWidth="1"/>
    <col min="12300" max="12300" width="11.44140625" style="27"/>
    <col min="12301" max="12301" width="9.44140625" style="27" bestFit="1" customWidth="1"/>
    <col min="12302" max="12303" width="11.88671875" style="27" bestFit="1" customWidth="1"/>
    <col min="12304" max="12546" width="11.44140625" style="27"/>
    <col min="12547" max="12547" width="22" style="27" customWidth="1"/>
    <col min="12548" max="12548" width="11.88671875" style="27" bestFit="1" customWidth="1"/>
    <col min="12549" max="12550" width="11.44140625" style="27"/>
    <col min="12551" max="12551" width="14.6640625" style="27" customWidth="1"/>
    <col min="12552" max="12552" width="11.44140625" style="27"/>
    <col min="12553" max="12553" width="21" style="27" customWidth="1"/>
    <col min="12554" max="12554" width="11.88671875" style="27" bestFit="1" customWidth="1"/>
    <col min="12555" max="12555" width="14" style="27" customWidth="1"/>
    <col min="12556" max="12556" width="11.44140625" style="27"/>
    <col min="12557" max="12557" width="9.44140625" style="27" bestFit="1" customWidth="1"/>
    <col min="12558" max="12559" width="11.88671875" style="27" bestFit="1" customWidth="1"/>
    <col min="12560" max="12802" width="11.44140625" style="27"/>
    <col min="12803" max="12803" width="22" style="27" customWidth="1"/>
    <col min="12804" max="12804" width="11.88671875" style="27" bestFit="1" customWidth="1"/>
    <col min="12805" max="12806" width="11.44140625" style="27"/>
    <col min="12807" max="12807" width="14.6640625" style="27" customWidth="1"/>
    <col min="12808" max="12808" width="11.44140625" style="27"/>
    <col min="12809" max="12809" width="21" style="27" customWidth="1"/>
    <col min="12810" max="12810" width="11.88671875" style="27" bestFit="1" customWidth="1"/>
    <col min="12811" max="12811" width="14" style="27" customWidth="1"/>
    <col min="12812" max="12812" width="11.44140625" style="27"/>
    <col min="12813" max="12813" width="9.44140625" style="27" bestFit="1" customWidth="1"/>
    <col min="12814" max="12815" width="11.88671875" style="27" bestFit="1" customWidth="1"/>
    <col min="12816" max="13058" width="11.44140625" style="27"/>
    <col min="13059" max="13059" width="22" style="27" customWidth="1"/>
    <col min="13060" max="13060" width="11.88671875" style="27" bestFit="1" customWidth="1"/>
    <col min="13061" max="13062" width="11.44140625" style="27"/>
    <col min="13063" max="13063" width="14.6640625" style="27" customWidth="1"/>
    <col min="13064" max="13064" width="11.44140625" style="27"/>
    <col min="13065" max="13065" width="21" style="27" customWidth="1"/>
    <col min="13066" max="13066" width="11.88671875" style="27" bestFit="1" customWidth="1"/>
    <col min="13067" max="13067" width="14" style="27" customWidth="1"/>
    <col min="13068" max="13068" width="11.44140625" style="27"/>
    <col min="13069" max="13069" width="9.44140625" style="27" bestFit="1" customWidth="1"/>
    <col min="13070" max="13071" width="11.88671875" style="27" bestFit="1" customWidth="1"/>
    <col min="13072" max="13314" width="11.44140625" style="27"/>
    <col min="13315" max="13315" width="22" style="27" customWidth="1"/>
    <col min="13316" max="13316" width="11.88671875" style="27" bestFit="1" customWidth="1"/>
    <col min="13317" max="13318" width="11.44140625" style="27"/>
    <col min="13319" max="13319" width="14.6640625" style="27" customWidth="1"/>
    <col min="13320" max="13320" width="11.44140625" style="27"/>
    <col min="13321" max="13321" width="21" style="27" customWidth="1"/>
    <col min="13322" max="13322" width="11.88671875" style="27" bestFit="1" customWidth="1"/>
    <col min="13323" max="13323" width="14" style="27" customWidth="1"/>
    <col min="13324" max="13324" width="11.44140625" style="27"/>
    <col min="13325" max="13325" width="9.44140625" style="27" bestFit="1" customWidth="1"/>
    <col min="13326" max="13327" width="11.88671875" style="27" bestFit="1" customWidth="1"/>
    <col min="13328" max="13570" width="11.44140625" style="27"/>
    <col min="13571" max="13571" width="22" style="27" customWidth="1"/>
    <col min="13572" max="13572" width="11.88671875" style="27" bestFit="1" customWidth="1"/>
    <col min="13573" max="13574" width="11.44140625" style="27"/>
    <col min="13575" max="13575" width="14.6640625" style="27" customWidth="1"/>
    <col min="13576" max="13576" width="11.44140625" style="27"/>
    <col min="13577" max="13577" width="21" style="27" customWidth="1"/>
    <col min="13578" max="13578" width="11.88671875" style="27" bestFit="1" customWidth="1"/>
    <col min="13579" max="13579" width="14" style="27" customWidth="1"/>
    <col min="13580" max="13580" width="11.44140625" style="27"/>
    <col min="13581" max="13581" width="9.44140625" style="27" bestFit="1" customWidth="1"/>
    <col min="13582" max="13583" width="11.88671875" style="27" bestFit="1" customWidth="1"/>
    <col min="13584" max="13826" width="11.44140625" style="27"/>
    <col min="13827" max="13827" width="22" style="27" customWidth="1"/>
    <col min="13828" max="13828" width="11.88671875" style="27" bestFit="1" customWidth="1"/>
    <col min="13829" max="13830" width="11.44140625" style="27"/>
    <col min="13831" max="13831" width="14.6640625" style="27" customWidth="1"/>
    <col min="13832" max="13832" width="11.44140625" style="27"/>
    <col min="13833" max="13833" width="21" style="27" customWidth="1"/>
    <col min="13834" max="13834" width="11.88671875" style="27" bestFit="1" customWidth="1"/>
    <col min="13835" max="13835" width="14" style="27" customWidth="1"/>
    <col min="13836" max="13836" width="11.44140625" style="27"/>
    <col min="13837" max="13837" width="9.44140625" style="27" bestFit="1" customWidth="1"/>
    <col min="13838" max="13839" width="11.88671875" style="27" bestFit="1" customWidth="1"/>
    <col min="13840" max="14082" width="11.44140625" style="27"/>
    <col min="14083" max="14083" width="22" style="27" customWidth="1"/>
    <col min="14084" max="14084" width="11.88671875" style="27" bestFit="1" customWidth="1"/>
    <col min="14085" max="14086" width="11.44140625" style="27"/>
    <col min="14087" max="14087" width="14.6640625" style="27" customWidth="1"/>
    <col min="14088" max="14088" width="11.44140625" style="27"/>
    <col min="14089" max="14089" width="21" style="27" customWidth="1"/>
    <col min="14090" max="14090" width="11.88671875" style="27" bestFit="1" customWidth="1"/>
    <col min="14091" max="14091" width="14" style="27" customWidth="1"/>
    <col min="14092" max="14092" width="11.44140625" style="27"/>
    <col min="14093" max="14093" width="9.44140625" style="27" bestFit="1" customWidth="1"/>
    <col min="14094" max="14095" width="11.88671875" style="27" bestFit="1" customWidth="1"/>
    <col min="14096" max="14338" width="11.44140625" style="27"/>
    <col min="14339" max="14339" width="22" style="27" customWidth="1"/>
    <col min="14340" max="14340" width="11.88671875" style="27" bestFit="1" customWidth="1"/>
    <col min="14341" max="14342" width="11.44140625" style="27"/>
    <col min="14343" max="14343" width="14.6640625" style="27" customWidth="1"/>
    <col min="14344" max="14344" width="11.44140625" style="27"/>
    <col min="14345" max="14345" width="21" style="27" customWidth="1"/>
    <col min="14346" max="14346" width="11.88671875" style="27" bestFit="1" customWidth="1"/>
    <col min="14347" max="14347" width="14" style="27" customWidth="1"/>
    <col min="14348" max="14348" width="11.44140625" style="27"/>
    <col min="14349" max="14349" width="9.44140625" style="27" bestFit="1" customWidth="1"/>
    <col min="14350" max="14351" width="11.88671875" style="27" bestFit="1" customWidth="1"/>
    <col min="14352" max="14594" width="11.44140625" style="27"/>
    <col min="14595" max="14595" width="22" style="27" customWidth="1"/>
    <col min="14596" max="14596" width="11.88671875" style="27" bestFit="1" customWidth="1"/>
    <col min="14597" max="14598" width="11.44140625" style="27"/>
    <col min="14599" max="14599" width="14.6640625" style="27" customWidth="1"/>
    <col min="14600" max="14600" width="11.44140625" style="27"/>
    <col min="14601" max="14601" width="21" style="27" customWidth="1"/>
    <col min="14602" max="14602" width="11.88671875" style="27" bestFit="1" customWidth="1"/>
    <col min="14603" max="14603" width="14" style="27" customWidth="1"/>
    <col min="14604" max="14604" width="11.44140625" style="27"/>
    <col min="14605" max="14605" width="9.44140625" style="27" bestFit="1" customWidth="1"/>
    <col min="14606" max="14607" width="11.88671875" style="27" bestFit="1" customWidth="1"/>
    <col min="14608" max="14850" width="11.44140625" style="27"/>
    <col min="14851" max="14851" width="22" style="27" customWidth="1"/>
    <col min="14852" max="14852" width="11.88671875" style="27" bestFit="1" customWidth="1"/>
    <col min="14853" max="14854" width="11.44140625" style="27"/>
    <col min="14855" max="14855" width="14.6640625" style="27" customWidth="1"/>
    <col min="14856" max="14856" width="11.44140625" style="27"/>
    <col min="14857" max="14857" width="21" style="27" customWidth="1"/>
    <col min="14858" max="14858" width="11.88671875" style="27" bestFit="1" customWidth="1"/>
    <col min="14859" max="14859" width="14" style="27" customWidth="1"/>
    <col min="14860" max="14860" width="11.44140625" style="27"/>
    <col min="14861" max="14861" width="9.44140625" style="27" bestFit="1" customWidth="1"/>
    <col min="14862" max="14863" width="11.88671875" style="27" bestFit="1" customWidth="1"/>
    <col min="14864" max="15106" width="11.44140625" style="27"/>
    <col min="15107" max="15107" width="22" style="27" customWidth="1"/>
    <col min="15108" max="15108" width="11.88671875" style="27" bestFit="1" customWidth="1"/>
    <col min="15109" max="15110" width="11.44140625" style="27"/>
    <col min="15111" max="15111" width="14.6640625" style="27" customWidth="1"/>
    <col min="15112" max="15112" width="11.44140625" style="27"/>
    <col min="15113" max="15113" width="21" style="27" customWidth="1"/>
    <col min="15114" max="15114" width="11.88671875" style="27" bestFit="1" customWidth="1"/>
    <col min="15115" max="15115" width="14" style="27" customWidth="1"/>
    <col min="15116" max="15116" width="11.44140625" style="27"/>
    <col min="15117" max="15117" width="9.44140625" style="27" bestFit="1" customWidth="1"/>
    <col min="15118" max="15119" width="11.88671875" style="27" bestFit="1" customWidth="1"/>
    <col min="15120" max="15362" width="11.44140625" style="27"/>
    <col min="15363" max="15363" width="22" style="27" customWidth="1"/>
    <col min="15364" max="15364" width="11.88671875" style="27" bestFit="1" customWidth="1"/>
    <col min="15365" max="15366" width="11.44140625" style="27"/>
    <col min="15367" max="15367" width="14.6640625" style="27" customWidth="1"/>
    <col min="15368" max="15368" width="11.44140625" style="27"/>
    <col min="15369" max="15369" width="21" style="27" customWidth="1"/>
    <col min="15370" max="15370" width="11.88671875" style="27" bestFit="1" customWidth="1"/>
    <col min="15371" max="15371" width="14" style="27" customWidth="1"/>
    <col min="15372" max="15372" width="11.44140625" style="27"/>
    <col min="15373" max="15373" width="9.44140625" style="27" bestFit="1" customWidth="1"/>
    <col min="15374" max="15375" width="11.88671875" style="27" bestFit="1" customWidth="1"/>
    <col min="15376" max="15618" width="11.44140625" style="27"/>
    <col min="15619" max="15619" width="22" style="27" customWidth="1"/>
    <col min="15620" max="15620" width="11.88671875" style="27" bestFit="1" customWidth="1"/>
    <col min="15621" max="15622" width="11.44140625" style="27"/>
    <col min="15623" max="15623" width="14.6640625" style="27" customWidth="1"/>
    <col min="15624" max="15624" width="11.44140625" style="27"/>
    <col min="15625" max="15625" width="21" style="27" customWidth="1"/>
    <col min="15626" max="15626" width="11.88671875" style="27" bestFit="1" customWidth="1"/>
    <col min="15627" max="15627" width="14" style="27" customWidth="1"/>
    <col min="15628" max="15628" width="11.44140625" style="27"/>
    <col min="15629" max="15629" width="9.44140625" style="27" bestFit="1" customWidth="1"/>
    <col min="15630" max="15631" width="11.88671875" style="27" bestFit="1" customWidth="1"/>
    <col min="15632" max="15874" width="11.44140625" style="27"/>
    <col min="15875" max="15875" width="22" style="27" customWidth="1"/>
    <col min="15876" max="15876" width="11.88671875" style="27" bestFit="1" customWidth="1"/>
    <col min="15877" max="15878" width="11.44140625" style="27"/>
    <col min="15879" max="15879" width="14.6640625" style="27" customWidth="1"/>
    <col min="15880" max="15880" width="11.44140625" style="27"/>
    <col min="15881" max="15881" width="21" style="27" customWidth="1"/>
    <col min="15882" max="15882" width="11.88671875" style="27" bestFit="1" customWidth="1"/>
    <col min="15883" max="15883" width="14" style="27" customWidth="1"/>
    <col min="15884" max="15884" width="11.44140625" style="27"/>
    <col min="15885" max="15885" width="9.44140625" style="27" bestFit="1" customWidth="1"/>
    <col min="15886" max="15887" width="11.88671875" style="27" bestFit="1" customWidth="1"/>
    <col min="15888" max="16130" width="11.44140625" style="27"/>
    <col min="16131" max="16131" width="22" style="27" customWidth="1"/>
    <col min="16132" max="16132" width="11.88671875" style="27" bestFit="1" customWidth="1"/>
    <col min="16133" max="16134" width="11.44140625" style="27"/>
    <col min="16135" max="16135" width="14.6640625" style="27" customWidth="1"/>
    <col min="16136" max="16136" width="11.44140625" style="27"/>
    <col min="16137" max="16137" width="21" style="27" customWidth="1"/>
    <col min="16138" max="16138" width="11.88671875" style="27" bestFit="1" customWidth="1"/>
    <col min="16139" max="16139" width="14" style="27" customWidth="1"/>
    <col min="16140" max="16140" width="11.44140625" style="27"/>
    <col min="16141" max="16141" width="9.44140625" style="27" bestFit="1" customWidth="1"/>
    <col min="16142" max="16143" width="11.88671875" style="27" bestFit="1" customWidth="1"/>
    <col min="16144" max="16384" width="11.44140625" style="27"/>
  </cols>
  <sheetData>
    <row r="1" spans="1:19" ht="15.6" x14ac:dyDescent="0.3">
      <c r="A1" s="26" t="s">
        <v>21</v>
      </c>
      <c r="B1" s="26"/>
      <c r="C1" s="26"/>
      <c r="D1" s="26"/>
      <c r="E1" s="26"/>
      <c r="G1" s="26" t="s">
        <v>22</v>
      </c>
      <c r="H1" s="26"/>
      <c r="I1" s="26"/>
      <c r="J1" s="26"/>
      <c r="K1" s="26"/>
    </row>
    <row r="2" spans="1:19" ht="13.8" thickBot="1" x14ac:dyDescent="0.3">
      <c r="K2" s="28"/>
      <c r="N2" s="29">
        <v>2024</v>
      </c>
      <c r="O2" s="30">
        <v>2025</v>
      </c>
      <c r="P2" s="30" t="s">
        <v>23</v>
      </c>
    </row>
    <row r="3" spans="1:19" ht="15" thickBot="1" x14ac:dyDescent="0.35">
      <c r="A3" s="31" t="s">
        <v>24</v>
      </c>
      <c r="B3" s="32"/>
      <c r="C3" s="32"/>
      <c r="D3" s="33">
        <f>[1]gener!D50</f>
        <v>4140</v>
      </c>
      <c r="E3" s="34">
        <f>[1]gener!E50</f>
        <v>3269.9580000000001</v>
      </c>
      <c r="G3" s="35" t="s">
        <v>25</v>
      </c>
      <c r="H3" s="36"/>
      <c r="I3" s="36"/>
      <c r="J3" s="37">
        <f>[1]gener!D8+[1]febrer!D8+[1]març!D8+[1]abril!D8+[1]maig!D8+[1]juny!D8+[1]juliol!D8+[1]Agost!D8+[1]Setembre!D8+[1]Octubre!D8+[1]Novembre!D8+[1]Desembre!D9</f>
        <v>11402.2</v>
      </c>
      <c r="K3" s="34">
        <f>[1]gener!E8+[1]febrer!E8+[1]març!E8+[1]abril!E8+[1]maig!E8+[1]juny!E8+[1]juliol!E8+[1]Agost!E8+[1]Setembre!E8+[1]Octubre!E8+[1]Novembre!E8+[1]Desembre!E9</f>
        <v>8779.6939999999995</v>
      </c>
      <c r="M3" s="38" t="s">
        <v>26</v>
      </c>
      <c r="N3" s="39">
        <v>6825</v>
      </c>
      <c r="O3" s="40">
        <f>D3</f>
        <v>4140</v>
      </c>
      <c r="P3" s="41">
        <f>O3-N3</f>
        <v>-2685</v>
      </c>
    </row>
    <row r="4" spans="1:19" ht="15" thickBot="1" x14ac:dyDescent="0.35">
      <c r="D4" s="42" t="s">
        <v>10</v>
      </c>
      <c r="E4" s="43" t="s">
        <v>27</v>
      </c>
      <c r="G4" s="44"/>
      <c r="H4" s="44"/>
      <c r="I4" s="44"/>
      <c r="J4" s="45" t="s">
        <v>10</v>
      </c>
      <c r="K4" s="43" t="s">
        <v>27</v>
      </c>
      <c r="M4" s="38" t="s">
        <v>28</v>
      </c>
      <c r="N4" s="39">
        <v>4080</v>
      </c>
      <c r="O4" s="40">
        <f>D6</f>
        <v>5655</v>
      </c>
      <c r="P4" s="40">
        <f t="shared" ref="P4:P14" si="0">O4-N4</f>
        <v>1575</v>
      </c>
    </row>
    <row r="5" spans="1:19" ht="15" thickBot="1" x14ac:dyDescent="0.35">
      <c r="G5" s="44"/>
      <c r="H5" s="44"/>
      <c r="I5" s="44"/>
      <c r="K5" s="28">
        <f>[1]febrer!M38</f>
        <v>0</v>
      </c>
      <c r="M5" s="38" t="s">
        <v>29</v>
      </c>
      <c r="N5" s="39">
        <v>5925</v>
      </c>
      <c r="O5" s="40">
        <f>D9</f>
        <v>6885</v>
      </c>
      <c r="P5" s="40">
        <f t="shared" si="0"/>
        <v>960</v>
      </c>
    </row>
    <row r="6" spans="1:19" ht="15" thickBot="1" x14ac:dyDescent="0.35">
      <c r="A6" s="31" t="s">
        <v>30</v>
      </c>
      <c r="B6" s="32"/>
      <c r="C6" s="32"/>
      <c r="D6" s="33">
        <f>[1]febrer!D55</f>
        <v>5655</v>
      </c>
      <c r="E6" s="34">
        <f>[1]febrer!E55</f>
        <v>4458.451</v>
      </c>
      <c r="G6" s="35" t="s">
        <v>31</v>
      </c>
      <c r="H6" s="36"/>
      <c r="I6" s="36"/>
      <c r="J6" s="37">
        <f>[1]gener!D14+[1]febrer!D14+[1]març!D14+[1]abril!D14+[1]maig!D14+[1]juny!D14+[1]juliol!D14+[1]Agost!D14+[1]Setembre!D14+[1]Octubre!D14+[1]Novembre!D14+[1]Desembre!D15</f>
        <v>11610</v>
      </c>
      <c r="K6" s="34">
        <f>[1]gener!E14+[1]febrer!E14+[1]març!E14+[1]abril!E14+[1]maig!E14+[1]juny!E14+[1]juliol!E14+[1]Agost!E14+[1]Setembre!E14+[1]Octubre!E14+[1]Novembre!E14+[1]Desembre!E15</f>
        <v>9675.7740000000013</v>
      </c>
      <c r="M6" s="38" t="s">
        <v>32</v>
      </c>
      <c r="N6" s="39">
        <v>5149.7</v>
      </c>
      <c r="O6" s="40">
        <f>D12</f>
        <v>4080</v>
      </c>
      <c r="P6" s="41">
        <f t="shared" si="0"/>
        <v>-1069.6999999999998</v>
      </c>
    </row>
    <row r="7" spans="1:19" ht="15" thickBot="1" x14ac:dyDescent="0.35">
      <c r="D7" s="42" t="s">
        <v>10</v>
      </c>
      <c r="E7" s="43" t="s">
        <v>27</v>
      </c>
      <c r="G7" s="44"/>
      <c r="H7" s="44"/>
      <c r="I7" s="44"/>
      <c r="J7" s="45" t="s">
        <v>10</v>
      </c>
      <c r="K7" s="43" t="s">
        <v>27</v>
      </c>
      <c r="M7" s="38" t="s">
        <v>33</v>
      </c>
      <c r="N7" s="39">
        <v>4200</v>
      </c>
      <c r="O7" s="40">
        <f>D15</f>
        <v>5925</v>
      </c>
      <c r="P7" s="40">
        <f t="shared" si="0"/>
        <v>1725</v>
      </c>
    </row>
    <row r="8" spans="1:19" ht="15" thickBot="1" x14ac:dyDescent="0.35">
      <c r="G8" s="44"/>
      <c r="H8" s="44"/>
      <c r="I8" s="44"/>
      <c r="K8" s="28"/>
      <c r="M8" s="38" t="s">
        <v>34</v>
      </c>
      <c r="N8" s="39">
        <v>5725</v>
      </c>
      <c r="O8" s="40">
        <f>D18</f>
        <v>5100</v>
      </c>
      <c r="P8" s="41">
        <f t="shared" si="0"/>
        <v>-625</v>
      </c>
    </row>
    <row r="9" spans="1:19" ht="15" thickBot="1" x14ac:dyDescent="0.35">
      <c r="A9" s="31" t="s">
        <v>35</v>
      </c>
      <c r="B9" s="32"/>
      <c r="C9" s="32"/>
      <c r="D9" s="33">
        <f>[1]març!D55</f>
        <v>6885</v>
      </c>
      <c r="E9" s="34">
        <f>[1]març!E55</f>
        <v>5427.067</v>
      </c>
      <c r="G9" s="35" t="s">
        <v>36</v>
      </c>
      <c r="H9" s="36"/>
      <c r="I9" s="36"/>
      <c r="J9" s="37">
        <f>[1]gener!D20+[1]febrer!D20+[1]març!D20+[1]abril!D20+[1]maig!D20+[1]juny!D20+[1]juliol!D20+[1]Agost!D20+[1]Setembre!D20+[1]Octubre!D20+[1]Novembre!D20+[1]Desembre!D21</f>
        <v>8520</v>
      </c>
      <c r="K9" s="34">
        <f>[1]gener!E20+[1]febrer!E20+[1]març!E20+[1]abril!E20+[1]maig!E20+[1]juny!E20+[1]juliol!E20+[1]Agost!E20+[1]Setembre!E20+[1]Octubre!E20+[1]Novembre!E20+[1]Desembre!E21</f>
        <v>6560.4000000000005</v>
      </c>
      <c r="M9" s="38" t="s">
        <v>37</v>
      </c>
      <c r="N9" s="39">
        <v>9785</v>
      </c>
      <c r="O9" s="40">
        <f>D21</f>
        <v>6077.5</v>
      </c>
      <c r="P9" s="41">
        <f t="shared" si="0"/>
        <v>-3707.5</v>
      </c>
    </row>
    <row r="10" spans="1:19" ht="15" thickBot="1" x14ac:dyDescent="0.35">
      <c r="D10" s="42" t="s">
        <v>10</v>
      </c>
      <c r="E10" s="43" t="s">
        <v>27</v>
      </c>
      <c r="G10" s="44"/>
      <c r="H10" s="44"/>
      <c r="I10" s="44"/>
      <c r="J10" s="45" t="s">
        <v>10</v>
      </c>
      <c r="K10" s="43" t="s">
        <v>27</v>
      </c>
      <c r="M10" s="38" t="s">
        <v>38</v>
      </c>
      <c r="N10" s="39">
        <v>1350</v>
      </c>
      <c r="O10" s="40">
        <f>D24</f>
        <v>2670</v>
      </c>
      <c r="P10" s="40">
        <f t="shared" si="0"/>
        <v>1320</v>
      </c>
    </row>
    <row r="11" spans="1:19" ht="15" thickBot="1" x14ac:dyDescent="0.35">
      <c r="G11" s="44"/>
      <c r="H11" s="44"/>
      <c r="I11" s="44"/>
      <c r="K11" s="28"/>
      <c r="M11" s="38" t="s">
        <v>39</v>
      </c>
      <c r="N11" s="39">
        <v>3990</v>
      </c>
      <c r="O11" s="40">
        <f>D27</f>
        <v>6915</v>
      </c>
      <c r="P11" s="40">
        <f t="shared" si="0"/>
        <v>2925</v>
      </c>
    </row>
    <row r="12" spans="1:19" ht="15" thickBot="1" x14ac:dyDescent="0.35">
      <c r="A12" s="31" t="s">
        <v>40</v>
      </c>
      <c r="B12" s="32"/>
      <c r="C12" s="32"/>
      <c r="D12" s="33">
        <f>[1]abril!D40</f>
        <v>4080</v>
      </c>
      <c r="E12" s="34">
        <f>[1]abril!E40</f>
        <v>3218.8559999999998</v>
      </c>
      <c r="G12" s="35" t="s">
        <v>41</v>
      </c>
      <c r="H12" s="36"/>
      <c r="I12" s="36"/>
      <c r="J12" s="37">
        <f>[1]gener!D26+[1]febrer!D26+[1]març!D26+[1]abril!D26+[1]maig!D26+[1]juny!D26+[1]juliol!D26+[1]Agost!D26+[1]Setembre!D26+[1]Octubre!D27+[1]Novembre!D26+[1]Desembre!D27</f>
        <v>8626.0499999999993</v>
      </c>
      <c r="K12" s="34">
        <f>[1]gener!E26+[1]febrer!E26+[1]març!E26+[1]abril!E26+[1]maig!E26+[1]juny!E26+[1]juliol!E26+[1]Agost!E26+[1]Setembre!E26+[1]Octubre!E27+[1]Novembre!E26+[1]Desembre!E27</f>
        <v>6900.84</v>
      </c>
      <c r="M12" s="38" t="s">
        <v>42</v>
      </c>
      <c r="N12" s="39">
        <v>6140</v>
      </c>
      <c r="O12" s="40">
        <f>D30</f>
        <v>4126.05</v>
      </c>
      <c r="P12" s="41">
        <f t="shared" si="0"/>
        <v>-2013.9499999999998</v>
      </c>
    </row>
    <row r="13" spans="1:19" ht="13.8" thickBot="1" x14ac:dyDescent="0.3">
      <c r="D13" s="42" t="s">
        <v>10</v>
      </c>
      <c r="E13" s="43" t="s">
        <v>27</v>
      </c>
      <c r="G13" s="44"/>
      <c r="H13" s="44"/>
      <c r="I13" s="44"/>
      <c r="J13" s="45" t="s">
        <v>10</v>
      </c>
      <c r="K13" s="43" t="s">
        <v>27</v>
      </c>
      <c r="M13" s="38" t="s">
        <v>43</v>
      </c>
      <c r="N13" s="46">
        <v>5510</v>
      </c>
      <c r="O13" s="47">
        <f>D33</f>
        <v>5655</v>
      </c>
      <c r="P13" s="40">
        <f t="shared" si="0"/>
        <v>145</v>
      </c>
    </row>
    <row r="14" spans="1:19" ht="13.8" thickBot="1" x14ac:dyDescent="0.3">
      <c r="G14" s="44"/>
      <c r="H14" s="44"/>
      <c r="I14" s="44"/>
      <c r="K14" s="28"/>
      <c r="M14" s="38" t="s">
        <v>44</v>
      </c>
      <c r="N14" s="46">
        <v>4080</v>
      </c>
      <c r="O14" s="47">
        <f>D36</f>
        <v>4112.2</v>
      </c>
      <c r="P14" s="40">
        <f t="shared" si="0"/>
        <v>32.199999999999818</v>
      </c>
    </row>
    <row r="15" spans="1:19" ht="13.8" thickBot="1" x14ac:dyDescent="0.3">
      <c r="A15" s="31" t="s">
        <v>45</v>
      </c>
      <c r="B15" s="32"/>
      <c r="C15" s="32"/>
      <c r="D15" s="33">
        <f>[1]maig!D55</f>
        <v>5925</v>
      </c>
      <c r="E15" s="34">
        <f>[1]maig!E55</f>
        <v>4670.9530000000004</v>
      </c>
      <c r="G15" s="35" t="s">
        <v>46</v>
      </c>
      <c r="H15" s="36"/>
      <c r="I15" s="36"/>
      <c r="J15" s="37">
        <f>[1]gener!D32+[1]febrer!D32+[1]març!D32+[1]abril!D32+[1]maig!D32+[1]juny!D32+[1]juliol!D32+[1]Agost!D32+[1]Setembre!D32+[1]Octubre!D33+[1]Novembre!D32+[1]Desembre!D33</f>
        <v>8730</v>
      </c>
      <c r="K15" s="34">
        <f>[1]gener!E32+[1]febrer!E32+[1]març!E32+[1]abril!E32+[1]maig!E32+[1]juny!E32+[1]juliol!E32+[1]Agost!E32+[1]Setembre!E32+[1]Octubre!E33+[1]Novembre!E32+[1]Desembre!E33</f>
        <v>6547.5</v>
      </c>
      <c r="N15" s="48">
        <f>SUM(N3:N14)</f>
        <v>62759.7</v>
      </c>
      <c r="O15" s="49">
        <f>SUM(O3:O14)</f>
        <v>61340.75</v>
      </c>
      <c r="P15" s="50">
        <f>O15-N15</f>
        <v>-1418.9499999999971</v>
      </c>
      <c r="Q15" s="51">
        <v>134.97999999999999</v>
      </c>
      <c r="R15" s="52" t="s">
        <v>47</v>
      </c>
      <c r="S15" s="53"/>
    </row>
    <row r="16" spans="1:19" ht="13.8" thickBot="1" x14ac:dyDescent="0.3">
      <c r="D16" s="45" t="s">
        <v>10</v>
      </c>
      <c r="E16" s="43" t="s">
        <v>27</v>
      </c>
      <c r="G16" s="44"/>
      <c r="H16" s="44"/>
      <c r="I16" s="44"/>
      <c r="J16" s="45" t="s">
        <v>10</v>
      </c>
      <c r="K16" s="43" t="s">
        <v>27</v>
      </c>
    </row>
    <row r="17" spans="1:11" ht="13.8" thickBot="1" x14ac:dyDescent="0.3">
      <c r="G17" s="44"/>
      <c r="H17" s="44"/>
      <c r="I17" s="44"/>
      <c r="K17" s="28"/>
    </row>
    <row r="18" spans="1:11" ht="13.8" thickBot="1" x14ac:dyDescent="0.3">
      <c r="A18" s="31" t="s">
        <v>48</v>
      </c>
      <c r="B18" s="32"/>
      <c r="C18" s="32"/>
      <c r="D18" s="33">
        <f>[1]juny!D40</f>
        <v>5100</v>
      </c>
      <c r="E18" s="34">
        <f>[1]juny!E40</f>
        <v>4023.5699999999997</v>
      </c>
      <c r="G18" s="35" t="s">
        <v>49</v>
      </c>
      <c r="H18" s="36"/>
      <c r="I18" s="36"/>
      <c r="J18" s="37">
        <f>[1]gener!D38+[1]febrer!D38+[1]març!D38+[1]abril!D38+[1]maig!D38+[1]juny!D38+[1]juliol!D39+[1]Agost!D38+[1]Setembre!D38+[1]Octubre!D39+[1]Novembre!D38+[1]Desembre!D39</f>
        <v>8852.5</v>
      </c>
      <c r="K18" s="34">
        <f>[1]gener!E38+[1]febrer!E38+[1]març!E38+[1]abril!E38+[1]maig!E38+[1]juny!E38+[1]juliol!E39+[1]Agost!E38+[1]Setembre!E38+[1]Octubre!E39+[1]Novembre!E38+[1]Desembre!E39</f>
        <v>7082</v>
      </c>
    </row>
    <row r="19" spans="1:11" ht="13.8" thickBot="1" x14ac:dyDescent="0.3">
      <c r="D19" s="45" t="s">
        <v>10</v>
      </c>
      <c r="E19" s="43" t="s">
        <v>27</v>
      </c>
      <c r="G19" s="44"/>
      <c r="H19" s="44"/>
      <c r="I19" s="44"/>
      <c r="J19" s="45" t="s">
        <v>10</v>
      </c>
      <c r="K19" s="43" t="s">
        <v>27</v>
      </c>
    </row>
    <row r="20" spans="1:11" ht="13.8" thickBot="1" x14ac:dyDescent="0.3">
      <c r="G20" s="44"/>
      <c r="H20" s="44"/>
      <c r="I20" s="44"/>
      <c r="K20" s="28"/>
    </row>
    <row r="21" spans="1:11" ht="13.8" thickBot="1" x14ac:dyDescent="0.3">
      <c r="A21" s="31" t="s">
        <v>50</v>
      </c>
      <c r="B21" s="32"/>
      <c r="C21" s="32"/>
      <c r="D21" s="33">
        <f>[1]juliol!D56</f>
        <v>6077.5</v>
      </c>
      <c r="E21" s="34">
        <f>[1]juliol!E56</f>
        <v>4794.4530000000004</v>
      </c>
      <c r="G21" s="35" t="s">
        <v>51</v>
      </c>
      <c r="H21" s="36"/>
      <c r="I21" s="36"/>
      <c r="J21" s="37">
        <f>[1]gener!D43+[1]febrer!D43+[1]març!D43+[1]maig!D43+[1]juliol!D44+[1]Setembre!D43+[1]Novembre!D43</f>
        <v>1200</v>
      </c>
      <c r="K21" s="34">
        <f>[1]gener!E43+[1]febrer!E43+[1]març!E43+[1]maig!E43+[1]juliol!E44+[1]Setembre!E43+[1]Novembre!E43</f>
        <v>1020</v>
      </c>
    </row>
    <row r="22" spans="1:11" ht="13.8" thickBot="1" x14ac:dyDescent="0.3">
      <c r="D22" s="45" t="s">
        <v>10</v>
      </c>
      <c r="E22" s="43" t="s">
        <v>27</v>
      </c>
      <c r="G22" s="44"/>
      <c r="H22" s="44"/>
      <c r="I22" s="44"/>
      <c r="J22" s="45" t="s">
        <v>10</v>
      </c>
      <c r="K22" s="43" t="s">
        <v>27</v>
      </c>
    </row>
    <row r="23" spans="1:11" ht="13.8" thickBot="1" x14ac:dyDescent="0.3">
      <c r="G23" s="44"/>
      <c r="H23" s="44"/>
      <c r="I23" s="44"/>
      <c r="K23" s="28"/>
    </row>
    <row r="24" spans="1:11" ht="13.8" thickBot="1" x14ac:dyDescent="0.3">
      <c r="A24" s="31" t="s">
        <v>52</v>
      </c>
      <c r="B24" s="32"/>
      <c r="C24" s="32"/>
      <c r="D24" s="33">
        <f>[1]Agost!D40</f>
        <v>2670</v>
      </c>
      <c r="E24" s="34">
        <f>[1]Agost!E40</f>
        <v>2101.7339999999999</v>
      </c>
      <c r="G24" s="35" t="s">
        <v>53</v>
      </c>
      <c r="H24" s="36"/>
      <c r="I24" s="36"/>
      <c r="J24" s="37">
        <f>[1]febrer!D53+[1]març!D53+[1]maig!D53+[1]juliol!D54+[1]Setembre!D53+[1]Novembre!D53</f>
        <v>1200</v>
      </c>
      <c r="K24" s="34">
        <f>[1]febrer!E53+[1]març!E53+[1]maig!E53+[1]juliol!E54+[1]Setembre!E53+[1]Novembre!E53</f>
        <v>912</v>
      </c>
    </row>
    <row r="25" spans="1:11" ht="13.8" thickBot="1" x14ac:dyDescent="0.3">
      <c r="D25" s="45" t="s">
        <v>10</v>
      </c>
      <c r="E25" s="43" t="s">
        <v>27</v>
      </c>
      <c r="G25" s="44"/>
      <c r="H25" s="44"/>
      <c r="I25" s="44"/>
      <c r="J25" s="45" t="s">
        <v>10</v>
      </c>
      <c r="K25" s="43" t="s">
        <v>27</v>
      </c>
    </row>
    <row r="26" spans="1:11" ht="13.8" thickBot="1" x14ac:dyDescent="0.3">
      <c r="G26" s="44"/>
      <c r="H26" s="44"/>
      <c r="I26" s="44"/>
      <c r="K26" s="28"/>
    </row>
    <row r="27" spans="1:11" ht="13.8" thickBot="1" x14ac:dyDescent="0.3">
      <c r="A27" s="31" t="s">
        <v>54</v>
      </c>
      <c r="B27" s="32"/>
      <c r="C27" s="32"/>
      <c r="D27" s="33">
        <f>[1]Setembre!D55</f>
        <v>6915</v>
      </c>
      <c r="E27" s="34">
        <f>[1]Setembre!E55</f>
        <v>5453.1670000000004</v>
      </c>
      <c r="G27" s="35" t="s">
        <v>55</v>
      </c>
      <c r="H27" s="36"/>
      <c r="I27" s="36"/>
      <c r="J27" s="37">
        <f>[1]gener!D48+[1]febrer!D48+[1]març!D48+[1]maig!D48+[1]juliol!D49+[1]Setembre!D48+[1]Novembre!D48</f>
        <v>1200</v>
      </c>
      <c r="K27" s="34">
        <f>[1]gener!E48+[1]febrer!E48+[1]març!E48+[1]maig!E48+[1]juliol!E49+[1]Setembre!E48+[1]Novembre!E48</f>
        <v>900</v>
      </c>
    </row>
    <row r="28" spans="1:11" ht="13.8" thickBot="1" x14ac:dyDescent="0.3">
      <c r="D28" s="45" t="s">
        <v>10</v>
      </c>
      <c r="E28" s="43" t="s">
        <v>27</v>
      </c>
      <c r="J28" s="45" t="s">
        <v>10</v>
      </c>
      <c r="K28" s="43" t="s">
        <v>27</v>
      </c>
    </row>
    <row r="29" spans="1:11" ht="13.8" thickBot="1" x14ac:dyDescent="0.3">
      <c r="K29" s="28"/>
    </row>
    <row r="30" spans="1:11" ht="13.8" thickBot="1" x14ac:dyDescent="0.3">
      <c r="A30" s="31" t="s">
        <v>56</v>
      </c>
      <c r="B30" s="32"/>
      <c r="C30" s="32"/>
      <c r="D30" s="33">
        <f>[1]Octubre!D41</f>
        <v>4126.05</v>
      </c>
      <c r="E30" s="34">
        <f>[1]Octubre!E41</f>
        <v>3255.6959999999999</v>
      </c>
      <c r="J30" s="54">
        <f>J3+J6+J9+J12+J15+J18+J21+J24+J27</f>
        <v>61340.75</v>
      </c>
      <c r="K30" s="55">
        <f>K3+K6+K9+K12+K15+K18+K21+K24+K27</f>
        <v>48378.207999999999</v>
      </c>
    </row>
    <row r="31" spans="1:11" ht="13.5" customHeight="1" thickBot="1" x14ac:dyDescent="0.3">
      <c r="D31" s="45" t="s">
        <v>10</v>
      </c>
      <c r="E31" s="43" t="s">
        <v>27</v>
      </c>
      <c r="J31" s="56" t="s">
        <v>10</v>
      </c>
      <c r="K31" s="43" t="s">
        <v>27</v>
      </c>
    </row>
    <row r="32" spans="1:11" ht="13.8" thickBot="1" x14ac:dyDescent="0.3"/>
    <row r="33" spans="1:11" ht="13.8" thickBot="1" x14ac:dyDescent="0.3">
      <c r="A33" s="31" t="s">
        <v>57</v>
      </c>
      <c r="B33" s="32"/>
      <c r="C33" s="32"/>
      <c r="D33" s="33">
        <f>[1]Novembre!D55</f>
        <v>5655</v>
      </c>
      <c r="E33" s="34">
        <f>[1]Novembre!E55</f>
        <v>4460.6530000000002</v>
      </c>
    </row>
    <row r="34" spans="1:11" ht="13.8" thickBot="1" x14ac:dyDescent="0.3">
      <c r="D34" s="45" t="s">
        <v>10</v>
      </c>
      <c r="E34" s="43" t="s">
        <v>27</v>
      </c>
    </row>
    <row r="35" spans="1:11" ht="13.8" thickBot="1" x14ac:dyDescent="0.3"/>
    <row r="36" spans="1:11" ht="13.8" thickBot="1" x14ac:dyDescent="0.3">
      <c r="A36" s="57" t="s">
        <v>58</v>
      </c>
      <c r="B36" s="58"/>
      <c r="C36" s="58"/>
      <c r="D36" s="59">
        <f>[1]Desembre!D41</f>
        <v>4112.2</v>
      </c>
      <c r="E36" s="34">
        <f>[1]Desembre!E41</f>
        <v>3243.65</v>
      </c>
      <c r="J36" s="60"/>
      <c r="K36" s="28"/>
    </row>
    <row r="37" spans="1:11" ht="15" thickBot="1" x14ac:dyDescent="0.35">
      <c r="D37" s="45" t="s">
        <v>10</v>
      </c>
      <c r="E37" s="43" t="s">
        <v>27</v>
      </c>
      <c r="J37" s="61"/>
    </row>
    <row r="38" spans="1:11" x14ac:dyDescent="0.25">
      <c r="J38" s="60"/>
    </row>
    <row r="39" spans="1:11" ht="13.8" thickBot="1" x14ac:dyDescent="0.3"/>
    <row r="40" spans="1:11" ht="13.8" thickBot="1" x14ac:dyDescent="0.3">
      <c r="D40" s="54">
        <f>D3+D6+D9+D12+D15+D18+D21+D24+D27+D30+D33+D36</f>
        <v>61340.75</v>
      </c>
      <c r="E40" s="55">
        <f>SUM(E3)+E6+E9+E12+E15+E18+E21+E24+E27+E30+E33+E36</f>
        <v>48378.207999999999</v>
      </c>
    </row>
    <row r="41" spans="1:11" ht="13.8" thickBot="1" x14ac:dyDescent="0.3">
      <c r="D41" s="56" t="s">
        <v>10</v>
      </c>
      <c r="E41" s="43" t="s">
        <v>27</v>
      </c>
    </row>
    <row r="42" spans="1:11" x14ac:dyDescent="0.25">
      <c r="D42" s="62"/>
      <c r="E42" s="63"/>
    </row>
  </sheetData>
  <mergeCells count="23">
    <mergeCell ref="A27:C27"/>
    <mergeCell ref="G27:I27"/>
    <mergeCell ref="A30:C30"/>
    <mergeCell ref="A33:C33"/>
    <mergeCell ref="A36:C36"/>
    <mergeCell ref="A18:C18"/>
    <mergeCell ref="G18:I18"/>
    <mergeCell ref="A21:C21"/>
    <mergeCell ref="G21:I21"/>
    <mergeCell ref="A24:C24"/>
    <mergeCell ref="G24:I24"/>
    <mergeCell ref="A9:C9"/>
    <mergeCell ref="G9:I9"/>
    <mergeCell ref="A12:C12"/>
    <mergeCell ref="G12:I12"/>
    <mergeCell ref="A15:C15"/>
    <mergeCell ref="G15:I15"/>
    <mergeCell ref="A1:E1"/>
    <mergeCell ref="G1:K1"/>
    <mergeCell ref="A3:C3"/>
    <mergeCell ref="G3:I3"/>
    <mergeCell ref="A6:C6"/>
    <mergeCell ref="G6:I6"/>
  </mergeCells>
  <pageMargins left="0.7" right="0.7" top="0.75" bottom="0.75" header="0.3" footer="0.3"/>
  <pageSetup paperSize="9" scale="53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AMB DEDICACIÓ</vt:lpstr>
      <vt:lpstr>SENSE DEDICACIÓ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Hernández</dc:creator>
  <cp:lastModifiedBy>ADROHER BOADA, CRISTINA</cp:lastModifiedBy>
  <cp:lastPrinted>2026-02-05T18:32:23Z</cp:lastPrinted>
  <dcterms:created xsi:type="dcterms:W3CDTF">2026-02-03T10:09:36Z</dcterms:created>
  <dcterms:modified xsi:type="dcterms:W3CDTF">2026-02-05T18:33:28Z</dcterms:modified>
</cp:coreProperties>
</file>