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e&amp;ri\secretaria\transparencia\CORRECTES PER PENJAR\62. contractes menors\"/>
    </mc:Choice>
  </mc:AlternateContent>
  <bookViews>
    <workbookView xWindow="0" yWindow="0" windowWidth="28770" windowHeight="13440" activeTab="3"/>
  </bookViews>
  <sheets>
    <sheet name="1r. trimestre 2018" sheetId="1" r:id="rId1"/>
    <sheet name="2n. trimestre 2018" sheetId="5" r:id="rId2"/>
    <sheet name="3r. trimestre 2018" sheetId="6" r:id="rId3"/>
    <sheet name="4t. trimestre 2018" sheetId="7" r:id="rId4"/>
  </sheets>
  <externalReferences>
    <externalReference r:id="rId5"/>
    <externalReference r:id="rId6"/>
    <externalReference r:id="rId7"/>
  </externalReferences>
  <definedNames>
    <definedName name="ADJUDICATARI_CLASSE_EMPRESA_HIDDEN">[1]Hidden!$AI$2:$AI$3</definedName>
    <definedName name="ADJUDICATARI_PAIS_HIDDEN">[2]Hidden!$P$2:$P$245</definedName>
    <definedName name="ADJUDICATARI_PROVINCIA_HIDDEN">[2]Hidden!$Q$2:$Q$54</definedName>
    <definedName name="CLASSE_TRAMITACIÓ_HIDDEN">[2]Hidden!$G$2:$G$4</definedName>
    <definedName name="GRUP_HIDDEN">[2]Hidden!$B$2:$B$3</definedName>
    <definedName name="LLOC_EXECUCIÓ_HIDDEN">[2]Hidden!$AE$2:$AE$54</definedName>
    <definedName name="MODALITAT_DETERMINACIÓ_PREUS_HIDDEN">[2]Hidden!$M$2:$M$6</definedName>
    <definedName name="ORGANISME_HIDDEN">[2]Hidden!$A$2:$A$2</definedName>
    <definedName name="PAIS_ORIGEN_PRODUCTE_HIDDEN">[2]Hidden!$AF$2:$AF$245</definedName>
    <definedName name="TIPUS_HIDDEN">[2]Hidden!$C$2:$C$4</definedName>
    <definedName name="TIPUS_SUBMINISTRAMENTS_HIDDEN">[2]Hidden!$L$2:$L$9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6" i="7" l="1"/>
  <c r="AG356" i="7"/>
  <c r="AB356" i="7"/>
  <c r="I356" i="7" s="1"/>
  <c r="AG355" i="7"/>
  <c r="AB355" i="7"/>
  <c r="AH355" i="7" s="1"/>
  <c r="I355" i="7"/>
  <c r="AH354" i="7"/>
  <c r="AG354" i="7"/>
  <c r="AB354" i="7"/>
  <c r="I354" i="7" s="1"/>
  <c r="AG353" i="7"/>
  <c r="AB353" i="7"/>
  <c r="AH353" i="7" s="1"/>
  <c r="I353" i="7"/>
  <c r="AH352" i="7"/>
  <c r="AG352" i="7"/>
  <c r="AB352" i="7"/>
  <c r="I352" i="7" s="1"/>
  <c r="AG351" i="7"/>
  <c r="AB351" i="7"/>
  <c r="AG350" i="7"/>
  <c r="AC350" i="7"/>
  <c r="AB350" i="7" s="1"/>
  <c r="I350" i="7" s="1"/>
  <c r="K350" i="7"/>
  <c r="J350" i="7"/>
  <c r="AH349" i="7"/>
  <c r="AG349" i="7"/>
  <c r="AB349" i="7"/>
  <c r="I349" i="7" s="1"/>
  <c r="AG348" i="7"/>
  <c r="AB348" i="7"/>
  <c r="J348" i="7"/>
  <c r="AH347" i="7"/>
  <c r="AG347" i="7"/>
  <c r="AB347" i="7"/>
  <c r="I347" i="7" s="1"/>
  <c r="AH346" i="7"/>
  <c r="AG346" i="7"/>
  <c r="AB346" i="7"/>
  <c r="I346" i="7" s="1"/>
  <c r="AH345" i="7"/>
  <c r="AG345" i="7"/>
  <c r="AB345" i="7"/>
  <c r="I345" i="7" s="1"/>
  <c r="AG344" i="7"/>
  <c r="AB344" i="7"/>
  <c r="AH344" i="7" s="1"/>
  <c r="AH343" i="7"/>
  <c r="AG343" i="7"/>
  <c r="AB343" i="7"/>
  <c r="I343" i="7" s="1"/>
  <c r="AG342" i="7"/>
  <c r="AB342" i="7"/>
  <c r="AH342" i="7" s="1"/>
  <c r="I342" i="7"/>
  <c r="AH341" i="7"/>
  <c r="AG341" i="7"/>
  <c r="AB341" i="7"/>
  <c r="I341" i="7" s="1"/>
  <c r="AG340" i="7"/>
  <c r="AB340" i="7"/>
  <c r="AH340" i="7" s="1"/>
  <c r="I340" i="7"/>
  <c r="AH339" i="7"/>
  <c r="AG339" i="7"/>
  <c r="AB339" i="7"/>
  <c r="I339" i="7" s="1"/>
  <c r="AG338" i="7"/>
  <c r="AB338" i="7"/>
  <c r="AH337" i="7"/>
  <c r="AG337" i="7"/>
  <c r="AB337" i="7"/>
  <c r="I337" i="7" s="1"/>
  <c r="AG336" i="7"/>
  <c r="AB336" i="7"/>
  <c r="AH336" i="7" s="1"/>
  <c r="I336" i="7"/>
  <c r="AH335" i="7"/>
  <c r="AG335" i="7"/>
  <c r="AB335" i="7"/>
  <c r="I335" i="7" s="1"/>
  <c r="AH334" i="7"/>
  <c r="AG334" i="7"/>
  <c r="AB334" i="7"/>
  <c r="I334" i="7" s="1"/>
  <c r="AH333" i="7"/>
  <c r="AG333" i="7"/>
  <c r="AB333" i="7"/>
  <c r="I333" i="7" s="1"/>
  <c r="AH332" i="7"/>
  <c r="AG332" i="7"/>
  <c r="AB332" i="7"/>
  <c r="I332" i="7"/>
  <c r="AH331" i="7"/>
  <c r="AG331" i="7"/>
  <c r="AB331" i="7"/>
  <c r="I331" i="7" s="1"/>
  <c r="AH330" i="7"/>
  <c r="AG330" i="7"/>
  <c r="AB330" i="7"/>
  <c r="I330" i="7" s="1"/>
  <c r="AH329" i="7"/>
  <c r="AG329" i="7"/>
  <c r="AB329" i="7"/>
  <c r="I329" i="7" s="1"/>
  <c r="AG328" i="7"/>
  <c r="AB328" i="7"/>
  <c r="AH328" i="7" s="1"/>
  <c r="I328" i="7"/>
  <c r="AH327" i="7"/>
  <c r="AG327" i="7"/>
  <c r="AB327" i="7"/>
  <c r="I327" i="7" s="1"/>
  <c r="AG326" i="7"/>
  <c r="AB326" i="7"/>
  <c r="I326" i="7" s="1"/>
  <c r="AH325" i="7"/>
  <c r="AG325" i="7"/>
  <c r="AB325" i="7"/>
  <c r="I325" i="7" s="1"/>
  <c r="AG324" i="7"/>
  <c r="AB324" i="7"/>
  <c r="AH324" i="7" s="1"/>
  <c r="I324" i="7"/>
  <c r="AH323" i="7"/>
  <c r="AG323" i="7"/>
  <c r="AB323" i="7"/>
  <c r="I323" i="7" s="1"/>
  <c r="AG322" i="7"/>
  <c r="AB322" i="7"/>
  <c r="AH321" i="7"/>
  <c r="AG321" i="7"/>
  <c r="AB321" i="7"/>
  <c r="I321" i="7" s="1"/>
  <c r="AG320" i="7"/>
  <c r="AB320" i="7"/>
  <c r="AH320" i="7" s="1"/>
  <c r="I320" i="7"/>
  <c r="AG319" i="7"/>
  <c r="AC319" i="7"/>
  <c r="AB319" i="7" s="1"/>
  <c r="K319" i="7"/>
  <c r="J319" i="7"/>
  <c r="AG318" i="7"/>
  <c r="AB318" i="7"/>
  <c r="I318" i="7" s="1"/>
  <c r="AG317" i="7"/>
  <c r="AB317" i="7"/>
  <c r="AH317" i="7" s="1"/>
  <c r="AG316" i="7"/>
  <c r="AB316" i="7"/>
  <c r="I316" i="7" s="1"/>
  <c r="AG315" i="7"/>
  <c r="AB315" i="7"/>
  <c r="AH315" i="7" s="1"/>
  <c r="I315" i="7"/>
  <c r="AH314" i="7"/>
  <c r="AG314" i="7"/>
  <c r="AB314" i="7"/>
  <c r="I314" i="7" s="1"/>
  <c r="AG313" i="7"/>
  <c r="AB313" i="7"/>
  <c r="AH313" i="7" s="1"/>
  <c r="I313" i="7"/>
  <c r="AG312" i="7"/>
  <c r="AB312" i="7"/>
  <c r="AG311" i="7"/>
  <c r="AB311" i="7"/>
  <c r="AH311" i="7" s="1"/>
  <c r="I311" i="7"/>
  <c r="AG310" i="7"/>
  <c r="AB310" i="7"/>
  <c r="I310" i="7" s="1"/>
  <c r="AG309" i="7"/>
  <c r="AB309" i="7"/>
  <c r="AH309" i="7" s="1"/>
  <c r="I309" i="7"/>
  <c r="AG308" i="7"/>
  <c r="AB308" i="7"/>
  <c r="I308" i="7" s="1"/>
  <c r="AG307" i="7"/>
  <c r="AB307" i="7"/>
  <c r="AH307" i="7" s="1"/>
  <c r="I307" i="7"/>
  <c r="AH306" i="7"/>
  <c r="AG306" i="7"/>
  <c r="AB306" i="7"/>
  <c r="I306" i="7" s="1"/>
  <c r="AG305" i="7"/>
  <c r="AB305" i="7"/>
  <c r="AH305" i="7" s="1"/>
  <c r="I305" i="7"/>
  <c r="AG304" i="7"/>
  <c r="AB304" i="7"/>
  <c r="AG303" i="7"/>
  <c r="AB303" i="7"/>
  <c r="AH303" i="7" s="1"/>
  <c r="I303" i="7"/>
  <c r="AG302" i="7"/>
  <c r="AB302" i="7"/>
  <c r="I302" i="7" s="1"/>
  <c r="AG301" i="7"/>
  <c r="AB301" i="7"/>
  <c r="AH301" i="7" s="1"/>
  <c r="I301" i="7"/>
  <c r="AH300" i="7"/>
  <c r="AG300" i="7"/>
  <c r="AB300" i="7"/>
  <c r="I300" i="7" s="1"/>
  <c r="AG299" i="7"/>
  <c r="AB299" i="7"/>
  <c r="AH299" i="7" s="1"/>
  <c r="I299" i="7"/>
  <c r="AH298" i="7"/>
  <c r="AG298" i="7"/>
  <c r="AB298" i="7"/>
  <c r="I298" i="7" s="1"/>
  <c r="AG297" i="7"/>
  <c r="AB297" i="7"/>
  <c r="AH297" i="7" s="1"/>
  <c r="I297" i="7"/>
  <c r="AG296" i="7"/>
  <c r="AB296" i="7"/>
  <c r="AG295" i="7"/>
  <c r="AB295" i="7"/>
  <c r="AH295" i="7" s="1"/>
  <c r="I295" i="7"/>
  <c r="AG294" i="7"/>
  <c r="AB294" i="7"/>
  <c r="I294" i="7" s="1"/>
  <c r="AG293" i="7"/>
  <c r="AB293" i="7"/>
  <c r="AH293" i="7" s="1"/>
  <c r="AG292" i="7"/>
  <c r="AB292" i="7"/>
  <c r="I292" i="7" s="1"/>
  <c r="AG291" i="7"/>
  <c r="AB291" i="7"/>
  <c r="AH291" i="7" s="1"/>
  <c r="I291" i="7"/>
  <c r="AH290" i="7"/>
  <c r="AG290" i="7"/>
  <c r="AB290" i="7"/>
  <c r="I290" i="7" s="1"/>
  <c r="AG289" i="7"/>
  <c r="AB289" i="7"/>
  <c r="AH289" i="7" s="1"/>
  <c r="I289" i="7"/>
  <c r="AG288" i="7"/>
  <c r="AB288" i="7"/>
  <c r="AG287" i="7"/>
  <c r="AB287" i="7"/>
  <c r="AH287" i="7" s="1"/>
  <c r="I287" i="7"/>
  <c r="AG286" i="7"/>
  <c r="AB286" i="7"/>
  <c r="I286" i="7" s="1"/>
  <c r="AG285" i="7"/>
  <c r="AB285" i="7"/>
  <c r="AH285" i="7" s="1"/>
  <c r="I285" i="7"/>
  <c r="AG284" i="7"/>
  <c r="AB284" i="7"/>
  <c r="I284" i="7" s="1"/>
  <c r="AG283" i="7"/>
  <c r="AB283" i="7"/>
  <c r="AH283" i="7" s="1"/>
  <c r="I283" i="7"/>
  <c r="AH282" i="7"/>
  <c r="AG282" i="7"/>
  <c r="AB282" i="7"/>
  <c r="I282" i="7" s="1"/>
  <c r="AG281" i="7"/>
  <c r="AB281" i="7"/>
  <c r="AH281" i="7" s="1"/>
  <c r="I281" i="7"/>
  <c r="AG280" i="7"/>
  <c r="AB280" i="7"/>
  <c r="AG279" i="7"/>
  <c r="AB279" i="7"/>
  <c r="AH279" i="7" s="1"/>
  <c r="I279" i="7"/>
  <c r="AG278" i="7"/>
  <c r="AB278" i="7"/>
  <c r="I278" i="7" s="1"/>
  <c r="AG277" i="7"/>
  <c r="AB277" i="7"/>
  <c r="AH277" i="7" s="1"/>
  <c r="I277" i="7"/>
  <c r="AG276" i="7"/>
  <c r="AB276" i="7"/>
  <c r="I276" i="7" s="1"/>
  <c r="AG275" i="7"/>
  <c r="AB275" i="7"/>
  <c r="AH275" i="7" s="1"/>
  <c r="I275" i="7"/>
  <c r="AH274" i="7"/>
  <c r="AG274" i="7"/>
  <c r="AB274" i="7"/>
  <c r="I274" i="7" s="1"/>
  <c r="AG273" i="7"/>
  <c r="AB273" i="7"/>
  <c r="AH273" i="7" s="1"/>
  <c r="I273" i="7"/>
  <c r="AG272" i="7"/>
  <c r="AB272" i="7"/>
  <c r="AG271" i="7"/>
  <c r="AC271" i="7"/>
  <c r="AB271" i="7"/>
  <c r="AH271" i="7" s="1"/>
  <c r="K271" i="7"/>
  <c r="J271" i="7"/>
  <c r="AG270" i="7"/>
  <c r="AB270" i="7"/>
  <c r="AH270" i="7" s="1"/>
  <c r="I270" i="7"/>
  <c r="AG269" i="7"/>
  <c r="AB269" i="7"/>
  <c r="AH269" i="7" s="1"/>
  <c r="I269" i="7"/>
  <c r="AG268" i="7"/>
  <c r="AB268" i="7"/>
  <c r="AH268" i="7" s="1"/>
  <c r="I268" i="7"/>
  <c r="AH267" i="7"/>
  <c r="AG267" i="7"/>
  <c r="AB267" i="7"/>
  <c r="I267" i="7" s="1"/>
  <c r="AG266" i="7"/>
  <c r="AB266" i="7"/>
  <c r="AH266" i="7" s="1"/>
  <c r="I266" i="7"/>
  <c r="AH265" i="7"/>
  <c r="AG265" i="7"/>
  <c r="AB265" i="7"/>
  <c r="I265" i="7"/>
  <c r="AG264" i="7"/>
  <c r="AB264" i="7"/>
  <c r="AG263" i="7"/>
  <c r="AB263" i="7"/>
  <c r="I263" i="7" s="1"/>
  <c r="AG262" i="7"/>
  <c r="AB262" i="7"/>
  <c r="AH262" i="7" s="1"/>
  <c r="I262" i="7"/>
  <c r="AG261" i="7"/>
  <c r="AB261" i="7"/>
  <c r="AH261" i="7" s="1"/>
  <c r="I261" i="7"/>
  <c r="AG260" i="7"/>
  <c r="AB260" i="7"/>
  <c r="AH260" i="7" s="1"/>
  <c r="AH259" i="7"/>
  <c r="AG259" i="7"/>
  <c r="AB259" i="7"/>
  <c r="I259" i="7" s="1"/>
  <c r="AG258" i="7"/>
  <c r="AB258" i="7"/>
  <c r="AH258" i="7" s="1"/>
  <c r="I258" i="7"/>
  <c r="AG257" i="7"/>
  <c r="AB257" i="7"/>
  <c r="AH257" i="7" s="1"/>
  <c r="I257" i="7"/>
  <c r="AG256" i="7"/>
  <c r="AB256" i="7"/>
  <c r="AG255" i="7"/>
  <c r="AB255" i="7"/>
  <c r="AG254" i="7"/>
  <c r="AB254" i="7"/>
  <c r="AH254" i="7" s="1"/>
  <c r="I254" i="7"/>
  <c r="AG253" i="7"/>
  <c r="AB253" i="7"/>
  <c r="AH253" i="7" s="1"/>
  <c r="I253" i="7"/>
  <c r="AG252" i="7"/>
  <c r="AB252" i="7"/>
  <c r="AH252" i="7" s="1"/>
  <c r="I252" i="7"/>
  <c r="AH251" i="7"/>
  <c r="AG251" i="7"/>
  <c r="AB251" i="7"/>
  <c r="I251" i="7" s="1"/>
  <c r="AG250" i="7"/>
  <c r="AB250" i="7"/>
  <c r="AH250" i="7" s="1"/>
  <c r="I250" i="7"/>
  <c r="AH249" i="7"/>
  <c r="AG249" i="7"/>
  <c r="AB249" i="7"/>
  <c r="I249" i="7"/>
  <c r="AG248" i="7"/>
  <c r="AB248" i="7"/>
  <c r="AG247" i="7"/>
  <c r="AB247" i="7"/>
  <c r="I247" i="7" s="1"/>
  <c r="AG246" i="7"/>
  <c r="AB246" i="7"/>
  <c r="AH246" i="7" s="1"/>
  <c r="I246" i="7"/>
  <c r="AG245" i="7"/>
  <c r="AB245" i="7"/>
  <c r="AH245" i="7" s="1"/>
  <c r="AG244" i="7"/>
  <c r="AB244" i="7"/>
  <c r="AH244" i="7" s="1"/>
  <c r="AG243" i="7"/>
  <c r="AB243" i="7"/>
  <c r="I243" i="7" s="1"/>
  <c r="AG242" i="7"/>
  <c r="AB242" i="7"/>
  <c r="AH242" i="7" s="1"/>
  <c r="I242" i="7"/>
  <c r="AG241" i="7"/>
  <c r="AB241" i="7"/>
  <c r="AH241" i="7" s="1"/>
  <c r="I241" i="7"/>
  <c r="AG240" i="7"/>
  <c r="AB240" i="7"/>
  <c r="AG239" i="7"/>
  <c r="AB239" i="7"/>
  <c r="AG238" i="7"/>
  <c r="AB238" i="7"/>
  <c r="J238" i="7"/>
  <c r="AG237" i="7"/>
  <c r="AB237" i="7"/>
  <c r="AG236" i="7"/>
  <c r="AB236" i="7"/>
  <c r="AH236" i="7" s="1"/>
  <c r="AH235" i="7"/>
  <c r="AG235" i="7"/>
  <c r="AB235" i="7"/>
  <c r="I235" i="7" s="1"/>
  <c r="AG234" i="7"/>
  <c r="AB234" i="7"/>
  <c r="AH233" i="7"/>
  <c r="AG233" i="7"/>
  <c r="AB233" i="7"/>
  <c r="I233" i="7" s="1"/>
  <c r="AG232" i="7"/>
  <c r="AB232" i="7"/>
  <c r="AH232" i="7" s="1"/>
  <c r="AG231" i="7"/>
  <c r="AB231" i="7"/>
  <c r="I231" i="7" s="1"/>
  <c r="J231" i="7"/>
  <c r="AH230" i="7"/>
  <c r="AG230" i="7"/>
  <c r="AB230" i="7"/>
  <c r="I230" i="7" s="1"/>
  <c r="AH229" i="7"/>
  <c r="AG229" i="7"/>
  <c r="AB229" i="7"/>
  <c r="I229" i="7" s="1"/>
  <c r="AH228" i="7"/>
  <c r="AG228" i="7"/>
  <c r="AB228" i="7"/>
  <c r="I228" i="7"/>
  <c r="AH227" i="7"/>
  <c r="AG227" i="7"/>
  <c r="AB227" i="7"/>
  <c r="I227" i="7" s="1"/>
  <c r="AH226" i="7"/>
  <c r="AG226" i="7"/>
  <c r="AB226" i="7"/>
  <c r="I226" i="7" s="1"/>
  <c r="AH225" i="7"/>
  <c r="AG225" i="7"/>
  <c r="AB225" i="7"/>
  <c r="I225" i="7" s="1"/>
  <c r="AG224" i="7"/>
  <c r="AB224" i="7"/>
  <c r="AH224" i="7" s="1"/>
  <c r="I224" i="7"/>
  <c r="AH223" i="7"/>
  <c r="AG223" i="7"/>
  <c r="AB223" i="7"/>
  <c r="I223" i="7" s="1"/>
  <c r="AG222" i="7"/>
  <c r="AB222" i="7"/>
  <c r="AH222" i="7" s="1"/>
  <c r="I222" i="7"/>
  <c r="AH221" i="7"/>
  <c r="AG221" i="7"/>
  <c r="AB221" i="7"/>
  <c r="I221" i="7" s="1"/>
  <c r="AG220" i="7"/>
  <c r="AB220" i="7"/>
  <c r="AH220" i="7" s="1"/>
  <c r="I220" i="7"/>
  <c r="AH219" i="7"/>
  <c r="AG219" i="7"/>
  <c r="AB219" i="7"/>
  <c r="I219" i="7" s="1"/>
  <c r="AG218" i="7"/>
  <c r="AB218" i="7"/>
  <c r="AH217" i="7"/>
  <c r="AG217" i="7"/>
  <c r="AB217" i="7"/>
  <c r="I217" i="7" s="1"/>
  <c r="AG216" i="7"/>
  <c r="AB216" i="7"/>
  <c r="AH216" i="7" s="1"/>
  <c r="I216" i="7"/>
  <c r="AH215" i="7"/>
  <c r="AG215" i="7"/>
  <c r="AB215" i="7"/>
  <c r="I215" i="7" s="1"/>
  <c r="AH214" i="7"/>
  <c r="AG214" i="7"/>
  <c r="AB214" i="7"/>
  <c r="I214" i="7" s="1"/>
  <c r="AH213" i="7"/>
  <c r="AG213" i="7"/>
  <c r="AB213" i="7"/>
  <c r="I213" i="7" s="1"/>
  <c r="AH212" i="7"/>
  <c r="AG212" i="7"/>
  <c r="AB212" i="7"/>
  <c r="I212" i="7"/>
  <c r="AH211" i="7"/>
  <c r="AG211" i="7"/>
  <c r="AB211" i="7"/>
  <c r="I211" i="7" s="1"/>
  <c r="AH210" i="7"/>
  <c r="AG210" i="7"/>
  <c r="AB210" i="7"/>
  <c r="I210" i="7" s="1"/>
  <c r="AH209" i="7"/>
  <c r="AG209" i="7"/>
  <c r="AB209" i="7"/>
  <c r="I209" i="7" s="1"/>
  <c r="AG208" i="7"/>
  <c r="AB208" i="7"/>
  <c r="AH208" i="7" s="1"/>
  <c r="I208" i="7"/>
  <c r="AH207" i="7"/>
  <c r="AG207" i="7"/>
  <c r="AB207" i="7"/>
  <c r="I207" i="7" s="1"/>
  <c r="AG206" i="7"/>
  <c r="AB206" i="7"/>
  <c r="AH206" i="7" s="1"/>
  <c r="I206" i="7"/>
  <c r="AH205" i="7"/>
  <c r="AG205" i="7"/>
  <c r="AB205" i="7"/>
  <c r="I205" i="7" s="1"/>
  <c r="AG204" i="7"/>
  <c r="AB204" i="7"/>
  <c r="AH204" i="7" s="1"/>
  <c r="I204" i="7"/>
  <c r="AH203" i="7"/>
  <c r="AG203" i="7"/>
  <c r="AB203" i="7"/>
  <c r="I203" i="7" s="1"/>
  <c r="AG202" i="7"/>
  <c r="AB202" i="7"/>
  <c r="AH201" i="7"/>
  <c r="AG201" i="7"/>
  <c r="AB201" i="7"/>
  <c r="I201" i="7" s="1"/>
  <c r="AG200" i="7"/>
  <c r="AB200" i="7"/>
  <c r="AH200" i="7" s="1"/>
  <c r="I200" i="7"/>
  <c r="AH199" i="7"/>
  <c r="AG199" i="7"/>
  <c r="AB199" i="7"/>
  <c r="I199" i="7" s="1"/>
  <c r="AH198" i="7"/>
  <c r="AG198" i="7"/>
  <c r="AB198" i="7"/>
  <c r="I198" i="7" s="1"/>
  <c r="AH197" i="7"/>
  <c r="AG197" i="7"/>
  <c r="AB197" i="7"/>
  <c r="I197" i="7" s="1"/>
  <c r="AH196" i="7"/>
  <c r="AG196" i="7"/>
  <c r="AB196" i="7"/>
  <c r="I196" i="7"/>
  <c r="AH195" i="7"/>
  <c r="AG195" i="7"/>
  <c r="AB195" i="7"/>
  <c r="I195" i="7" s="1"/>
  <c r="AH194" i="7"/>
  <c r="AG194" i="7"/>
  <c r="AB194" i="7"/>
  <c r="I194" i="7" s="1"/>
  <c r="AH193" i="7"/>
  <c r="AG193" i="7"/>
  <c r="AB193" i="7"/>
  <c r="I193" i="7" s="1"/>
  <c r="AG192" i="7"/>
  <c r="AB192" i="7"/>
  <c r="AH192" i="7" s="1"/>
  <c r="AH191" i="7"/>
  <c r="AG191" i="7"/>
  <c r="AB191" i="7"/>
  <c r="I191" i="7" s="1"/>
  <c r="AG190" i="7"/>
  <c r="AB190" i="7"/>
  <c r="AH190" i="7" s="1"/>
  <c r="I190" i="7"/>
  <c r="AH189" i="7"/>
  <c r="AG189" i="7"/>
  <c r="AB189" i="7"/>
  <c r="I189" i="7" s="1"/>
  <c r="AG188" i="7"/>
  <c r="AB188" i="7"/>
  <c r="AH188" i="7" s="1"/>
  <c r="I188" i="7"/>
  <c r="AH187" i="7"/>
  <c r="AG187" i="7"/>
  <c r="AC187" i="7"/>
  <c r="AB187" i="7" s="1"/>
  <c r="K187" i="7"/>
  <c r="J187" i="7"/>
  <c r="I187" i="7"/>
  <c r="AG186" i="7"/>
  <c r="AB186" i="7"/>
  <c r="AG185" i="7"/>
  <c r="AB185" i="7"/>
  <c r="AH185" i="7" s="1"/>
  <c r="I185" i="7"/>
  <c r="AG184" i="7"/>
  <c r="AB184" i="7"/>
  <c r="I184" i="7" s="1"/>
  <c r="AG183" i="7"/>
  <c r="AB183" i="7"/>
  <c r="AH183" i="7" s="1"/>
  <c r="I183" i="7"/>
  <c r="AG182" i="7"/>
  <c r="AB182" i="7"/>
  <c r="I182" i="7" s="1"/>
  <c r="AG181" i="7"/>
  <c r="AB181" i="7"/>
  <c r="AH181" i="7" s="1"/>
  <c r="I181" i="7"/>
  <c r="AH180" i="7"/>
  <c r="AG180" i="7"/>
  <c r="AB180" i="7"/>
  <c r="I180" i="7" s="1"/>
  <c r="AG179" i="7"/>
  <c r="AB179" i="7"/>
  <c r="AH179" i="7" s="1"/>
  <c r="I179" i="7"/>
  <c r="AG178" i="7"/>
  <c r="AB178" i="7"/>
  <c r="AG177" i="7"/>
  <c r="AB177" i="7"/>
  <c r="AH177" i="7" s="1"/>
  <c r="I177" i="7"/>
  <c r="AG176" i="7"/>
  <c r="AB176" i="7"/>
  <c r="I176" i="7" s="1"/>
  <c r="AG175" i="7"/>
  <c r="AB175" i="7"/>
  <c r="AH175" i="7" s="1"/>
  <c r="AG174" i="7"/>
  <c r="AB174" i="7"/>
  <c r="I174" i="7" s="1"/>
  <c r="AG173" i="7"/>
  <c r="AB173" i="7"/>
  <c r="AH173" i="7" s="1"/>
  <c r="I173" i="7"/>
  <c r="AH172" i="7"/>
  <c r="AG172" i="7"/>
  <c r="AB172" i="7"/>
  <c r="I172" i="7" s="1"/>
  <c r="AG171" i="7"/>
  <c r="AB171" i="7"/>
  <c r="AH171" i="7" s="1"/>
  <c r="I171" i="7"/>
  <c r="AG170" i="7"/>
  <c r="AB170" i="7"/>
  <c r="AG169" i="7"/>
  <c r="AB169" i="7"/>
  <c r="AH169" i="7" s="1"/>
  <c r="I169" i="7"/>
  <c r="AG168" i="7"/>
  <c r="AB168" i="7"/>
  <c r="I168" i="7" s="1"/>
  <c r="AG167" i="7"/>
  <c r="AB167" i="7"/>
  <c r="AH167" i="7" s="1"/>
  <c r="I167" i="7"/>
  <c r="AG166" i="7"/>
  <c r="AB166" i="7"/>
  <c r="I166" i="7" s="1"/>
  <c r="AG165" i="7"/>
  <c r="AB165" i="7"/>
  <c r="AH165" i="7" s="1"/>
  <c r="I165" i="7"/>
  <c r="AH164" i="7"/>
  <c r="AG164" i="7"/>
  <c r="AB164" i="7"/>
  <c r="I164" i="7"/>
  <c r="AG163" i="7"/>
  <c r="AB163" i="7"/>
  <c r="AG162" i="7"/>
  <c r="AB162" i="7"/>
  <c r="I162" i="7" s="1"/>
  <c r="AG161" i="7"/>
  <c r="AB161" i="7"/>
  <c r="AH161" i="7" s="1"/>
  <c r="I161" i="7"/>
  <c r="AG160" i="7"/>
  <c r="AB160" i="7"/>
  <c r="AH160" i="7" s="1"/>
  <c r="AG159" i="7"/>
  <c r="AB159" i="7"/>
  <c r="AH158" i="7"/>
  <c r="AG158" i="7"/>
  <c r="AB158" i="7"/>
  <c r="I158" i="7"/>
  <c r="AG157" i="7"/>
  <c r="AC157" i="7"/>
  <c r="AB157" i="7"/>
  <c r="K157" i="7"/>
  <c r="J157" i="7"/>
  <c r="AH156" i="7"/>
  <c r="AG156" i="7"/>
  <c r="AB156" i="7"/>
  <c r="I156" i="7" s="1"/>
  <c r="AG155" i="7"/>
  <c r="AB155" i="7"/>
  <c r="I155" i="7" s="1"/>
  <c r="AG154" i="7"/>
  <c r="AB154" i="7"/>
  <c r="I154" i="7" s="1"/>
  <c r="AH153" i="7"/>
  <c r="AG153" i="7"/>
  <c r="AB153" i="7"/>
  <c r="I153" i="7" s="1"/>
  <c r="AG152" i="7"/>
  <c r="AB152" i="7"/>
  <c r="I152" i="7" s="1"/>
  <c r="AH151" i="7"/>
  <c r="AG151" i="7"/>
  <c r="AB151" i="7"/>
  <c r="I151" i="7" s="1"/>
  <c r="AH150" i="7"/>
  <c r="AG150" i="7"/>
  <c r="AB150" i="7"/>
  <c r="I150" i="7" s="1"/>
  <c r="AG149" i="7"/>
  <c r="AB149" i="7"/>
  <c r="I149" i="7" s="1"/>
  <c r="AH148" i="7"/>
  <c r="AG148" i="7"/>
  <c r="AB148" i="7"/>
  <c r="I148" i="7" s="1"/>
  <c r="AG147" i="7"/>
  <c r="AB147" i="7"/>
  <c r="I147" i="7" s="1"/>
  <c r="AG146" i="7"/>
  <c r="AB146" i="7"/>
  <c r="I146" i="7" s="1"/>
  <c r="AH145" i="7"/>
  <c r="AG145" i="7"/>
  <c r="AB145" i="7"/>
  <c r="I145" i="7" s="1"/>
  <c r="AG144" i="7"/>
  <c r="AB144" i="7"/>
  <c r="I144" i="7" s="1"/>
  <c r="AH143" i="7"/>
  <c r="AG143" i="7"/>
  <c r="AB143" i="7"/>
  <c r="I143" i="7" s="1"/>
  <c r="AH142" i="7"/>
  <c r="AG142" i="7"/>
  <c r="AB142" i="7"/>
  <c r="I142" i="7" s="1"/>
  <c r="AG141" i="7"/>
  <c r="AB141" i="7"/>
  <c r="I141" i="7" s="1"/>
  <c r="AH140" i="7"/>
  <c r="AG140" i="7"/>
  <c r="AB140" i="7"/>
  <c r="I140" i="7" s="1"/>
  <c r="AG139" i="7"/>
  <c r="AB139" i="7"/>
  <c r="I139" i="7" s="1"/>
  <c r="AG138" i="7"/>
  <c r="AB138" i="7"/>
  <c r="I138" i="7" s="1"/>
  <c r="AH137" i="7"/>
  <c r="AG137" i="7"/>
  <c r="AB137" i="7"/>
  <c r="I137" i="7" s="1"/>
  <c r="AG136" i="7"/>
  <c r="AB136" i="7"/>
  <c r="I136" i="7" s="1"/>
  <c r="AH135" i="7"/>
  <c r="AG135" i="7"/>
  <c r="AB135" i="7"/>
  <c r="I135" i="7" s="1"/>
  <c r="AH134" i="7"/>
  <c r="AG134" i="7"/>
  <c r="AB134" i="7"/>
  <c r="I134" i="7" s="1"/>
  <c r="AG133" i="7"/>
  <c r="AB133" i="7"/>
  <c r="I133" i="7" s="1"/>
  <c r="AH132" i="7"/>
  <c r="AG132" i="7"/>
  <c r="AB132" i="7"/>
  <c r="I132" i="7" s="1"/>
  <c r="AG131" i="7"/>
  <c r="AB131" i="7"/>
  <c r="I131" i="7" s="1"/>
  <c r="AG130" i="7"/>
  <c r="AB130" i="7"/>
  <c r="I130" i="7" s="1"/>
  <c r="AH129" i="7"/>
  <c r="AG129" i="7"/>
  <c r="AB129" i="7"/>
  <c r="I129" i="7" s="1"/>
  <c r="AG128" i="7"/>
  <c r="AB128" i="7"/>
  <c r="I128" i="7" s="1"/>
  <c r="AH127" i="7"/>
  <c r="AG127" i="7"/>
  <c r="AB127" i="7"/>
  <c r="I127" i="7" s="1"/>
  <c r="AH126" i="7"/>
  <c r="AG126" i="7"/>
  <c r="AB126" i="7"/>
  <c r="I126" i="7" s="1"/>
  <c r="AG125" i="7"/>
  <c r="AB125" i="7"/>
  <c r="I125" i="7" s="1"/>
  <c r="AH124" i="7"/>
  <c r="AG124" i="7"/>
  <c r="AB124" i="7"/>
  <c r="I124" i="7" s="1"/>
  <c r="AG123" i="7"/>
  <c r="AB123" i="7"/>
  <c r="I123" i="7" s="1"/>
  <c r="AG122" i="7"/>
  <c r="AB122" i="7"/>
  <c r="I122" i="7" s="1"/>
  <c r="AH121" i="7"/>
  <c r="AG121" i="7"/>
  <c r="AB121" i="7"/>
  <c r="I121" i="7" s="1"/>
  <c r="AG120" i="7"/>
  <c r="AB120" i="7"/>
  <c r="I120" i="7" s="1"/>
  <c r="AH119" i="7"/>
  <c r="AG119" i="7"/>
  <c r="AB119" i="7"/>
  <c r="I119" i="7" s="1"/>
  <c r="AH118" i="7"/>
  <c r="AG118" i="7"/>
  <c r="AB118" i="7"/>
  <c r="I118" i="7" s="1"/>
  <c r="AG117" i="7"/>
  <c r="AB117" i="7"/>
  <c r="I117" i="7" s="1"/>
  <c r="AH116" i="7"/>
  <c r="AG116" i="7"/>
  <c r="AB116" i="7"/>
  <c r="I116" i="7" s="1"/>
  <c r="AG115" i="7"/>
  <c r="AB115" i="7"/>
  <c r="I115" i="7" s="1"/>
  <c r="AG114" i="7"/>
  <c r="AB114" i="7"/>
  <c r="I114" i="7" s="1"/>
  <c r="AH113" i="7"/>
  <c r="AG113" i="7"/>
  <c r="AB113" i="7"/>
  <c r="I113" i="7" s="1"/>
  <c r="AG112" i="7"/>
  <c r="AB112" i="7"/>
  <c r="I112" i="7" s="1"/>
  <c r="AH111" i="7"/>
  <c r="AG111" i="7"/>
  <c r="AB111" i="7"/>
  <c r="I111" i="7" s="1"/>
  <c r="AH110" i="7"/>
  <c r="AG110" i="7"/>
  <c r="AB110" i="7"/>
  <c r="I110" i="7" s="1"/>
  <c r="AG109" i="7"/>
  <c r="AB109" i="7"/>
  <c r="I109" i="7" s="1"/>
  <c r="AH108" i="7"/>
  <c r="AG108" i="7"/>
  <c r="AB108" i="7"/>
  <c r="I108" i="7" s="1"/>
  <c r="AG107" i="7"/>
  <c r="AB107" i="7"/>
  <c r="I107" i="7" s="1"/>
  <c r="AG106" i="7"/>
  <c r="AB106" i="7"/>
  <c r="I106" i="7" s="1"/>
  <c r="AH105" i="7"/>
  <c r="AG105" i="7"/>
  <c r="AB105" i="7"/>
  <c r="K105" i="7"/>
  <c r="I105" i="7"/>
  <c r="AH104" i="7"/>
  <c r="AG104" i="7"/>
  <c r="AB104" i="7"/>
  <c r="I104" i="7"/>
  <c r="AG103" i="7"/>
  <c r="AB103" i="7"/>
  <c r="AH103" i="7" s="1"/>
  <c r="I103" i="7"/>
  <c r="AH102" i="7"/>
  <c r="AG102" i="7"/>
  <c r="AB102" i="7"/>
  <c r="I102" i="7"/>
  <c r="AG101" i="7"/>
  <c r="AB101" i="7"/>
  <c r="AH101" i="7" s="1"/>
  <c r="I101" i="7"/>
  <c r="AH100" i="7"/>
  <c r="AG100" i="7"/>
  <c r="AB100" i="7"/>
  <c r="I100" i="7"/>
  <c r="AG99" i="7"/>
  <c r="AB99" i="7"/>
  <c r="AH99" i="7" s="1"/>
  <c r="I99" i="7"/>
  <c r="AH98" i="7"/>
  <c r="AG98" i="7"/>
  <c r="AB98" i="7"/>
  <c r="I98" i="7"/>
  <c r="AG97" i="7"/>
  <c r="AC97" i="7"/>
  <c r="AB97" i="7"/>
  <c r="AH97" i="7" s="1"/>
  <c r="K97" i="7"/>
  <c r="AG96" i="7"/>
  <c r="AC96" i="7"/>
  <c r="AB96" i="7"/>
  <c r="AH96" i="7" s="1"/>
  <c r="K96" i="7"/>
  <c r="I96" i="7"/>
  <c r="AH95" i="7"/>
  <c r="AG95" i="7"/>
  <c r="AB95" i="7"/>
  <c r="I95" i="7"/>
  <c r="AG94" i="7"/>
  <c r="AB94" i="7"/>
  <c r="AH94" i="7" s="1"/>
  <c r="I94" i="7"/>
  <c r="AH93" i="7"/>
  <c r="AG93" i="7"/>
  <c r="AB93" i="7"/>
  <c r="I93" i="7"/>
  <c r="AG92" i="7"/>
  <c r="AB92" i="7"/>
  <c r="AH92" i="7" s="1"/>
  <c r="I92" i="7"/>
  <c r="AH91" i="7"/>
  <c r="AG91" i="7"/>
  <c r="AB91" i="7"/>
  <c r="I91" i="7"/>
  <c r="AG90" i="7"/>
  <c r="AB90" i="7"/>
  <c r="AH90" i="7" s="1"/>
  <c r="I90" i="7"/>
  <c r="AH89" i="7"/>
  <c r="AG89" i="7"/>
  <c r="AB89" i="7"/>
  <c r="I89" i="7"/>
  <c r="AG88" i="7"/>
  <c r="AB88" i="7"/>
  <c r="AH88" i="7" s="1"/>
  <c r="I88" i="7"/>
  <c r="AG87" i="7"/>
  <c r="K87" i="7"/>
  <c r="AC87" i="7" s="1"/>
  <c r="AB87" i="7" s="1"/>
  <c r="J87" i="7"/>
  <c r="AH86" i="7"/>
  <c r="AG86" i="7"/>
  <c r="AB86" i="7"/>
  <c r="I86" i="7" s="1"/>
  <c r="AG85" i="7"/>
  <c r="AB85" i="7"/>
  <c r="I85" i="7" s="1"/>
  <c r="AH84" i="7"/>
  <c r="AG84" i="7"/>
  <c r="AB84" i="7"/>
  <c r="I84" i="7" s="1"/>
  <c r="AG83" i="7"/>
  <c r="AB83" i="7"/>
  <c r="I83" i="7" s="1"/>
  <c r="AG82" i="7"/>
  <c r="AB82" i="7"/>
  <c r="I82" i="7" s="1"/>
  <c r="AH81" i="7"/>
  <c r="AG81" i="7"/>
  <c r="AB81" i="7"/>
  <c r="I81" i="7" s="1"/>
  <c r="AG80" i="7"/>
  <c r="AB80" i="7"/>
  <c r="I80" i="7" s="1"/>
  <c r="AH79" i="7"/>
  <c r="AG79" i="7"/>
  <c r="AB79" i="7"/>
  <c r="I79" i="7" s="1"/>
  <c r="AH78" i="7"/>
  <c r="AG78" i="7"/>
  <c r="AB78" i="7"/>
  <c r="I78" i="7" s="1"/>
  <c r="AG77" i="7"/>
  <c r="AB77" i="7"/>
  <c r="I77" i="7" s="1"/>
  <c r="AH76" i="7"/>
  <c r="AG76" i="7"/>
  <c r="AB76" i="7"/>
  <c r="I76" i="7" s="1"/>
  <c r="AG75" i="7"/>
  <c r="AB75" i="7"/>
  <c r="I75" i="7" s="1"/>
  <c r="AG74" i="7"/>
  <c r="AB74" i="7"/>
  <c r="I74" i="7" s="1"/>
  <c r="AH73" i="7"/>
  <c r="AG73" i="7"/>
  <c r="AB73" i="7"/>
  <c r="I73" i="7" s="1"/>
  <c r="AG72" i="7"/>
  <c r="AB72" i="7"/>
  <c r="I72" i="7" s="1"/>
  <c r="AH71" i="7"/>
  <c r="AG71" i="7"/>
  <c r="AB71" i="7"/>
  <c r="I71" i="7" s="1"/>
  <c r="AH70" i="7"/>
  <c r="AG70" i="7"/>
  <c r="AB70" i="7"/>
  <c r="I70" i="7" s="1"/>
  <c r="AG69" i="7"/>
  <c r="AB69" i="7"/>
  <c r="I69" i="7" s="1"/>
  <c r="AH68" i="7"/>
  <c r="AG68" i="7"/>
  <c r="AB68" i="7"/>
  <c r="I68" i="7" s="1"/>
  <c r="AG67" i="7"/>
  <c r="AB67" i="7"/>
  <c r="I67" i="7" s="1"/>
  <c r="AG66" i="7"/>
  <c r="AB66" i="7"/>
  <c r="I66" i="7" s="1"/>
  <c r="AH65" i="7"/>
  <c r="AG65" i="7"/>
  <c r="AB65" i="7"/>
  <c r="I65" i="7" s="1"/>
  <c r="AG64" i="7"/>
  <c r="AB64" i="7"/>
  <c r="I64" i="7" s="1"/>
  <c r="AH63" i="7"/>
  <c r="AG63" i="7"/>
  <c r="AB63" i="7"/>
  <c r="I63" i="7" s="1"/>
  <c r="AH62" i="7"/>
  <c r="AG62" i="7"/>
  <c r="AB62" i="7"/>
  <c r="I62" i="7" s="1"/>
  <c r="AG61" i="7"/>
  <c r="AB61" i="7"/>
  <c r="I61" i="7" s="1"/>
  <c r="AH60" i="7"/>
  <c r="AG60" i="7"/>
  <c r="AB60" i="7"/>
  <c r="I60" i="7" s="1"/>
  <c r="AG59" i="7"/>
  <c r="AB59" i="7"/>
  <c r="I59" i="7" s="1"/>
  <c r="AG58" i="7"/>
  <c r="AB58" i="7"/>
  <c r="I58" i="7" s="1"/>
  <c r="AH57" i="7"/>
  <c r="AG57" i="7"/>
  <c r="AB57" i="7"/>
  <c r="I57" i="7" s="1"/>
  <c r="AG56" i="7"/>
  <c r="AB56" i="7"/>
  <c r="I56" i="7" s="1"/>
  <c r="AH55" i="7"/>
  <c r="AG55" i="7"/>
  <c r="AB55" i="7"/>
  <c r="I55" i="7" s="1"/>
  <c r="AH54" i="7"/>
  <c r="AG54" i="7"/>
  <c r="AB54" i="7"/>
  <c r="I54" i="7" s="1"/>
  <c r="AG53" i="7"/>
  <c r="AB53" i="7"/>
  <c r="I53" i="7" s="1"/>
  <c r="AH52" i="7"/>
  <c r="AG52" i="7"/>
  <c r="AB52" i="7"/>
  <c r="I52" i="7" s="1"/>
  <c r="AG51" i="7"/>
  <c r="AB51" i="7"/>
  <c r="I51" i="7" s="1"/>
  <c r="AG50" i="7"/>
  <c r="AB50" i="7"/>
  <c r="I50" i="7" s="1"/>
  <c r="AH49" i="7"/>
  <c r="AG49" i="7"/>
  <c r="AB49" i="7"/>
  <c r="I49" i="7" s="1"/>
  <c r="AG48" i="7"/>
  <c r="AB48" i="7"/>
  <c r="I48" i="7" s="1"/>
  <c r="AH47" i="7"/>
  <c r="AG47" i="7"/>
  <c r="AB47" i="7"/>
  <c r="I47" i="7" s="1"/>
  <c r="AH46" i="7"/>
  <c r="AG46" i="7"/>
  <c r="AB46" i="7"/>
  <c r="I46" i="7" s="1"/>
  <c r="AG45" i="7"/>
  <c r="AB45" i="7"/>
  <c r="I45" i="7" s="1"/>
  <c r="AH44" i="7"/>
  <c r="AG44" i="7"/>
  <c r="AB44" i="7"/>
  <c r="I44" i="7" s="1"/>
  <c r="AG43" i="7"/>
  <c r="AB43" i="7"/>
  <c r="I43" i="7" s="1"/>
  <c r="AG42" i="7"/>
  <c r="AB42" i="7"/>
  <c r="I42" i="7" s="1"/>
  <c r="AH41" i="7"/>
  <c r="AG41" i="7"/>
  <c r="AB41" i="7"/>
  <c r="I41" i="7" s="1"/>
  <c r="AG40" i="7"/>
  <c r="AB40" i="7"/>
  <c r="I40" i="7" s="1"/>
  <c r="AH39" i="7"/>
  <c r="AG39" i="7"/>
  <c r="AB39" i="7"/>
  <c r="I39" i="7" s="1"/>
  <c r="AH38" i="7"/>
  <c r="AG38" i="7"/>
  <c r="AB38" i="7"/>
  <c r="I38" i="7" s="1"/>
  <c r="AG37" i="7"/>
  <c r="AB37" i="7"/>
  <c r="I37" i="7" s="1"/>
  <c r="AH36" i="7"/>
  <c r="AG36" i="7"/>
  <c r="AB36" i="7"/>
  <c r="I36" i="7" s="1"/>
  <c r="AG35" i="7"/>
  <c r="AB35" i="7"/>
  <c r="I35" i="7" s="1"/>
  <c r="AG34" i="7"/>
  <c r="AB34" i="7"/>
  <c r="I34" i="7" s="1"/>
  <c r="AH33" i="7"/>
  <c r="AG33" i="7"/>
  <c r="AB33" i="7"/>
  <c r="I33" i="7" s="1"/>
  <c r="AG32" i="7"/>
  <c r="AB32" i="7"/>
  <c r="I32" i="7" s="1"/>
  <c r="AH31" i="7"/>
  <c r="AG31" i="7"/>
  <c r="AB31" i="7"/>
  <c r="I31" i="7" s="1"/>
  <c r="AG30" i="7"/>
  <c r="AB30" i="7"/>
  <c r="I30" i="7" s="1"/>
  <c r="AH29" i="7"/>
  <c r="AG29" i="7"/>
  <c r="AB29" i="7"/>
  <c r="I29" i="7" s="1"/>
  <c r="AG28" i="7"/>
  <c r="AB28" i="7"/>
  <c r="I28" i="7" s="1"/>
  <c r="AG27" i="7"/>
  <c r="AB27" i="7"/>
  <c r="I27" i="7" s="1"/>
  <c r="AH26" i="7"/>
  <c r="AG26" i="7"/>
  <c r="AB26" i="7"/>
  <c r="I26" i="7" s="1"/>
  <c r="AG25" i="7"/>
  <c r="AB25" i="7"/>
  <c r="AH25" i="7" s="1"/>
  <c r="I25" i="7"/>
  <c r="AH24" i="7"/>
  <c r="AG24" i="7"/>
  <c r="AB24" i="7"/>
  <c r="I24" i="7" s="1"/>
  <c r="AG23" i="7"/>
  <c r="AB23" i="7"/>
  <c r="AH23" i="7" s="1"/>
  <c r="I23" i="7"/>
  <c r="AH22" i="7"/>
  <c r="AG22" i="7"/>
  <c r="AB22" i="7"/>
  <c r="I22" i="7" s="1"/>
  <c r="AG21" i="7"/>
  <c r="AB21" i="7"/>
  <c r="AH21" i="7" s="1"/>
  <c r="I21" i="7"/>
  <c r="AH20" i="7"/>
  <c r="AG20" i="7"/>
  <c r="AB20" i="7"/>
  <c r="I20" i="7" s="1"/>
  <c r="AG19" i="7"/>
  <c r="AB19" i="7"/>
  <c r="AH19" i="7" s="1"/>
  <c r="I19" i="7"/>
  <c r="AH18" i="7"/>
  <c r="AG18" i="7"/>
  <c r="AB18" i="7"/>
  <c r="I18" i="7" s="1"/>
  <c r="AG17" i="7"/>
  <c r="AB17" i="7"/>
  <c r="AH17" i="7" s="1"/>
  <c r="I17" i="7"/>
  <c r="AH16" i="7"/>
  <c r="AG16" i="7"/>
  <c r="AB16" i="7"/>
  <c r="I16" i="7" s="1"/>
  <c r="AG15" i="7"/>
  <c r="AB15" i="7"/>
  <c r="AH15" i="7" s="1"/>
  <c r="I15" i="7"/>
  <c r="AH14" i="7"/>
  <c r="AG14" i="7"/>
  <c r="AB14" i="7"/>
  <c r="I14" i="7" s="1"/>
  <c r="AG13" i="7"/>
  <c r="AB13" i="7"/>
  <c r="AH13" i="7" s="1"/>
  <c r="I13" i="7"/>
  <c r="AH12" i="7"/>
  <c r="AG12" i="7"/>
  <c r="AB12" i="7"/>
  <c r="I12" i="7" s="1"/>
  <c r="AG11" i="7"/>
  <c r="AB11" i="7"/>
  <c r="AH11" i="7" s="1"/>
  <c r="I11" i="7"/>
  <c r="AH10" i="7"/>
  <c r="AG10" i="7"/>
  <c r="AB10" i="7"/>
  <c r="I10" i="7" s="1"/>
  <c r="AG9" i="7"/>
  <c r="AB9" i="7"/>
  <c r="AH9" i="7" s="1"/>
  <c r="I9" i="7"/>
  <c r="AH8" i="7"/>
  <c r="AG8" i="7"/>
  <c r="AB8" i="7"/>
  <c r="I8" i="7" s="1"/>
  <c r="AG7" i="7"/>
  <c r="AB7" i="7"/>
  <c r="AH7" i="7" s="1"/>
  <c r="I7" i="7"/>
  <c r="AH6" i="7"/>
  <c r="AG6" i="7"/>
  <c r="AB6" i="7"/>
  <c r="I6" i="7" s="1"/>
  <c r="AG5" i="7"/>
  <c r="AB5" i="7"/>
  <c r="AH5" i="7" s="1"/>
  <c r="I5" i="7"/>
  <c r="AH4" i="7"/>
  <c r="AG4" i="7"/>
  <c r="AB4" i="7"/>
  <c r="I4" i="7" s="1"/>
  <c r="AG3" i="7"/>
  <c r="AB3" i="7"/>
  <c r="AH3" i="7" s="1"/>
  <c r="I3" i="7"/>
  <c r="AH2" i="7"/>
  <c r="AG2" i="7"/>
  <c r="AB2" i="7"/>
  <c r="I2" i="7" s="1"/>
  <c r="I87" i="7" l="1"/>
  <c r="AH87" i="7"/>
  <c r="I237" i="7"/>
  <c r="AH237" i="7"/>
  <c r="I288" i="7"/>
  <c r="AH288" i="7"/>
  <c r="I312" i="7"/>
  <c r="AH312" i="7"/>
  <c r="AH122" i="7"/>
  <c r="AH130" i="7"/>
  <c r="AH138" i="7"/>
  <c r="AH146" i="7"/>
  <c r="AH154" i="7"/>
  <c r="AH159" i="7"/>
  <c r="I159" i="7"/>
  <c r="I186" i="7"/>
  <c r="AH186" i="7"/>
  <c r="AH326" i="7"/>
  <c r="AH61" i="7"/>
  <c r="AH77" i="7"/>
  <c r="AH109" i="7"/>
  <c r="AH117" i="7"/>
  <c r="AH133" i="7"/>
  <c r="AH141" i="7"/>
  <c r="AH149" i="7"/>
  <c r="AH157" i="7"/>
  <c r="I157" i="7"/>
  <c r="AH255" i="7"/>
  <c r="I255" i="7"/>
  <c r="AH263" i="7"/>
  <c r="I280" i="7"/>
  <c r="AH280" i="7"/>
  <c r="I304" i="7"/>
  <c r="AH304" i="7"/>
  <c r="AH30" i="7"/>
  <c r="AH40" i="7"/>
  <c r="AH48" i="7"/>
  <c r="AH56" i="7"/>
  <c r="AH64" i="7"/>
  <c r="AH72" i="7"/>
  <c r="AH80" i="7"/>
  <c r="AH112" i="7"/>
  <c r="AH120" i="7"/>
  <c r="AH128" i="7"/>
  <c r="AH136" i="7"/>
  <c r="AH144" i="7"/>
  <c r="AH152" i="7"/>
  <c r="I160" i="7"/>
  <c r="AH162" i="7"/>
  <c r="AH264" i="7"/>
  <c r="I264" i="7"/>
  <c r="I319" i="7"/>
  <c r="AH319" i="7"/>
  <c r="AH322" i="7"/>
  <c r="I322" i="7"/>
  <c r="AH348" i="7"/>
  <c r="I348" i="7"/>
  <c r="AH27" i="7"/>
  <c r="AH34" i="7"/>
  <c r="AH42" i="7"/>
  <c r="AH50" i="7"/>
  <c r="AH66" i="7"/>
  <c r="AH74" i="7"/>
  <c r="AH82" i="7"/>
  <c r="AH106" i="7"/>
  <c r="AH114" i="7"/>
  <c r="AH231" i="7"/>
  <c r="AH243" i="7"/>
  <c r="AH32" i="7"/>
  <c r="AH37" i="7"/>
  <c r="AH45" i="7"/>
  <c r="AH53" i="7"/>
  <c r="AH69" i="7"/>
  <c r="AH85" i="7"/>
  <c r="AH125" i="7"/>
  <c r="AH238" i="7"/>
  <c r="I238" i="7"/>
  <c r="AH28" i="7"/>
  <c r="AH35" i="7"/>
  <c r="AH43" i="7"/>
  <c r="AH51" i="7"/>
  <c r="AH59" i="7"/>
  <c r="AH67" i="7"/>
  <c r="AH75" i="7"/>
  <c r="AH83" i="7"/>
  <c r="I97" i="7"/>
  <c r="AH107" i="7"/>
  <c r="AH115" i="7"/>
  <c r="AH123" i="7"/>
  <c r="AH131" i="7"/>
  <c r="AH139" i="7"/>
  <c r="AH147" i="7"/>
  <c r="AH155" i="7"/>
  <c r="AH163" i="7"/>
  <c r="I163" i="7"/>
  <c r="I175" i="7"/>
  <c r="I178" i="7"/>
  <c r="AH178" i="7"/>
  <c r="I236" i="7"/>
  <c r="AH239" i="7"/>
  <c r="I239" i="7"/>
  <c r="I245" i="7"/>
  <c r="AH247" i="7"/>
  <c r="AH256" i="7"/>
  <c r="I256" i="7"/>
  <c r="I293" i="7"/>
  <c r="I296" i="7"/>
  <c r="AH296" i="7"/>
  <c r="I317" i="7"/>
  <c r="AH338" i="7"/>
  <c r="I338" i="7"/>
  <c r="AH350" i="7"/>
  <c r="AH234" i="7"/>
  <c r="I234" i="7"/>
  <c r="AH202" i="7"/>
  <c r="I202" i="7"/>
  <c r="AH248" i="7"/>
  <c r="I248" i="7"/>
  <c r="I272" i="7"/>
  <c r="AH272" i="7"/>
  <c r="AH351" i="7"/>
  <c r="I351" i="7"/>
  <c r="I170" i="7"/>
  <c r="AH170" i="7"/>
  <c r="AH58" i="7"/>
  <c r="I192" i="7"/>
  <c r="AH218" i="7"/>
  <c r="I218" i="7"/>
  <c r="AH240" i="7"/>
  <c r="I240" i="7"/>
  <c r="I344" i="7"/>
  <c r="I271" i="7"/>
  <c r="AH168" i="7"/>
  <c r="AH176" i="7"/>
  <c r="AH184" i="7"/>
  <c r="I232" i="7"/>
  <c r="I244" i="7"/>
  <c r="I260" i="7"/>
  <c r="AH278" i="7"/>
  <c r="AH286" i="7"/>
  <c r="AH294" i="7"/>
  <c r="AH302" i="7"/>
  <c r="AH310" i="7"/>
  <c r="AH318" i="7"/>
  <c r="AH166" i="7"/>
  <c r="AH174" i="7"/>
  <c r="AH182" i="7"/>
  <c r="AH276" i="7"/>
  <c r="AH284" i="7"/>
  <c r="AH292" i="7"/>
  <c r="AH308" i="7"/>
  <c r="AH316" i="7"/>
  <c r="AC263" i="6" l="1"/>
  <c r="AB263" i="6" s="1"/>
  <c r="K263" i="6"/>
  <c r="J263" i="6"/>
  <c r="AB262" i="6"/>
  <c r="AB261" i="6"/>
  <c r="AB260" i="6"/>
  <c r="AB259" i="6"/>
  <c r="AB258" i="6"/>
  <c r="AB257" i="6"/>
  <c r="AB256" i="6"/>
  <c r="AB255" i="6"/>
  <c r="AB254" i="6"/>
  <c r="AB253" i="6"/>
  <c r="AC252" i="6"/>
  <c r="AB252" i="6"/>
  <c r="K252" i="6"/>
  <c r="AB251" i="6"/>
  <c r="AB250" i="6"/>
  <c r="AB249" i="6"/>
  <c r="AB248" i="6"/>
  <c r="AB247" i="6"/>
  <c r="I247" i="6"/>
  <c r="AB246" i="6"/>
  <c r="AB245" i="6"/>
  <c r="I245" i="6"/>
  <c r="AB244" i="6"/>
  <c r="AB243" i="6"/>
  <c r="AB242" i="6"/>
  <c r="AB241" i="6"/>
  <c r="AB240" i="6"/>
  <c r="AB239" i="6"/>
  <c r="AB238" i="6"/>
  <c r="AB237" i="6"/>
  <c r="AB236" i="6"/>
  <c r="AB235" i="6"/>
  <c r="AB234" i="6"/>
  <c r="AB233" i="6"/>
  <c r="AB232" i="6"/>
  <c r="AB231" i="6"/>
  <c r="AB230" i="6"/>
  <c r="AB229" i="6"/>
  <c r="AB228" i="6"/>
  <c r="AB227" i="6"/>
  <c r="AB226" i="6"/>
  <c r="AB225" i="6"/>
  <c r="AB224" i="6"/>
  <c r="AB223" i="6"/>
  <c r="AB222" i="6"/>
  <c r="AB221" i="6"/>
  <c r="AB220" i="6"/>
  <c r="AB219" i="6"/>
  <c r="AB218" i="6"/>
  <c r="AB217" i="6"/>
  <c r="AB216" i="6"/>
  <c r="AB215" i="6"/>
  <c r="AB214" i="6"/>
  <c r="AB213" i="6"/>
  <c r="AB212" i="6"/>
  <c r="I212" i="6"/>
  <c r="AB211" i="6"/>
  <c r="I211" i="6"/>
  <c r="AB210" i="6"/>
  <c r="I210" i="6"/>
  <c r="AB209" i="6"/>
  <c r="I209" i="6"/>
  <c r="AB208" i="6"/>
  <c r="I208" i="6"/>
  <c r="AB207" i="6"/>
  <c r="AB206" i="6"/>
  <c r="AB205" i="6"/>
  <c r="AB204" i="6"/>
  <c r="AB203" i="6"/>
  <c r="AB202" i="6"/>
  <c r="AB201" i="6"/>
  <c r="K201" i="6"/>
  <c r="AB200" i="6"/>
  <c r="AB199" i="6"/>
  <c r="AB198" i="6"/>
  <c r="AB197" i="6"/>
  <c r="AB196" i="6"/>
  <c r="AB195" i="6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I182" i="6"/>
  <c r="AB181" i="6"/>
  <c r="AB180" i="6"/>
  <c r="AB179" i="6"/>
  <c r="I179" i="6"/>
  <c r="AB178" i="6"/>
  <c r="I178" i="6"/>
  <c r="AB177" i="6"/>
  <c r="I177" i="6"/>
  <c r="AB176" i="6"/>
  <c r="I176" i="6"/>
  <c r="AB175" i="6"/>
  <c r="I175" i="6"/>
  <c r="AB174" i="6"/>
  <c r="I174" i="6"/>
  <c r="AB173" i="6"/>
  <c r="I173" i="6"/>
  <c r="AB172" i="6"/>
  <c r="I172" i="6"/>
  <c r="AB171" i="6"/>
  <c r="AB170" i="6"/>
  <c r="AB169" i="6"/>
  <c r="AB168" i="6"/>
  <c r="AB167" i="6"/>
  <c r="AB166" i="6"/>
  <c r="AB165" i="6"/>
  <c r="AB164" i="6"/>
  <c r="AB163" i="6"/>
  <c r="AB162" i="6"/>
  <c r="I162" i="6"/>
  <c r="AB161" i="6"/>
  <c r="AB160" i="6"/>
  <c r="AB159" i="6"/>
  <c r="AB158" i="6"/>
  <c r="AB157" i="6"/>
  <c r="AB156" i="6"/>
  <c r="I156" i="6"/>
  <c r="AB155" i="6"/>
  <c r="I155" i="6"/>
  <c r="AB154" i="6"/>
  <c r="AB153" i="6"/>
  <c r="AB152" i="6"/>
  <c r="AB151" i="6"/>
  <c r="AB150" i="6"/>
  <c r="AB149" i="6"/>
  <c r="AB148" i="6"/>
  <c r="AB147" i="6"/>
  <c r="I147" i="6"/>
  <c r="AB146" i="6"/>
  <c r="AB145" i="6"/>
  <c r="AB144" i="6"/>
  <c r="AB143" i="6"/>
  <c r="AB142" i="6"/>
  <c r="AB141" i="6"/>
  <c r="AB140" i="6"/>
  <c r="AB139" i="6"/>
  <c r="AB138" i="6"/>
  <c r="AB137" i="6"/>
  <c r="AB136" i="6"/>
  <c r="I136" i="6"/>
  <c r="AB135" i="6"/>
  <c r="I135" i="6"/>
  <c r="AB134" i="6"/>
  <c r="I134" i="6"/>
  <c r="AB133" i="6"/>
  <c r="I133" i="6"/>
  <c r="AB132" i="6"/>
  <c r="I132" i="6"/>
  <c r="AB131" i="6"/>
  <c r="AB130" i="6"/>
  <c r="AB128" i="6"/>
  <c r="AB127" i="6"/>
  <c r="AB126" i="6"/>
  <c r="AB125" i="6"/>
  <c r="AB123" i="6"/>
  <c r="AB122" i="6"/>
  <c r="AB121" i="6"/>
  <c r="AB120" i="6"/>
  <c r="AB119" i="6"/>
  <c r="AB118" i="6"/>
  <c r="AB117" i="6"/>
  <c r="AB116" i="6"/>
  <c r="AB115" i="6"/>
  <c r="AB114" i="6"/>
  <c r="I114" i="6"/>
  <c r="AB113" i="6"/>
  <c r="AB112" i="6"/>
  <c r="AB111" i="6"/>
  <c r="AB110" i="6"/>
  <c r="AB109" i="6"/>
  <c r="I109" i="6"/>
  <c r="AB108" i="6"/>
  <c r="AB105" i="6"/>
  <c r="AB104" i="6"/>
  <c r="AB103" i="6"/>
  <c r="AB102" i="6"/>
  <c r="I102" i="6"/>
  <c r="AB99" i="6"/>
  <c r="AB98" i="6"/>
  <c r="AB97" i="6"/>
  <c r="AB96" i="6"/>
  <c r="AB95" i="6"/>
  <c r="AB94" i="6"/>
  <c r="AB93" i="6"/>
  <c r="I93" i="6"/>
  <c r="AB92" i="6"/>
  <c r="AB90" i="6"/>
  <c r="AB89" i="6"/>
  <c r="AB88" i="6"/>
  <c r="AB87" i="6"/>
  <c r="I87" i="6"/>
  <c r="AB86" i="6"/>
  <c r="I86" i="6"/>
  <c r="AB85" i="6"/>
  <c r="AB84" i="6"/>
  <c r="AB83" i="6"/>
  <c r="AB82" i="6"/>
  <c r="AB81" i="6"/>
  <c r="AB80" i="6"/>
  <c r="AB79" i="6"/>
  <c r="AB78" i="6"/>
  <c r="I78" i="6" s="1"/>
  <c r="AB77" i="6"/>
  <c r="AB76" i="6"/>
  <c r="I76" i="6"/>
  <c r="AB75" i="6"/>
  <c r="AB74" i="6"/>
  <c r="AB73" i="6"/>
  <c r="AB72" i="6"/>
  <c r="AB70" i="6"/>
  <c r="AB69" i="6"/>
  <c r="AB68" i="6"/>
  <c r="AB67" i="6"/>
  <c r="I67" i="6"/>
  <c r="AB65" i="6"/>
  <c r="AB64" i="6"/>
  <c r="AB63" i="6"/>
  <c r="AB62" i="6"/>
  <c r="AB61" i="6"/>
  <c r="AB60" i="6"/>
  <c r="AB59" i="6"/>
  <c r="AB58" i="6"/>
  <c r="AB57" i="6"/>
  <c r="J57" i="6"/>
  <c r="AB56" i="6"/>
  <c r="AB55" i="6"/>
  <c r="AB50" i="6"/>
  <c r="AB49" i="6"/>
  <c r="AB48" i="6"/>
  <c r="AB46" i="6"/>
  <c r="AB45" i="6"/>
  <c r="AB44" i="6"/>
  <c r="AB43" i="6"/>
  <c r="AB42" i="6"/>
  <c r="AB41" i="6"/>
  <c r="AB40" i="6"/>
  <c r="AB39" i="6"/>
  <c r="I39" i="6"/>
  <c r="I38" i="6"/>
  <c r="I37" i="6"/>
  <c r="AB30" i="6"/>
  <c r="AB29" i="6"/>
  <c r="I29" i="6"/>
  <c r="AB28" i="6"/>
  <c r="I28" i="6"/>
  <c r="AB27" i="6"/>
  <c r="AB26" i="6"/>
  <c r="AB24" i="6"/>
  <c r="I23" i="6"/>
  <c r="AB22" i="6"/>
  <c r="AB21" i="6"/>
  <c r="I21" i="6"/>
  <c r="AB20" i="6"/>
  <c r="AB18" i="6"/>
  <c r="AB16" i="6"/>
  <c r="AB15" i="6"/>
  <c r="AB14" i="6"/>
  <c r="AB13" i="6"/>
  <c r="AB12" i="6"/>
  <c r="AB11" i="6"/>
  <c r="AB10" i="6"/>
  <c r="AB9" i="6"/>
  <c r="AB8" i="6"/>
  <c r="AB7" i="6"/>
  <c r="AB6" i="6"/>
  <c r="AB5" i="6"/>
  <c r="AB4" i="6"/>
  <c r="AB3" i="6"/>
  <c r="I3" i="6"/>
  <c r="AB2" i="6"/>
  <c r="AB689" i="5" l="1"/>
  <c r="AB688" i="5"/>
  <c r="AB687" i="5"/>
  <c r="AB686" i="5"/>
  <c r="AB685" i="5"/>
  <c r="AB684" i="5"/>
  <c r="I684" i="5"/>
  <c r="AB683" i="5"/>
  <c r="AB682" i="5"/>
  <c r="AB681" i="5"/>
  <c r="AB680" i="5"/>
  <c r="AB679" i="5"/>
  <c r="AB678" i="5"/>
  <c r="AB677" i="5"/>
  <c r="AB676" i="5"/>
  <c r="AB675" i="5"/>
  <c r="AB674" i="5"/>
  <c r="AB673" i="5"/>
  <c r="AB672" i="5"/>
  <c r="AB671" i="5"/>
  <c r="AB670" i="5"/>
  <c r="AB669" i="5"/>
  <c r="AB668" i="5"/>
  <c r="AB667" i="5"/>
  <c r="AB666" i="5"/>
  <c r="AB665" i="5"/>
  <c r="AB664" i="5"/>
  <c r="AB663" i="5"/>
  <c r="AB662" i="5"/>
  <c r="AB661" i="5"/>
  <c r="AB660" i="5"/>
  <c r="AB659" i="5"/>
  <c r="AB658" i="5"/>
  <c r="AB657" i="5"/>
  <c r="AB656" i="5"/>
  <c r="AB655" i="5"/>
  <c r="AB654" i="5"/>
  <c r="I654" i="5"/>
  <c r="AB653" i="5"/>
  <c r="AB652" i="5"/>
  <c r="AB651" i="5"/>
  <c r="AB650" i="5"/>
  <c r="AB649" i="5"/>
  <c r="AB648" i="5"/>
  <c r="I648" i="5"/>
  <c r="AB647" i="5"/>
  <c r="I647" i="5"/>
  <c r="AB646" i="5"/>
  <c r="I646" i="5"/>
  <c r="AB645" i="5"/>
  <c r="I645" i="5"/>
  <c r="AB644" i="5"/>
  <c r="I644" i="5"/>
  <c r="AB643" i="5"/>
  <c r="I643" i="5"/>
  <c r="AB642" i="5"/>
  <c r="AB641" i="5"/>
  <c r="AB640" i="5"/>
  <c r="I640" i="5"/>
  <c r="AB639" i="5"/>
  <c r="I639" i="5"/>
  <c r="AB638" i="5"/>
  <c r="AB637" i="5"/>
  <c r="I637" i="5"/>
  <c r="AB636" i="5"/>
  <c r="I636" i="5"/>
  <c r="AB635" i="5"/>
  <c r="AB634" i="5"/>
  <c r="AB633" i="5"/>
  <c r="I633" i="5"/>
  <c r="AB632" i="5"/>
  <c r="AB631" i="5"/>
  <c r="I631" i="5"/>
  <c r="AB630" i="5"/>
  <c r="AB629" i="5"/>
  <c r="AB628" i="5"/>
  <c r="I628" i="5"/>
  <c r="AB627" i="5"/>
  <c r="I627" i="5"/>
  <c r="AB626" i="5"/>
  <c r="AB625" i="5"/>
  <c r="AB624" i="5"/>
  <c r="I624" i="5"/>
  <c r="AB623" i="5"/>
  <c r="I623" i="5"/>
  <c r="AB622" i="5"/>
  <c r="I622" i="5"/>
  <c r="AB621" i="5"/>
  <c r="I621" i="5"/>
  <c r="AB620" i="5"/>
  <c r="I620" i="5"/>
  <c r="AB619" i="5"/>
  <c r="I619" i="5"/>
  <c r="AB618" i="5"/>
  <c r="I618" i="5"/>
  <c r="AB617" i="5"/>
  <c r="I617" i="5"/>
  <c r="AB616" i="5"/>
  <c r="I616" i="5"/>
  <c r="AB615" i="5"/>
  <c r="I615" i="5"/>
  <c r="AB614" i="5"/>
  <c r="I614" i="5"/>
  <c r="AB613" i="5"/>
  <c r="AB612" i="5"/>
  <c r="AB611" i="5"/>
  <c r="AB610" i="5"/>
  <c r="AB609" i="5"/>
  <c r="AB608" i="5"/>
  <c r="AB607" i="5"/>
  <c r="I607" i="5"/>
  <c r="AB606" i="5"/>
  <c r="AB605" i="5"/>
  <c r="AB604" i="5"/>
  <c r="AB603" i="5"/>
  <c r="I603" i="5"/>
  <c r="AB602" i="5"/>
  <c r="I602" i="5"/>
  <c r="AB601" i="5"/>
  <c r="I601" i="5"/>
  <c r="AB600" i="5"/>
  <c r="I600" i="5"/>
  <c r="AB599" i="5"/>
  <c r="I599" i="5"/>
  <c r="AB598" i="5"/>
  <c r="I598" i="5"/>
  <c r="AB597" i="5"/>
  <c r="I597" i="5"/>
  <c r="AB596" i="5"/>
  <c r="AB595" i="5"/>
  <c r="AB594" i="5"/>
  <c r="AB593" i="5"/>
  <c r="AB592" i="5"/>
  <c r="I592" i="5"/>
  <c r="AB591" i="5"/>
  <c r="I591" i="5"/>
  <c r="AB590" i="5"/>
  <c r="I590" i="5"/>
  <c r="AB589" i="5"/>
  <c r="I589" i="5"/>
  <c r="AB588" i="5"/>
  <c r="I588" i="5"/>
  <c r="AB587" i="5"/>
  <c r="I587" i="5"/>
  <c r="AB586" i="5"/>
  <c r="I586" i="5"/>
  <c r="AB585" i="5"/>
  <c r="I585" i="5"/>
  <c r="AB584" i="5"/>
  <c r="I584" i="5"/>
  <c r="AB583" i="5"/>
  <c r="I583" i="5"/>
  <c r="AB582" i="5"/>
  <c r="I582" i="5"/>
  <c r="AB581" i="5"/>
  <c r="I581" i="5"/>
  <c r="AB580" i="5"/>
  <c r="I580" i="5"/>
  <c r="AB579" i="5"/>
  <c r="I579" i="5"/>
  <c r="AB578" i="5"/>
  <c r="I578" i="5"/>
  <c r="AB577" i="5"/>
  <c r="I577" i="5"/>
  <c r="AB576" i="5"/>
  <c r="I576" i="5"/>
  <c r="AB575" i="5"/>
  <c r="I575" i="5"/>
  <c r="AB574" i="5"/>
  <c r="I574" i="5"/>
  <c r="AB573" i="5"/>
  <c r="I573" i="5"/>
  <c r="AB572" i="5"/>
  <c r="I572" i="5"/>
  <c r="AB571" i="5"/>
  <c r="I571" i="5"/>
  <c r="AB570" i="5"/>
  <c r="AB569" i="5"/>
  <c r="AB568" i="5"/>
  <c r="AB567" i="5"/>
  <c r="AB566" i="5"/>
  <c r="AB565" i="5"/>
  <c r="AB564" i="5"/>
  <c r="AB563" i="5"/>
  <c r="AB562" i="5"/>
  <c r="AB561" i="5"/>
  <c r="AB560" i="5"/>
  <c r="AB559" i="5"/>
  <c r="AB558" i="5"/>
  <c r="AB557" i="5"/>
  <c r="AB556" i="5"/>
  <c r="AB555" i="5"/>
  <c r="AB554" i="5"/>
  <c r="AB553" i="5"/>
  <c r="I553" i="5"/>
  <c r="AB552" i="5"/>
  <c r="AB551" i="5"/>
  <c r="AB550" i="5"/>
  <c r="AB549" i="5"/>
  <c r="AB548" i="5"/>
  <c r="I548" i="5"/>
  <c r="AB547" i="5"/>
  <c r="I547" i="5"/>
  <c r="AB546" i="5"/>
  <c r="AB545" i="5"/>
  <c r="AB544" i="5"/>
  <c r="I544" i="5"/>
  <c r="AB543" i="5"/>
  <c r="AB542" i="5"/>
  <c r="AB541" i="5"/>
  <c r="AB540" i="5"/>
  <c r="AB539" i="5"/>
  <c r="AB538" i="5"/>
  <c r="AB537" i="5"/>
  <c r="AB536" i="5"/>
  <c r="AB535" i="5"/>
  <c r="AB534" i="5"/>
  <c r="AB533" i="5"/>
  <c r="I533" i="5"/>
  <c r="AB532" i="5"/>
  <c r="AB531" i="5"/>
  <c r="AB530" i="5"/>
  <c r="I530" i="5"/>
  <c r="AB529" i="5"/>
  <c r="AB528" i="5"/>
  <c r="AB527" i="5"/>
  <c r="AB526" i="5"/>
  <c r="AB525" i="5"/>
  <c r="AB524" i="5"/>
  <c r="AB523" i="5"/>
  <c r="AB522" i="5"/>
  <c r="AB521" i="5"/>
  <c r="AB520" i="5"/>
  <c r="I520" i="5"/>
  <c r="AB519" i="5"/>
  <c r="AB518" i="5"/>
  <c r="AB517" i="5"/>
  <c r="I517" i="5"/>
  <c r="AB516" i="5"/>
  <c r="I516" i="5"/>
  <c r="AB515" i="5"/>
  <c r="I515" i="5"/>
  <c r="AB514" i="5"/>
  <c r="AB513" i="5"/>
  <c r="AB512" i="5"/>
  <c r="AB511" i="5"/>
  <c r="AB510" i="5"/>
  <c r="AB509" i="5"/>
  <c r="AB508" i="5"/>
  <c r="AB507" i="5"/>
  <c r="I507" i="5"/>
  <c r="AB506" i="5"/>
  <c r="I506" i="5"/>
  <c r="AB505" i="5"/>
  <c r="AB504" i="5"/>
  <c r="I503" i="5"/>
  <c r="AB502" i="5"/>
  <c r="AB501" i="5"/>
  <c r="AB500" i="5"/>
  <c r="I500" i="5"/>
  <c r="AB499" i="5"/>
  <c r="I499" i="5"/>
  <c r="AB498" i="5"/>
  <c r="I498" i="5"/>
  <c r="AB497" i="5"/>
  <c r="I497" i="5"/>
  <c r="AB496" i="5"/>
  <c r="I496" i="5"/>
  <c r="AB495" i="5"/>
  <c r="I495" i="5"/>
  <c r="AB494" i="5"/>
  <c r="I494" i="5"/>
  <c r="AB493" i="5"/>
  <c r="I493" i="5"/>
  <c r="AB492" i="5"/>
  <c r="I492" i="5"/>
  <c r="AB491" i="5"/>
  <c r="I491" i="5"/>
  <c r="AB490" i="5"/>
  <c r="I490" i="5"/>
  <c r="AB489" i="5"/>
  <c r="I489" i="5"/>
  <c r="AB488" i="5"/>
  <c r="AB487" i="5"/>
  <c r="AB486" i="5"/>
  <c r="AB485" i="5"/>
  <c r="AB484" i="5"/>
  <c r="AB483" i="5"/>
  <c r="AB482" i="5"/>
  <c r="I482" i="5"/>
  <c r="AB481" i="5"/>
  <c r="I481" i="5"/>
  <c r="AB480" i="5"/>
  <c r="AB479" i="5"/>
  <c r="I479" i="5"/>
  <c r="AB478" i="5"/>
  <c r="AB477" i="5"/>
  <c r="I477" i="5"/>
  <c r="AB476" i="5"/>
  <c r="I476" i="5"/>
  <c r="AB475" i="5"/>
  <c r="I475" i="5"/>
  <c r="AB474" i="5"/>
  <c r="I474" i="5"/>
  <c r="AB473" i="5"/>
  <c r="I473" i="5"/>
  <c r="AB472" i="5"/>
  <c r="I472" i="5"/>
  <c r="AB471" i="5"/>
  <c r="I471" i="5"/>
  <c r="AB470" i="5"/>
  <c r="I470" i="5"/>
  <c r="AB469" i="5"/>
  <c r="I469" i="5"/>
  <c r="AB468" i="5"/>
  <c r="AB467" i="5"/>
  <c r="AB466" i="5"/>
  <c r="AB465" i="5"/>
  <c r="I465" i="5"/>
  <c r="AB464" i="5"/>
  <c r="I464" i="5"/>
  <c r="AB463" i="5"/>
  <c r="I463" i="5"/>
  <c r="AB462" i="5"/>
  <c r="I462" i="5"/>
  <c r="AB461" i="5"/>
  <c r="I461" i="5"/>
  <c r="AB460" i="5"/>
  <c r="I460" i="5"/>
  <c r="AB459" i="5"/>
  <c r="I459" i="5"/>
  <c r="AB458" i="5"/>
  <c r="I458" i="5"/>
  <c r="AB457" i="5"/>
  <c r="I457" i="5"/>
  <c r="AB456" i="5"/>
  <c r="I456" i="5"/>
  <c r="AB455" i="5"/>
  <c r="I455" i="5"/>
  <c r="AB454" i="5"/>
  <c r="I454" i="5"/>
  <c r="AB453" i="5"/>
  <c r="I453" i="5"/>
  <c r="AB452" i="5"/>
  <c r="I452" i="5"/>
  <c r="AB451" i="5"/>
  <c r="AB450" i="5"/>
  <c r="I450" i="5"/>
  <c r="AB449" i="5"/>
  <c r="AB448" i="5"/>
  <c r="AB447" i="5"/>
  <c r="AB446" i="5"/>
  <c r="AB445" i="5"/>
  <c r="I445" i="5"/>
  <c r="AB444" i="5"/>
  <c r="I444" i="5"/>
  <c r="AB443" i="5"/>
  <c r="I443" i="5"/>
  <c r="AB442" i="5"/>
  <c r="I442" i="5"/>
  <c r="AB441" i="5"/>
  <c r="I441" i="5"/>
  <c r="AB440" i="5"/>
  <c r="I440" i="5"/>
  <c r="AB439" i="5"/>
  <c r="I439" i="5"/>
  <c r="AB438" i="5"/>
  <c r="I438" i="5"/>
  <c r="AB437" i="5"/>
  <c r="AB436" i="5"/>
  <c r="AB435" i="5"/>
  <c r="AB434" i="5"/>
  <c r="I434" i="5"/>
  <c r="AB433" i="5"/>
  <c r="I433" i="5"/>
  <c r="AB432" i="5"/>
  <c r="I432" i="5"/>
  <c r="AB431" i="5"/>
  <c r="I431" i="5"/>
  <c r="AB430" i="5"/>
  <c r="AB429" i="5"/>
  <c r="AB428" i="5"/>
  <c r="AB427" i="5"/>
  <c r="AB426" i="5"/>
  <c r="AB425" i="5"/>
  <c r="AB424" i="5"/>
  <c r="I424" i="5"/>
  <c r="AB423" i="5"/>
  <c r="AB422" i="5"/>
  <c r="AB421" i="5"/>
  <c r="AB420" i="5"/>
  <c r="AB419" i="5"/>
  <c r="I419" i="5"/>
  <c r="AB418" i="5"/>
  <c r="AB417" i="5"/>
  <c r="I417" i="5"/>
  <c r="AB416" i="5"/>
  <c r="AB415" i="5"/>
  <c r="I415" i="5"/>
  <c r="AB414" i="5"/>
  <c r="AB413" i="5"/>
  <c r="I413" i="5"/>
  <c r="AB412" i="5"/>
  <c r="AB411" i="5"/>
  <c r="I411" i="5"/>
  <c r="AB410" i="5"/>
  <c r="I410" i="5"/>
  <c r="AB409" i="5"/>
  <c r="I409" i="5"/>
  <c r="AB408" i="5"/>
  <c r="I408" i="5"/>
  <c r="AB407" i="5"/>
  <c r="I407" i="5"/>
  <c r="AB406" i="5"/>
  <c r="I406" i="5"/>
  <c r="AB405" i="5"/>
  <c r="I405" i="5"/>
  <c r="AB404" i="5"/>
  <c r="I404" i="5"/>
  <c r="AB403" i="5"/>
  <c r="I403" i="5"/>
  <c r="AB402" i="5"/>
  <c r="I402" i="5"/>
  <c r="AB401" i="5"/>
  <c r="I401" i="5"/>
  <c r="AB400" i="5"/>
  <c r="I400" i="5"/>
  <c r="AB399" i="5"/>
  <c r="I399" i="5"/>
  <c r="AB398" i="5"/>
  <c r="I398" i="5"/>
  <c r="AB397" i="5"/>
  <c r="I397" i="5"/>
  <c r="AB396" i="5"/>
  <c r="I396" i="5"/>
  <c r="AB395" i="5"/>
  <c r="I395" i="5"/>
  <c r="AB394" i="5"/>
  <c r="I394" i="5"/>
  <c r="AB393" i="5"/>
  <c r="I393" i="5"/>
  <c r="AB392" i="5"/>
  <c r="I392" i="5"/>
  <c r="AB391" i="5"/>
  <c r="I391" i="5"/>
  <c r="AB390" i="5"/>
  <c r="I390" i="5"/>
  <c r="AB389" i="5"/>
  <c r="I389" i="5"/>
  <c r="AB388" i="5"/>
  <c r="I388" i="5"/>
  <c r="AB387" i="5"/>
  <c r="I387" i="5"/>
  <c r="AB386" i="5"/>
  <c r="I386" i="5"/>
  <c r="AB385" i="5"/>
  <c r="I385" i="5"/>
  <c r="AB384" i="5"/>
  <c r="I384" i="5"/>
  <c r="AB383" i="5"/>
  <c r="I383" i="5"/>
  <c r="AB382" i="5"/>
  <c r="I382" i="5"/>
  <c r="AB381" i="5"/>
  <c r="I381" i="5"/>
  <c r="AB380" i="5"/>
  <c r="I380" i="5"/>
  <c r="AB379" i="5"/>
  <c r="I379" i="5"/>
  <c r="AB378" i="5"/>
  <c r="I378" i="5"/>
  <c r="AB377" i="5"/>
  <c r="I377" i="5"/>
  <c r="AB376" i="5"/>
  <c r="I376" i="5"/>
  <c r="AB375" i="5"/>
  <c r="I375" i="5"/>
  <c r="AB374" i="5"/>
  <c r="I374" i="5"/>
  <c r="AB373" i="5"/>
  <c r="I373" i="5"/>
  <c r="AB372" i="5"/>
  <c r="I372" i="5"/>
  <c r="AB371" i="5"/>
  <c r="I371" i="5"/>
  <c r="AB370" i="5"/>
  <c r="I370" i="5"/>
  <c r="AB369" i="5"/>
  <c r="I369" i="5"/>
  <c r="AB368" i="5"/>
  <c r="I368" i="5"/>
  <c r="AB367" i="5"/>
  <c r="I367" i="5"/>
  <c r="AB366" i="5"/>
  <c r="I366" i="5"/>
  <c r="AB365" i="5"/>
  <c r="I365" i="5"/>
  <c r="AB364" i="5"/>
  <c r="I364" i="5"/>
  <c r="AB363" i="5"/>
  <c r="I363" i="5"/>
  <c r="AB362" i="5"/>
  <c r="I362" i="5"/>
  <c r="AB361" i="5"/>
  <c r="I361" i="5"/>
  <c r="AB360" i="5"/>
  <c r="I360" i="5"/>
  <c r="AB359" i="5"/>
  <c r="I359" i="5"/>
  <c r="AB358" i="5"/>
  <c r="I358" i="5"/>
  <c r="AB357" i="5"/>
  <c r="I357" i="5"/>
  <c r="AB356" i="5"/>
  <c r="I356" i="5"/>
  <c r="AB355" i="5"/>
  <c r="I355" i="5"/>
  <c r="AB354" i="5"/>
  <c r="I354" i="5"/>
  <c r="AB353" i="5"/>
  <c r="AB352" i="5"/>
  <c r="AB351" i="5"/>
  <c r="I351" i="5"/>
  <c r="AB350" i="5"/>
  <c r="AB349" i="5"/>
  <c r="AB348" i="5"/>
  <c r="I348" i="5"/>
  <c r="AB347" i="5"/>
  <c r="AB346" i="5"/>
  <c r="AB345" i="5"/>
  <c r="AB344" i="5"/>
  <c r="AB343" i="5"/>
  <c r="AB342" i="5"/>
  <c r="AB341" i="5"/>
  <c r="I341" i="5"/>
  <c r="AB340" i="5"/>
  <c r="AB339" i="5"/>
  <c r="AB338" i="5"/>
  <c r="AB337" i="5"/>
  <c r="I337" i="5"/>
  <c r="AB336" i="5"/>
  <c r="AB335" i="5"/>
  <c r="I335" i="5"/>
  <c r="AB334" i="5"/>
  <c r="AB333" i="5"/>
  <c r="I333" i="5"/>
  <c r="AB332" i="5"/>
  <c r="I332" i="5"/>
  <c r="AB331" i="5"/>
  <c r="I331" i="5"/>
  <c r="AB330" i="5"/>
  <c r="I330" i="5"/>
  <c r="AB329" i="5"/>
  <c r="AB328" i="5"/>
  <c r="AB327" i="5"/>
  <c r="I327" i="5"/>
  <c r="AB326" i="5"/>
  <c r="I326" i="5"/>
  <c r="AB325" i="5"/>
  <c r="I325" i="5"/>
  <c r="AB324" i="5"/>
  <c r="AB323" i="5"/>
  <c r="I323" i="5"/>
  <c r="AB322" i="5"/>
  <c r="I322" i="5"/>
  <c r="AB321" i="5"/>
  <c r="AB320" i="5"/>
  <c r="AB319" i="5"/>
  <c r="I319" i="5"/>
  <c r="AB318" i="5"/>
  <c r="AB317" i="5"/>
  <c r="AB316" i="5"/>
  <c r="AB315" i="5"/>
  <c r="AB314" i="5"/>
  <c r="AB313" i="5"/>
  <c r="AB312" i="5"/>
  <c r="AB311" i="5"/>
  <c r="AB310" i="5"/>
  <c r="AB309" i="5"/>
  <c r="AB308" i="5"/>
  <c r="AB307" i="5"/>
  <c r="AB305" i="5"/>
  <c r="AB304" i="5"/>
  <c r="AB303" i="5"/>
  <c r="AB302" i="5"/>
  <c r="AB301" i="5"/>
  <c r="I301" i="5"/>
  <c r="AB300" i="5"/>
  <c r="AB299" i="5"/>
  <c r="I299" i="5"/>
  <c r="AB298" i="5"/>
  <c r="AB297" i="5"/>
  <c r="AB296" i="5"/>
  <c r="I296" i="5"/>
  <c r="AB295" i="5"/>
  <c r="I295" i="5"/>
  <c r="AB294" i="5"/>
  <c r="I294" i="5"/>
  <c r="AB293" i="5"/>
  <c r="I293" i="5"/>
  <c r="AB292" i="5"/>
  <c r="I292" i="5"/>
  <c r="AB291" i="5"/>
  <c r="I291" i="5"/>
  <c r="AB290" i="5"/>
  <c r="I290" i="5"/>
  <c r="AB289" i="5"/>
  <c r="I289" i="5"/>
  <c r="AB288" i="5"/>
  <c r="I288" i="5"/>
  <c r="AB287" i="5"/>
  <c r="I287" i="5"/>
  <c r="AB286" i="5"/>
  <c r="I286" i="5"/>
  <c r="AB285" i="5"/>
  <c r="I285" i="5"/>
  <c r="AB284" i="5"/>
  <c r="I284" i="5"/>
  <c r="AB283" i="5"/>
  <c r="I283" i="5"/>
  <c r="AB282" i="5"/>
  <c r="I282" i="5"/>
  <c r="AB281" i="5"/>
  <c r="I281" i="5"/>
  <c r="AB280" i="5"/>
  <c r="I280" i="5"/>
  <c r="AB279" i="5"/>
  <c r="I279" i="5"/>
  <c r="AB278" i="5"/>
  <c r="I278" i="5"/>
  <c r="AB277" i="5"/>
  <c r="I277" i="5"/>
  <c r="AB276" i="5"/>
  <c r="I276" i="5"/>
  <c r="AB275" i="5"/>
  <c r="AB274" i="5"/>
  <c r="AB273" i="5"/>
  <c r="AB272" i="5"/>
  <c r="AB271" i="5"/>
  <c r="AB270" i="5"/>
  <c r="AB269" i="5"/>
  <c r="AB268" i="5"/>
  <c r="AB267" i="5"/>
  <c r="AB266" i="5"/>
  <c r="I266" i="5"/>
  <c r="AB265" i="5"/>
  <c r="I265" i="5"/>
  <c r="AB264" i="5"/>
  <c r="I264" i="5"/>
  <c r="AB263" i="5"/>
  <c r="AB262" i="5"/>
  <c r="AB261" i="5"/>
  <c r="I261" i="5"/>
  <c r="AB260" i="5"/>
  <c r="I260" i="5"/>
  <c r="AB259" i="5"/>
  <c r="AB258" i="5"/>
  <c r="I258" i="5"/>
  <c r="AB257" i="5"/>
  <c r="I257" i="5"/>
  <c r="AB256" i="5"/>
  <c r="I256" i="5"/>
  <c r="AB255" i="5"/>
  <c r="I255" i="5"/>
  <c r="AB254" i="5"/>
  <c r="AB253" i="5"/>
  <c r="AB252" i="5"/>
  <c r="AB251" i="5"/>
  <c r="AB250" i="5"/>
  <c r="AB249" i="5"/>
  <c r="I249" i="5"/>
  <c r="AB248" i="5"/>
  <c r="I248" i="5"/>
  <c r="AB247" i="5"/>
  <c r="I247" i="5"/>
  <c r="AB246" i="5"/>
  <c r="AB245" i="5"/>
  <c r="AB244" i="5"/>
  <c r="AB243" i="5"/>
  <c r="AB242" i="5"/>
  <c r="I242" i="5"/>
  <c r="AB241" i="5"/>
  <c r="I241" i="5"/>
  <c r="AB240" i="5"/>
  <c r="I240" i="5"/>
  <c r="AB239" i="5"/>
  <c r="I239" i="5"/>
  <c r="AB238" i="5"/>
  <c r="I238" i="5"/>
  <c r="AB237" i="5"/>
  <c r="I237" i="5"/>
  <c r="AB236" i="5"/>
  <c r="I236" i="5"/>
  <c r="AB235" i="5"/>
  <c r="I235" i="5"/>
  <c r="AB234" i="5"/>
  <c r="I234" i="5"/>
  <c r="AB233" i="5"/>
  <c r="I233" i="5"/>
  <c r="AB232" i="5"/>
  <c r="I232" i="5"/>
  <c r="AB231" i="5"/>
  <c r="I231" i="5"/>
  <c r="AB230" i="5"/>
  <c r="I230" i="5"/>
  <c r="AB229" i="5"/>
  <c r="I229" i="5"/>
  <c r="AB228" i="5"/>
  <c r="I228" i="5"/>
  <c r="AB227" i="5"/>
  <c r="I227" i="5"/>
  <c r="AB226" i="5"/>
  <c r="I226" i="5"/>
  <c r="AB225" i="5"/>
  <c r="I225" i="5"/>
  <c r="AB224" i="5"/>
  <c r="I224" i="5"/>
  <c r="AB223" i="5"/>
  <c r="I223" i="5"/>
  <c r="AB222" i="5"/>
  <c r="I222" i="5"/>
  <c r="AB221" i="5"/>
  <c r="I221" i="5"/>
  <c r="AB220" i="5"/>
  <c r="I220" i="5"/>
  <c r="AB219" i="5"/>
  <c r="I219" i="5"/>
  <c r="AB218" i="5"/>
  <c r="I218" i="5"/>
  <c r="AB217" i="5"/>
  <c r="I217" i="5"/>
  <c r="AB216" i="5"/>
  <c r="I216" i="5"/>
  <c r="AB215" i="5"/>
  <c r="I215" i="5"/>
  <c r="AB214" i="5"/>
  <c r="I214" i="5"/>
  <c r="AB213" i="5"/>
  <c r="I213" i="5"/>
  <c r="AB212" i="5"/>
  <c r="I212" i="5"/>
  <c r="AB211" i="5"/>
  <c r="I211" i="5"/>
  <c r="AB210" i="5"/>
  <c r="I210" i="5"/>
  <c r="AB209" i="5"/>
  <c r="I209" i="5"/>
  <c r="AB208" i="5"/>
  <c r="I208" i="5"/>
  <c r="AB207" i="5"/>
  <c r="I207" i="5"/>
  <c r="AB206" i="5"/>
  <c r="I206" i="5"/>
  <c r="AB205" i="5"/>
  <c r="I205" i="5"/>
  <c r="AB204" i="5"/>
  <c r="I204" i="5"/>
  <c r="AB203" i="5"/>
  <c r="I203" i="5"/>
  <c r="AB202" i="5"/>
  <c r="I202" i="5"/>
  <c r="AB201" i="5"/>
  <c r="I201" i="5"/>
  <c r="AB200" i="5"/>
  <c r="I200" i="5"/>
  <c r="AB199" i="5"/>
  <c r="I199" i="5"/>
  <c r="AB198" i="5"/>
  <c r="I198" i="5"/>
  <c r="AB197" i="5"/>
  <c r="I197" i="5"/>
  <c r="AB196" i="5"/>
  <c r="I196" i="5"/>
  <c r="AB195" i="5"/>
  <c r="I195" i="5"/>
  <c r="AB194" i="5"/>
  <c r="I194" i="5"/>
  <c r="AB193" i="5"/>
  <c r="I193" i="5"/>
  <c r="AB192" i="5"/>
  <c r="I192" i="5"/>
  <c r="AB191" i="5"/>
  <c r="I191" i="5"/>
  <c r="AB190" i="5"/>
  <c r="AB189" i="5"/>
  <c r="AB188" i="5"/>
  <c r="AB187" i="5"/>
  <c r="AB186" i="5"/>
  <c r="AB185" i="5"/>
  <c r="I185" i="5"/>
  <c r="AB184" i="5"/>
  <c r="I184" i="5"/>
  <c r="AB183" i="5"/>
  <c r="I183" i="5"/>
  <c r="AB182" i="5"/>
  <c r="I182" i="5"/>
  <c r="AB181" i="5"/>
  <c r="I181" i="5"/>
  <c r="AB180" i="5"/>
  <c r="I180" i="5"/>
  <c r="AB179" i="5"/>
  <c r="AB178" i="5"/>
  <c r="AB177" i="5"/>
  <c r="AB176" i="5"/>
  <c r="AB175" i="5"/>
  <c r="AB174" i="5"/>
  <c r="AB173" i="5"/>
  <c r="AB172" i="5"/>
  <c r="AB171" i="5"/>
  <c r="I171" i="5"/>
  <c r="AB170" i="5"/>
  <c r="I170" i="5"/>
  <c r="AB169" i="5"/>
  <c r="I169" i="5"/>
  <c r="AB168" i="5"/>
  <c r="I168" i="5"/>
  <c r="AB167" i="5"/>
  <c r="I167" i="5"/>
  <c r="AB166" i="5"/>
  <c r="I166" i="5"/>
  <c r="AB165" i="5"/>
  <c r="I165" i="5"/>
  <c r="AB164" i="5"/>
  <c r="I164" i="5"/>
  <c r="AB163" i="5"/>
  <c r="I163" i="5"/>
  <c r="AB162" i="5"/>
  <c r="I162" i="5"/>
  <c r="AB161" i="5"/>
  <c r="I161" i="5"/>
  <c r="AB160" i="5"/>
  <c r="I160" i="5"/>
  <c r="AB159" i="5"/>
  <c r="I159" i="5"/>
  <c r="AB158" i="5"/>
  <c r="AB157" i="5"/>
  <c r="I157" i="5"/>
  <c r="AB156" i="5"/>
  <c r="I156" i="5"/>
  <c r="AB155" i="5"/>
  <c r="I155" i="5"/>
  <c r="AB154" i="5"/>
  <c r="I154" i="5"/>
  <c r="AB153" i="5"/>
  <c r="I153" i="5"/>
  <c r="AB152" i="5"/>
  <c r="I152" i="5"/>
  <c r="AB151" i="5"/>
  <c r="I151" i="5"/>
  <c r="AB150" i="5"/>
  <c r="I150" i="5"/>
  <c r="AB149" i="5"/>
  <c r="I149" i="5"/>
  <c r="AB148" i="5"/>
  <c r="I148" i="5"/>
  <c r="AB147" i="5"/>
  <c r="I147" i="5"/>
  <c r="AB146" i="5"/>
  <c r="AB145" i="5"/>
  <c r="I145" i="5"/>
  <c r="AB144" i="5"/>
  <c r="I144" i="5"/>
  <c r="AB143" i="5"/>
  <c r="I143" i="5"/>
  <c r="AB142" i="5"/>
  <c r="I142" i="5"/>
  <c r="AB141" i="5"/>
  <c r="I141" i="5"/>
  <c r="AB140" i="5"/>
  <c r="I140" i="5"/>
  <c r="AB139" i="5"/>
  <c r="I139" i="5"/>
  <c r="AB138" i="5"/>
  <c r="I138" i="5"/>
  <c r="AB137" i="5"/>
  <c r="I137" i="5"/>
  <c r="AB136" i="5"/>
  <c r="I136" i="5"/>
  <c r="AB135" i="5"/>
  <c r="I135" i="5"/>
  <c r="AB134" i="5"/>
  <c r="AB132" i="5"/>
  <c r="I132" i="5"/>
  <c r="AB131" i="5"/>
  <c r="I131" i="5"/>
  <c r="AB130" i="5"/>
  <c r="I130" i="5"/>
  <c r="AB129" i="5"/>
  <c r="I129" i="5"/>
  <c r="AB128" i="5"/>
  <c r="I128" i="5"/>
  <c r="AB127" i="5"/>
  <c r="I127" i="5"/>
  <c r="AB126" i="5"/>
  <c r="I126" i="5"/>
  <c r="AB125" i="5"/>
  <c r="I125" i="5"/>
  <c r="AB124" i="5"/>
  <c r="I124" i="5"/>
  <c r="AB123" i="5"/>
  <c r="I123" i="5"/>
  <c r="AB122" i="5"/>
  <c r="I122" i="5"/>
  <c r="AB121" i="5"/>
  <c r="I121" i="5"/>
  <c r="AB120" i="5"/>
  <c r="I120" i="5"/>
  <c r="AB119" i="5"/>
  <c r="I119" i="5"/>
  <c r="AB118" i="5"/>
  <c r="I118" i="5"/>
  <c r="AB117" i="5"/>
  <c r="I117" i="5"/>
  <c r="AB116" i="5"/>
  <c r="AB115" i="5"/>
  <c r="I115" i="5"/>
  <c r="AB114" i="5"/>
  <c r="I114" i="5"/>
  <c r="AB113" i="5"/>
  <c r="I113" i="5"/>
  <c r="AB112" i="5"/>
  <c r="I112" i="5"/>
  <c r="AB111" i="5"/>
  <c r="I111" i="5"/>
  <c r="AB110" i="5"/>
  <c r="I110" i="5"/>
  <c r="AB109" i="5"/>
  <c r="I109" i="5"/>
  <c r="AB108" i="5"/>
  <c r="I108" i="5"/>
  <c r="AB107" i="5"/>
  <c r="I107" i="5"/>
  <c r="AB106" i="5"/>
  <c r="I106" i="5"/>
  <c r="AB105" i="5"/>
  <c r="I105" i="5"/>
  <c r="AB104" i="5"/>
  <c r="I104" i="5"/>
  <c r="AB103" i="5"/>
  <c r="AB102" i="5"/>
  <c r="AB101" i="5"/>
  <c r="AB100" i="5"/>
  <c r="AB99" i="5"/>
  <c r="AB98" i="5"/>
  <c r="AB97" i="5"/>
  <c r="AB96" i="5"/>
  <c r="I96" i="5"/>
  <c r="AB95" i="5"/>
  <c r="I95" i="5"/>
  <c r="AB94" i="5"/>
  <c r="I94" i="5"/>
  <c r="AB93" i="5"/>
  <c r="AB92" i="5"/>
  <c r="AB91" i="5"/>
  <c r="AB90" i="5"/>
  <c r="I90" i="5"/>
  <c r="AB89" i="5"/>
  <c r="AB88" i="5"/>
  <c r="AB87" i="5"/>
  <c r="I87" i="5"/>
  <c r="AB86" i="5"/>
  <c r="I86" i="5"/>
  <c r="AB84" i="5"/>
  <c r="AB83" i="5"/>
  <c r="AB82" i="5"/>
  <c r="AB81" i="5"/>
  <c r="AB80" i="5"/>
  <c r="I80" i="5"/>
  <c r="AB79" i="5"/>
  <c r="I79" i="5"/>
  <c r="AB78" i="5"/>
  <c r="AB77" i="5"/>
  <c r="AB76" i="5"/>
  <c r="I76" i="5"/>
  <c r="AB75" i="5"/>
  <c r="AB74" i="5"/>
  <c r="AB73" i="5"/>
  <c r="AB72" i="5"/>
  <c r="AB71" i="5"/>
  <c r="I71" i="5"/>
  <c r="AB70" i="5"/>
  <c r="AB69" i="5"/>
  <c r="AB68" i="5"/>
  <c r="AB67" i="5"/>
  <c r="AB66" i="5"/>
  <c r="I66" i="5"/>
  <c r="AB65" i="5"/>
  <c r="I65" i="5"/>
  <c r="AB64" i="5"/>
  <c r="AB63" i="5"/>
  <c r="AB62" i="5"/>
  <c r="AB61" i="5"/>
  <c r="AB60" i="5"/>
  <c r="AB59" i="5"/>
  <c r="AB58" i="5"/>
  <c r="AB57" i="5"/>
  <c r="AB56" i="5"/>
  <c r="AB55" i="5"/>
  <c r="AB54" i="5"/>
  <c r="I54" i="5"/>
  <c r="AB53" i="5"/>
  <c r="I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I11" i="5"/>
  <c r="AB10" i="5"/>
  <c r="I10" i="5"/>
  <c r="AB9" i="5"/>
  <c r="I9" i="5"/>
  <c r="AB8" i="5"/>
  <c r="I8" i="5"/>
  <c r="AB7" i="5"/>
  <c r="I7" i="5"/>
  <c r="AB6" i="5"/>
  <c r="I6" i="5"/>
  <c r="AB5" i="5"/>
  <c r="I5" i="5"/>
  <c r="AB4" i="5"/>
  <c r="I4" i="5"/>
  <c r="AB3" i="5"/>
  <c r="AB2" i="5"/>
</calcChain>
</file>

<file path=xl/comments1.xml><?xml version="1.0" encoding="utf-8"?>
<comments xmlns="http://schemas.openxmlformats.org/spreadsheetml/2006/main">
  <authors>
    <author>Dositeo Fernández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Llista d'organismes autoritzats.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>Llista de grups de contracte vàlids.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Llista de tipus de contracte vàlids.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Númeric de 4 caràcters.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Text de 43 caracters com a màxim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 xml:space="preserve">Descripció u objecte del contracte.
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Llista de classe (tramitació) vàlids.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Camp tipus "Si/No". 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P1" authorId="0" shapeId="0">
      <text>
        <r>
          <rPr>
            <sz val="9"/>
            <color indexed="81"/>
            <rFont val="Tahoma"/>
            <family val="2"/>
          </rPr>
          <t>Llista de països vàlids.</t>
        </r>
      </text>
    </comment>
    <comment ref="Q1" authorId="0" shapeId="0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U1" authorId="0" shapeId="0">
      <text>
        <r>
          <rPr>
            <sz val="9"/>
            <color indexed="81"/>
            <rFont val="Tahoma"/>
            <family val="2"/>
          </rPr>
          <t>Data adjudicació en format dd/mm/aaaa.</t>
        </r>
      </text>
    </comment>
    <comment ref="V1" authorId="0" shapeId="0">
      <text>
        <r>
          <rPr>
            <sz val="9"/>
            <color indexed="81"/>
            <rFont val="Tahoma"/>
            <family val="2"/>
          </rPr>
          <t>Data formalització en format dd/mm/aaaa.</t>
        </r>
      </text>
    </comment>
    <comment ref="W1" authorId="0" shapeId="0">
      <text>
        <r>
          <rPr>
            <sz val="9"/>
            <color indexed="81"/>
            <rFont val="Tahoma"/>
            <family val="2"/>
          </rPr>
          <t>Data inici execució en format dd/mm/aaaa.</t>
        </r>
      </text>
    </comment>
    <comment ref="X1" authorId="0" shapeId="0">
      <text>
        <r>
          <rPr>
            <sz val="9"/>
            <color indexed="81"/>
            <rFont val="Tahoma"/>
            <family val="2"/>
          </rPr>
          <t>Data fi execució en format dd/mm/aaaa.</t>
        </r>
      </text>
    </comment>
    <comment ref="Y1" authorId="0" shapeId="0">
      <text>
        <r>
          <rPr>
            <sz val="9"/>
            <color indexed="81"/>
            <rFont val="Tahoma"/>
            <family val="2"/>
          </rPr>
          <t>Anys de termini, numèric de 3 caràcters com a màxim.</t>
        </r>
      </text>
    </comment>
    <comment ref="Z1" authorId="0" shapeId="0">
      <text>
        <r>
          <rPr>
            <sz val="9"/>
            <color indexed="81"/>
            <rFont val="Tahoma"/>
            <family val="2"/>
          </rPr>
          <t>Messos de termini, numèric de 3 caràcters com a màxim.</t>
        </r>
      </text>
    </comment>
    <comment ref="AA1" authorId="0" shapeId="0">
      <text>
        <r>
          <rPr>
            <sz val="9"/>
            <color indexed="81"/>
            <rFont val="Tahoma"/>
            <family val="2"/>
          </rPr>
          <t>Dies de termini, numèric de 3 caràcters com a màxim.</t>
        </r>
      </text>
    </comment>
    <comment ref="AB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C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D1" authorId="0" shapeId="0">
      <text>
        <r>
          <rPr>
            <sz val="9"/>
            <color indexed="81"/>
            <rFont val="Tahoma"/>
            <family val="2"/>
          </rPr>
          <t>Tipus IVA, numèric entre 0 i 99.</t>
        </r>
      </text>
    </comment>
    <comment ref="AE1" authorId="0" shapeId="0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AF1" authorId="0" shapeId="0">
      <text>
        <r>
          <rPr>
            <sz val="9"/>
            <color indexed="81"/>
            <rFont val="Tahoma"/>
            <family val="2"/>
          </rPr>
          <t>Llista d'opcions vàlides per informar el tipus de revisió de preus.</t>
        </r>
      </text>
    </comment>
  </commentList>
</comments>
</file>

<file path=xl/comments2.xml><?xml version="1.0" encoding="utf-8"?>
<comments xmlns="http://schemas.openxmlformats.org/spreadsheetml/2006/main">
  <authors>
    <author>Dositeo Fernández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Llista d'organismes autoritzats.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>Llista de grups de contracte vàlids.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Llista de tipus de contracte vàlids.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Númeric de 4 caràcters.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Text de 43 caracters com a màxim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 xml:space="preserve">Descripció u objecte del contracte.
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Llista de classe (tramitació) vàlids.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Camp tipus "Si/No". 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P1" authorId="0" shapeId="0">
      <text>
        <r>
          <rPr>
            <sz val="9"/>
            <color indexed="81"/>
            <rFont val="Tahoma"/>
            <family val="2"/>
          </rPr>
          <t>Llista de països vàlids.</t>
        </r>
      </text>
    </comment>
    <comment ref="Q1" authorId="0" shapeId="0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U1" authorId="0" shapeId="0">
      <text>
        <r>
          <rPr>
            <sz val="9"/>
            <color indexed="81"/>
            <rFont val="Tahoma"/>
            <family val="2"/>
          </rPr>
          <t>Data adjudicació en format dd/mm/aaaa.</t>
        </r>
      </text>
    </comment>
    <comment ref="V1" authorId="0" shapeId="0">
      <text>
        <r>
          <rPr>
            <sz val="9"/>
            <color indexed="81"/>
            <rFont val="Tahoma"/>
            <family val="2"/>
          </rPr>
          <t>Data formalització en format dd/mm/aaaa.</t>
        </r>
      </text>
    </comment>
    <comment ref="W1" authorId="0" shapeId="0">
      <text>
        <r>
          <rPr>
            <sz val="9"/>
            <color indexed="81"/>
            <rFont val="Tahoma"/>
            <family val="2"/>
          </rPr>
          <t>Data inici execució en format dd/mm/aaaa.</t>
        </r>
      </text>
    </comment>
    <comment ref="X1" authorId="0" shapeId="0">
      <text>
        <r>
          <rPr>
            <sz val="9"/>
            <color indexed="81"/>
            <rFont val="Tahoma"/>
            <family val="2"/>
          </rPr>
          <t>Data fi execució en format dd/mm/aaaa.</t>
        </r>
      </text>
    </comment>
    <comment ref="Y1" authorId="0" shapeId="0">
      <text>
        <r>
          <rPr>
            <sz val="9"/>
            <color indexed="81"/>
            <rFont val="Tahoma"/>
            <family val="2"/>
          </rPr>
          <t>Anys de termini, numèric de 3 caràcters com a màxim.</t>
        </r>
      </text>
    </comment>
    <comment ref="Z1" authorId="0" shapeId="0">
      <text>
        <r>
          <rPr>
            <sz val="9"/>
            <color indexed="81"/>
            <rFont val="Tahoma"/>
            <family val="2"/>
          </rPr>
          <t>Messos de termini, numèric de 3 caràcters com a màxim.</t>
        </r>
      </text>
    </comment>
    <comment ref="AA1" authorId="0" shapeId="0">
      <text>
        <r>
          <rPr>
            <sz val="9"/>
            <color indexed="81"/>
            <rFont val="Tahoma"/>
            <family val="2"/>
          </rPr>
          <t>Dies de termini, numèric de 3 caràcters com a màxim.</t>
        </r>
      </text>
    </comment>
    <comment ref="AB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C1" authorId="0" shapeId="0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D1" authorId="0" shapeId="0">
      <text>
        <r>
          <rPr>
            <sz val="9"/>
            <color indexed="81"/>
            <rFont val="Tahoma"/>
            <family val="2"/>
          </rPr>
          <t>Tipus IVA, numèric entre 0 i 99.</t>
        </r>
      </text>
    </comment>
    <comment ref="AE1" authorId="0" shapeId="0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AF1" authorId="0" shapeId="0">
      <text>
        <r>
          <rPr>
            <sz val="9"/>
            <color indexed="81"/>
            <rFont val="Tahoma"/>
            <family val="2"/>
          </rPr>
          <t>Llista d'opcions vàlides per informar el tipus de revisió de preus.</t>
        </r>
      </text>
    </comment>
  </commentList>
</comments>
</file>

<file path=xl/sharedStrings.xml><?xml version="1.0" encoding="utf-8"?>
<sst xmlns="http://schemas.openxmlformats.org/spreadsheetml/2006/main" count="22560" uniqueCount="2442">
  <si>
    <t>ORGANISME</t>
  </si>
  <si>
    <t>GRUP</t>
  </si>
  <si>
    <t xml:space="preserve">TIPUS </t>
  </si>
  <si>
    <t>ANY</t>
  </si>
  <si>
    <t>EXPEDIENT</t>
  </si>
  <si>
    <t>DESCRIPCIÓ</t>
  </si>
  <si>
    <t>CLASSE (TRAMITACIÓ)</t>
  </si>
  <si>
    <t>DESPESA ANTICIPADA</t>
  </si>
  <si>
    <t>TIPUS DE SUBMINISTRAMENTS</t>
  </si>
  <si>
    <t>MODALITAT DETERMINACIÓ PREUS</t>
  </si>
  <si>
    <t>ADJUDICATARI: NIF</t>
  </si>
  <si>
    <t>ADJUDICATARI</t>
  </si>
  <si>
    <t>ADJUDICATARI: PAÍS</t>
  </si>
  <si>
    <t>ADJUDICATARI: PROVINCIA</t>
  </si>
  <si>
    <t>ADJUDICATARI: MUNICIPI</t>
  </si>
  <si>
    <t>ADJUDICATARI: TERCER SECTOR</t>
  </si>
  <si>
    <t>CODI CPV</t>
  </si>
  <si>
    <t>DATA ADJUDICACIO</t>
  </si>
  <si>
    <t>DATA FORMALITZACIO</t>
  </si>
  <si>
    <t>DATA INICI EXECUCIÓ</t>
  </si>
  <si>
    <t>DATA FI EXECUCIÓ</t>
  </si>
  <si>
    <t>TERMINI: ANYS</t>
  </si>
  <si>
    <t>TERMINI: MESOS</t>
  </si>
  <si>
    <t>TERMINI: DIES</t>
  </si>
  <si>
    <t>IMPORT ADJUDICACIÓ (AMB IVA)</t>
  </si>
  <si>
    <t>TIPUS IVA</t>
  </si>
  <si>
    <t>LLOC EXECUCIÓ</t>
  </si>
  <si>
    <t>PAIS ORIGEN DEL PRODUCTE</t>
  </si>
  <si>
    <t>90000200 - Ajuntament de Palau-solità i Plegamans</t>
  </si>
  <si>
    <t>PU - 1. Contracte del Sector Públic</t>
  </si>
  <si>
    <t>OB - 1. OBRES</t>
  </si>
  <si>
    <t>Programa d'arranjaments d'habitatges Gent Gran</t>
  </si>
  <si>
    <t>O - 1.Ordinària</t>
  </si>
  <si>
    <t>No</t>
  </si>
  <si>
    <t xml:space="preserve">AB - Adq. o arrend de productes i béns </t>
  </si>
  <si>
    <t>B61735452</t>
  </si>
  <si>
    <t>1953 GRUP SOLER CONSTRUCTORA, SL</t>
  </si>
  <si>
    <t>ES - SPAIN (España)</t>
  </si>
  <si>
    <t>08 - Barcelona</t>
  </si>
  <si>
    <t>45000000-7</t>
  </si>
  <si>
    <t>SU - 3. SUBMINISTRAMENTS</t>
  </si>
  <si>
    <t>Material megafonia Sala A del PMEMV.</t>
  </si>
  <si>
    <t>AE - Adq. o arrend. d'equips i sistemes per tractament informació</t>
  </si>
  <si>
    <t>B59559997</t>
  </si>
  <si>
    <t>ABC PALAU, S.L.</t>
  </si>
  <si>
    <t>31700000-3</t>
  </si>
  <si>
    <t>Material modificació enllumenat Sala A PMEMV.</t>
  </si>
  <si>
    <t>Material instal·lació elèctrica pel quadre sala A PMEMV.</t>
  </si>
  <si>
    <t>Material modificació quadre sala A PMEMV.</t>
  </si>
  <si>
    <t>Material elèctric lavabos sala B PMEMV.</t>
  </si>
  <si>
    <t>Material elèctric gimnasos PMEMV.</t>
  </si>
  <si>
    <t>Compra 12 reactàncies per manteniment enllumenat públic</t>
  </si>
  <si>
    <t>AD - Adquisició</t>
  </si>
  <si>
    <t>Aparell aire condicionat Pavelló esports</t>
  </si>
  <si>
    <t>Ventiladors E. B. El Sol</t>
  </si>
  <si>
    <t>Aixetes Camp de Futbol</t>
  </si>
  <si>
    <t>Llums i guarniments de nadal pel municipi</t>
  </si>
  <si>
    <t>Compra quadre elèctric, C/ Barcelona</t>
  </si>
  <si>
    <t>8 tires led +  difusor_Teatre de la Vila</t>
  </si>
  <si>
    <t>4 tires led +  difusor_Teatre de la Vila</t>
  </si>
  <si>
    <t>Detectors de encesa + accesoris_Teatre de la Vila</t>
  </si>
  <si>
    <t xml:space="preserve">Compra de dues pilones model City Extraïble </t>
  </si>
  <si>
    <t>B65916223</t>
  </si>
  <si>
    <t>ADO URBAN FURNITURE, SL</t>
  </si>
  <si>
    <t>34990000-3</t>
  </si>
  <si>
    <t>SE - 5. SERVEIS</t>
  </si>
  <si>
    <t xml:space="preserve">Honoraris Lletrat Procediment abreujat 498/2014-1 </t>
  </si>
  <si>
    <t>04 - Honoraris per tarifes</t>
  </si>
  <si>
    <t>B62446422</t>
  </si>
  <si>
    <t>ALBERT FERRE - ADVOCATS, SLP</t>
  </si>
  <si>
    <t>79000000-4</t>
  </si>
  <si>
    <t xml:space="preserve">Honoraris Lletrat Procediment abreujat 160/2016 E </t>
  </si>
  <si>
    <t>Honoraris Lletrat Procediment abreujat  31/2016M2 i Rec. apel 85</t>
  </si>
  <si>
    <t>Servei d'ambulància, Carnestoltes '18</t>
  </si>
  <si>
    <t>03 - Unitats de temps</t>
  </si>
  <si>
    <t>B66230475</t>
  </si>
  <si>
    <t>AMBULANCIAS GROUP EXCELLENCE S.L.</t>
  </si>
  <si>
    <t>85143000-3</t>
  </si>
  <si>
    <t>Servei de manteniment electrònic de xarxa</t>
  </si>
  <si>
    <t>01 - Components de la prestació</t>
  </si>
  <si>
    <t>A08668022</t>
  </si>
  <si>
    <t>APLICACIONES ELECTRICAS ENE, SA</t>
  </si>
  <si>
    <t>79500000-9</t>
  </si>
  <si>
    <t>Adquisició equipament telefonia VoIP</t>
  </si>
  <si>
    <t>31680000-6</t>
  </si>
  <si>
    <t>Compra 2 switchs</t>
  </si>
  <si>
    <t>Animació musical Dia dels Boscos i de l'Aigua</t>
  </si>
  <si>
    <t>G17734948</t>
  </si>
  <si>
    <t>ASSOC. CULTURAL DOS PER QUATRE</t>
  </si>
  <si>
    <t>17 - Girona</t>
  </si>
  <si>
    <t>92000000-1</t>
  </si>
  <si>
    <t>Suport activitats esportives complementaries per la gent gran</t>
  </si>
  <si>
    <t>G08880577</t>
  </si>
  <si>
    <t>ASSOC. ESPORT 3</t>
  </si>
  <si>
    <t xml:space="preserve">Classe gim commemoració 8/03/2018 </t>
  </si>
  <si>
    <t>Reparació coixinet Clio 5463-CPP</t>
  </si>
  <si>
    <t>B61530994</t>
  </si>
  <si>
    <t>AUTO SERVEI PUJALT SL</t>
  </si>
  <si>
    <t>50000000-5</t>
  </si>
  <si>
    <t>Compra de 2 màquines radials per Brigades</t>
  </si>
  <si>
    <t>35117565S</t>
  </si>
  <si>
    <t>BOLUDA DIVISION INDUSTRIAL, S.L.U.</t>
  </si>
  <si>
    <t>42600000-2</t>
  </si>
  <si>
    <t>Trofeus hoquei patins femení</t>
  </si>
  <si>
    <t>BONET COLLAZOS, M. MAR</t>
  </si>
  <si>
    <t>Enregistrament, mescla i mastering de 2 maquetes</t>
  </si>
  <si>
    <t>B64157712</t>
  </si>
  <si>
    <t>BUCBONERA RECORDS</t>
  </si>
  <si>
    <t>64000000-6</t>
  </si>
  <si>
    <t>subscripció cavall fort 2018</t>
  </si>
  <si>
    <t>B58180613</t>
  </si>
  <si>
    <t>CAVALL FORT, S.L.</t>
  </si>
  <si>
    <t>Servei de psicologia. 30-31/01/18</t>
  </si>
  <si>
    <t>J63398812</t>
  </si>
  <si>
    <t>CENTRE PSICOLOGIC CALDES S.C.P.</t>
  </si>
  <si>
    <t>85000000-9</t>
  </si>
  <si>
    <t xml:space="preserve">Servei de psicologia 7-8-9/3/18 </t>
  </si>
  <si>
    <t>Traducció de 31 poemes del català a  l'anglès</t>
  </si>
  <si>
    <t>CHOW-TOMAS, JAMES</t>
  </si>
  <si>
    <t>GB - GREAT BRITAIN</t>
  </si>
  <si>
    <t>99 - London</t>
  </si>
  <si>
    <t>79530000-8</t>
  </si>
  <si>
    <t>Productes de neteja i desinfecció</t>
  </si>
  <si>
    <t>A59091702</t>
  </si>
  <si>
    <t>COMERCIAL A. TRULLAS, S.A.</t>
  </si>
  <si>
    <t>18000000-9</t>
  </si>
  <si>
    <t>Servei de manteniment QSIGE</t>
  </si>
  <si>
    <t>B60773587</t>
  </si>
  <si>
    <t>DAT INFORMATICA SL</t>
  </si>
  <si>
    <t>72267000-4</t>
  </si>
  <si>
    <t>Divers material Policia Local</t>
  </si>
  <si>
    <t>A08685273</t>
  </si>
  <si>
    <t>DEXTRON</t>
  </si>
  <si>
    <t>18100000-0</t>
  </si>
  <si>
    <t>Compra d'aigua pel Cross escolar 2018</t>
  </si>
  <si>
    <t>B59555342</t>
  </si>
  <si>
    <t>DISTRIBUCIONS ASSOCIADES DEL VALLES SL.</t>
  </si>
  <si>
    <t>Adquisició 20 caixes d'aigua_programació estable</t>
  </si>
  <si>
    <t>Encartat de fulletons a l'Alzina - Carnaval</t>
  </si>
  <si>
    <t>J62957923</t>
  </si>
  <si>
    <t>EDICIONS L'ALZINA, SCP</t>
  </si>
  <si>
    <t>22000000-0</t>
  </si>
  <si>
    <t>Subscripció Aranzadi Fusió Institucions 2018</t>
  </si>
  <si>
    <t>A81962201</t>
  </si>
  <si>
    <t>EDITORIAL ARANZADI, S.A.</t>
  </si>
  <si>
    <t>31 - Navarra</t>
  </si>
  <si>
    <t>Neteja disfresses dels reis</t>
  </si>
  <si>
    <t>B61502514</t>
  </si>
  <si>
    <t xml:space="preserve">EL FOLLET TINTORERIA, SL </t>
  </si>
  <si>
    <t>90000000-7</t>
  </si>
  <si>
    <t>Substitució vàlvules vestidors pavelló esports</t>
  </si>
  <si>
    <t>B08613812</t>
  </si>
  <si>
    <t>ELECTRICITAT MASO</t>
  </si>
  <si>
    <t>50800000-3</t>
  </si>
  <si>
    <t>Reparació caldera calefacció Nau Brigades</t>
  </si>
  <si>
    <t>App Ràdio Palau renovació anual</t>
  </si>
  <si>
    <t>B62608929</t>
  </si>
  <si>
    <t>EN ANTENA PRODUCCIONS SL</t>
  </si>
  <si>
    <t>Servei de destrucció confidencial suports de dades</t>
  </si>
  <si>
    <t>B59100453</t>
  </si>
  <si>
    <t>ESABE INFORMATICA DISTRIBUIDA, SL</t>
  </si>
  <si>
    <t>92512100-4</t>
  </si>
  <si>
    <t>Activitat d'anglès Escoles Bressol</t>
  </si>
  <si>
    <t>ESLAVA VIOL, MÍRIAM</t>
  </si>
  <si>
    <t>80000000-4</t>
  </si>
  <si>
    <t>Rehabilitació de la Casa Folch amb finalitat de fer ús de l'edifici</t>
  </si>
  <si>
    <t>B64316961</t>
  </si>
  <si>
    <t>ESTUDI CUYAS 38, SL</t>
  </si>
  <si>
    <t>Poda plataners E. Folch i Torres i Carrerada</t>
  </si>
  <si>
    <t>B42177253</t>
  </si>
  <si>
    <t>ESTUDIOS Y CONTRATAS SILVICOLAS, SL</t>
  </si>
  <si>
    <t>26 - La Rioja</t>
  </si>
  <si>
    <t>90600000-3</t>
  </si>
  <si>
    <t>Servei de manteniment EUROCOP</t>
  </si>
  <si>
    <t>B84137470</t>
  </si>
  <si>
    <t>EUROCOP SECURITY SYSTEMS S.L.</t>
  </si>
  <si>
    <t>28 - Madrid</t>
  </si>
  <si>
    <t>Certificat FNMT representant de persona jurídica</t>
  </si>
  <si>
    <t>Q2826004J</t>
  </si>
  <si>
    <t>FÁBRICA NACIONAL DE MONEDA Y TIMBRE - REAL CASA DE LA MONEDA</t>
  </si>
  <si>
    <t>79100000-5</t>
  </si>
  <si>
    <t>Taller Korfbal prog. Dia Inter. Dones 8/03/2018</t>
  </si>
  <si>
    <t>G63835946</t>
  </si>
  <si>
    <t>FEDERACIÓ CATALANA DE KORFAL</t>
  </si>
  <si>
    <t>Material oficina per diferents departaments de l'Ajuntament</t>
  </si>
  <si>
    <t>FERNANDEZ BLASI, ANGEL</t>
  </si>
  <si>
    <t>30199700-7</t>
  </si>
  <si>
    <t>Hora del conte_Gener '18</t>
  </si>
  <si>
    <t>FITÉ PÉREZ, ROSA</t>
  </si>
  <si>
    <t>Flors Alcaldia (Naixements, defuncions, ets,)</t>
  </si>
  <si>
    <t>B62628730</t>
  </si>
  <si>
    <t>FLORISTERIES DURAN</t>
  </si>
  <si>
    <t>Gravació obsequis</t>
  </si>
  <si>
    <t>B65777757</t>
  </si>
  <si>
    <t>FUN SPORTS DIAGONAL</t>
  </si>
  <si>
    <t>Jornada d'educació infantil 24-02- 2018</t>
  </si>
  <si>
    <t>G64777725</t>
  </si>
  <si>
    <t>FUNDACIÓ PRIVADA EDUCACIÓ I ART</t>
  </si>
  <si>
    <t>Substitució taulers dels vidres Biblioteca</t>
  </si>
  <si>
    <t>B64473259</t>
  </si>
  <si>
    <t>FUSTERIA SANTI, SL</t>
  </si>
  <si>
    <t>Reparació de porta vidrera_Castell de Plegamans</t>
  </si>
  <si>
    <t>Reparació vestuaris Can Falguera</t>
  </si>
  <si>
    <t>Treballs de fusteria escoles bressol</t>
  </si>
  <si>
    <t>Canviar pany porta principal de Cam Cortès</t>
  </si>
  <si>
    <t>Canviar pany forçat de Can Cortès</t>
  </si>
  <si>
    <t xml:space="preserve">Canviar 2 panys de les cartelleres a la Sala Polivalent </t>
  </si>
  <si>
    <t>Reparació portes vestidors vells camp futbol</t>
  </si>
  <si>
    <t>Reparació portes camp futbol</t>
  </si>
  <si>
    <t>Col·locació baldes portes vestidors camp futbol</t>
  </si>
  <si>
    <t>Neteja a Can Cortès de grafits a les reixes del porxo</t>
  </si>
  <si>
    <t>Neteja a Can Cortès de grafits a les portes del casal</t>
  </si>
  <si>
    <t>BVO - Reparació vehicle Pavelló d'Esports.</t>
  </si>
  <si>
    <t>A58486739</t>
  </si>
  <si>
    <t>GRAU MAQUINARIA I SERVEI INTEGRAL S.A.</t>
  </si>
  <si>
    <t>Treballs de pintura_Hostal del Fum</t>
  </si>
  <si>
    <t xml:space="preserve">GRAU OLIVE, JORDI </t>
  </si>
  <si>
    <t>Autocar manifestació prestacions públiques, gent gran 17/03/2018</t>
  </si>
  <si>
    <t xml:space="preserve">GRAU RABASSO, ANA MARIA </t>
  </si>
  <si>
    <t>2 Controladors per la inauguració al nou espai</t>
  </si>
  <si>
    <t>B65399057</t>
  </si>
  <si>
    <t>HEIMDAL CONTROL I SERVEIS, SL</t>
  </si>
  <si>
    <t>75000000-6</t>
  </si>
  <si>
    <t>Servei de berenar Carnestoltes '18</t>
  </si>
  <si>
    <t>J65307563</t>
  </si>
  <si>
    <t>HERMANOS LUQUE S.C.P.</t>
  </si>
  <si>
    <t xml:space="preserve">Material per tallers sexualitat </t>
  </si>
  <si>
    <t>IBAÑEZ SAINZ-PARDO, MARTA</t>
  </si>
  <si>
    <t>Servei de manteniment web corporativa</t>
  </si>
  <si>
    <t>B61284014</t>
  </si>
  <si>
    <t xml:space="preserve">IDISC INFORMATION TECHNOLOGIES, SL </t>
  </si>
  <si>
    <t>Servei de manteniment web Joventut</t>
  </si>
  <si>
    <t>Nit de reis: prova tècnica màpping</t>
  </si>
  <si>
    <t>ISACH SAUMELL, SILVIA</t>
  </si>
  <si>
    <t>Material inf. participació 3a Marató estalvi energia</t>
  </si>
  <si>
    <t>B61824520</t>
  </si>
  <si>
    <t>JORBACHS STORE S.L.</t>
  </si>
  <si>
    <t>30199000-0</t>
  </si>
  <si>
    <t>Impressió digital, programació estable_Cabareta</t>
  </si>
  <si>
    <t>Material educació viaria</t>
  </si>
  <si>
    <t>Material escolar Aula Oberta</t>
  </si>
  <si>
    <t>Material pel dep. de festes</t>
  </si>
  <si>
    <t>Impressió de fulletons del Carnaval - Alzina</t>
  </si>
  <si>
    <t>Impressió cartells Programació estable</t>
  </si>
  <si>
    <t>Impressió cartells Programació Teatre</t>
  </si>
  <si>
    <t>Impressió flyers_Premis Sant Jordi</t>
  </si>
  <si>
    <t>Tallers de prevenció d'assetjament per a primària (àrea d'ensenyament)</t>
  </si>
  <si>
    <t>G60591310</t>
  </si>
  <si>
    <t>JOVES PER LA IGUALTAT I SOLIDARITAT</t>
  </si>
  <si>
    <t>Educació viaria</t>
  </si>
  <si>
    <t>KALNAY CASAS, LEONARDO ALBERTO</t>
  </si>
  <si>
    <t>51000000-9</t>
  </si>
  <si>
    <t>Lloguer grup electrogen plantada arbres nadons nascuts 2017</t>
  </si>
  <si>
    <t xml:space="preserve">LL - Lloguer </t>
  </si>
  <si>
    <t>B65612798</t>
  </si>
  <si>
    <t>KILOENERGIA GRUPS ELECTROGENS I SERVEI, SL</t>
  </si>
  <si>
    <t>45500000-2</t>
  </si>
  <si>
    <t>Vigilància dissabtes de gener a març al mercat setmanal</t>
  </si>
  <si>
    <t>B65539272</t>
  </si>
  <si>
    <t>LA PEÑA DEL PERE S.L.U.</t>
  </si>
  <si>
    <t>Curs: manipulador d'aliments per aturats</t>
  </si>
  <si>
    <t>B64466022</t>
  </si>
  <si>
    <t>LABG2 LABORATORIS, SLL</t>
  </si>
  <si>
    <t>Farmaciola escoles de primària</t>
  </si>
  <si>
    <t>LAGARDA BÖS, DIANA</t>
  </si>
  <si>
    <t>33000000-0</t>
  </si>
  <si>
    <t>Farmaciola escoles bressol</t>
  </si>
  <si>
    <t>Hora del conte en anglès_Febrer</t>
  </si>
  <si>
    <t xml:space="preserve">LAGLERA CANALS, MARIA DEL CARMEN </t>
  </si>
  <si>
    <t>Reparació maquinària brigada Parcs i Jardins</t>
  </si>
  <si>
    <t>A58907726</t>
  </si>
  <si>
    <t>MAQUINARIA AGRICOLA RUSIÑOL, S.A.</t>
  </si>
  <si>
    <t xml:space="preserve">Millora xarxa clavegueram Rbla Molí </t>
  </si>
  <si>
    <t>B62451240</t>
  </si>
  <si>
    <t>MARSAL EXCAVACIONS, S.L.</t>
  </si>
  <si>
    <t>Millora drenatge Parc Pla de l'Alzina</t>
  </si>
  <si>
    <t xml:space="preserve">BVO Treballs enfonsament coberta Masia C. Boada </t>
  </si>
  <si>
    <t>MATAMALA PARAREDA, JOSEP</t>
  </si>
  <si>
    <t>Posar 2 extractors als wc i vestidors nau PAU</t>
  </si>
  <si>
    <t>Teatre EV</t>
  </si>
  <si>
    <t>B63062046</t>
  </si>
  <si>
    <t>MEDIRFLASH SLU</t>
  </si>
  <si>
    <t>92000000-5</t>
  </si>
  <si>
    <t>Col·locació molla Telesco + un Fré Justor_Sala polivalent</t>
  </si>
  <si>
    <t>MENDEZ MOLINA, JORDI</t>
  </si>
  <si>
    <t>Adequar i soldar 4 rodes de la taula del Teatre</t>
  </si>
  <si>
    <t>Reparació juntes grades camp futbol</t>
  </si>
  <si>
    <t>Reparació parets grades camp futbol</t>
  </si>
  <si>
    <t>Col·locació xapa recollida aigua camp futbol</t>
  </si>
  <si>
    <t>Reparació juntes dilatació vestidors camp futbol</t>
  </si>
  <si>
    <t>Reparació marquesina grades camp futbol</t>
  </si>
  <si>
    <t>Arranjament desperfectes finca Camí Sta. Magdalena</t>
  </si>
  <si>
    <t>Col·locació xapa d'inox aula Patufet</t>
  </si>
  <si>
    <t>Botifarrada Casal Gent Gran 8/02/18</t>
  </si>
  <si>
    <t>B64300510</t>
  </si>
  <si>
    <t>MIQUEL SOLEY, S.L</t>
  </si>
  <si>
    <t>Gravació i edició de videoclip</t>
  </si>
  <si>
    <t>MONFORT SUBIRANA, MIQUEL</t>
  </si>
  <si>
    <t>48000000-8</t>
  </si>
  <si>
    <t>BVO - Neteja terra camp de futbol</t>
  </si>
  <si>
    <t>MULTIANAU, SL</t>
  </si>
  <si>
    <t xml:space="preserve">50 - Zaragoza </t>
  </si>
  <si>
    <t>77320000-9</t>
  </si>
  <si>
    <t>Vídeo promocional dels polígons industrials pertanyents al municipi</t>
  </si>
  <si>
    <t>B65580995</t>
  </si>
  <si>
    <t xml:space="preserve">MUSARANYA PRODUCCIONS, SL </t>
  </si>
  <si>
    <t>Desbrossada Riera de Caldes (La Pineda)</t>
  </si>
  <si>
    <t>B64985096</t>
  </si>
  <si>
    <t xml:space="preserve">NETEJES FORESTALS I ARRANJAMENTS SANS, SL </t>
  </si>
  <si>
    <t>77311000-3</t>
  </si>
  <si>
    <t>Tala d'arbres morts a l' Av. Catalunya</t>
  </si>
  <si>
    <t>Viatge agermanament poble AVON</t>
  </si>
  <si>
    <t>B63429559</t>
  </si>
  <si>
    <t>NOMADES SL</t>
  </si>
  <si>
    <t>63000000-9</t>
  </si>
  <si>
    <t>AVE pel plenari de la comissió interterritorial de cooperació 7/2/18</t>
  </si>
  <si>
    <t>Viatge a Madrid 2 persones</t>
  </si>
  <si>
    <t>Teatre fòrum_La Perruca</t>
  </si>
  <si>
    <t>F67026658</t>
  </si>
  <si>
    <t>NUS PROCESSOS SOCIALS I CREATIUS, SCCL</t>
  </si>
  <si>
    <t>Accessibilitat vorera Escorxador</t>
  </si>
  <si>
    <t>B65935975</t>
  </si>
  <si>
    <t>OBRES I PAVIMENTS LLOVET S.L.</t>
  </si>
  <si>
    <t>Excursió i visita guiada E. Adults</t>
  </si>
  <si>
    <t>Q00801293B</t>
  </si>
  <si>
    <t>ORGANISME AUTÒNOM LOCAL MUSEUS I ARXIU HISTÒRIC SABADELL</t>
  </si>
  <si>
    <t>Visita guiada Museu Casa Turull- Escola d'Adults</t>
  </si>
  <si>
    <t>Adquisició targeta ATM T-JOVE 1 zona usuaris S. S</t>
  </si>
  <si>
    <t>PALOU ESTANY SEBASTIA</t>
  </si>
  <si>
    <t xml:space="preserve">Adquisició 2 targetes dos usuàries SSB </t>
  </si>
  <si>
    <t xml:space="preserve">Adquisició targeta T-10 2 zones usuari S. Socials </t>
  </si>
  <si>
    <t xml:space="preserve">Adquisició 4 ATM T-JOVE 2 zones usuaris S. S. </t>
  </si>
  <si>
    <t xml:space="preserve">Adquisició 5 targetes transport per usuaris </t>
  </si>
  <si>
    <t>Adquisició targetes usuaris S. Socials 2018</t>
  </si>
  <si>
    <t xml:space="preserve">Adquisició targeta ATM T-Jove 2 zones M.R.D </t>
  </si>
  <si>
    <t xml:space="preserve">Adquisició targeta ATM T-10 2 zones T.B.R </t>
  </si>
  <si>
    <t>SUAREZ FERNANDEZ, JOSE</t>
  </si>
  <si>
    <t>Adquisició 2 tarrg. ATM T-JOVE 2 zones usuaris S. S</t>
  </si>
  <si>
    <t>Reparació jocs infantils pati Escola Can Cladellas</t>
  </si>
  <si>
    <t>B61112652</t>
  </si>
  <si>
    <t>PARCS I JARDINS CATALUNYA SL</t>
  </si>
  <si>
    <t>Subministrament balancí parc inf. del Petit Bosc</t>
  </si>
  <si>
    <t>37416000-7</t>
  </si>
  <si>
    <t>SERRANO VILA, JORDI</t>
  </si>
  <si>
    <t>WURTH ESPAÑA, S.A.</t>
  </si>
  <si>
    <t>Despeses Registre de la Propietat, diversa documentació (notes simples pel decurs del 2017)</t>
  </si>
  <si>
    <t>PEREZ VISUS JOSE MARIA</t>
  </si>
  <si>
    <t>Material pel mural a la paret exterior de l'Escorxador</t>
  </si>
  <si>
    <t>B65094070</t>
  </si>
  <si>
    <t>PINTURES PARES S.L.</t>
  </si>
  <si>
    <t>37820000-2</t>
  </si>
  <si>
    <t>Neteja extra recollida residus v. pública per Nadal</t>
  </si>
  <si>
    <t>A28833218</t>
  </si>
  <si>
    <t>PROCEDIMIENTOS DE ASEO URBANO PAU, S.A.</t>
  </si>
  <si>
    <t>Reparació porta de Jefatura de Policia</t>
  </si>
  <si>
    <t>B61559001</t>
  </si>
  <si>
    <t>PUERTAS TECSYSTEMS, SL</t>
  </si>
  <si>
    <t>500000000-5</t>
  </si>
  <si>
    <t>Manteniment parallamps escoles 2018</t>
  </si>
  <si>
    <t>A08325482</t>
  </si>
  <si>
    <t>QUIBAC S.A.</t>
  </si>
  <si>
    <t>Llibres per la Biblicoteca_Gener</t>
  </si>
  <si>
    <t>B64038763</t>
  </si>
  <si>
    <t>QUIOSC PAVELLO S.L.</t>
  </si>
  <si>
    <t>Diaris comarcals biblioteca</t>
  </si>
  <si>
    <t>Difusió actes programes culturals 2017</t>
  </si>
  <si>
    <t xml:space="preserve">AB - Adabq. o arrend de productes i béns </t>
  </si>
  <si>
    <t>Fotografies Carnestoltes '18</t>
  </si>
  <si>
    <t>RECODER CANUDAS, JAIME</t>
  </si>
  <si>
    <t>Suport tècnic Pla Modernització PI Can Cortès Nord</t>
  </si>
  <si>
    <t xml:space="preserve">SALA GONZALEZ, JORDI </t>
  </si>
  <si>
    <t>51500000-7</t>
  </si>
  <si>
    <t>Reparació fusteria alumini E. Palau</t>
  </si>
  <si>
    <t>B61926341</t>
  </si>
  <si>
    <t>SAMPERA SERRALLERIA I ALUMINI, S.L.</t>
  </si>
  <si>
    <t>Educació viària</t>
  </si>
  <si>
    <t>B61309944</t>
  </si>
  <si>
    <t>SANSE PUBLICIDAD, SL</t>
  </si>
  <si>
    <t>71317200-5</t>
  </si>
  <si>
    <t>Difusió actes premsa any 2017_Programació estable</t>
  </si>
  <si>
    <t>SEGURA EXPOSITO ROSER</t>
  </si>
  <si>
    <t xml:space="preserve">Premsa 1ª fracció </t>
  </si>
  <si>
    <t>BVO Adquisició rètol normes horts de Boada Vell</t>
  </si>
  <si>
    <t>B59776336</t>
  </si>
  <si>
    <t>SEÑALTRAFIC S.L.</t>
  </si>
  <si>
    <t>34992300-0</t>
  </si>
  <si>
    <t xml:space="preserve">Placa commemorativa plantada arbres </t>
  </si>
  <si>
    <t>Nova plantació d'arbres c. de Salut i c. Boters</t>
  </si>
  <si>
    <t>Enjardinament parterre de la Plaça de la Sardana</t>
  </si>
  <si>
    <t>Plantació d'arbrat al talús ampliació Escorxador</t>
  </si>
  <si>
    <t>Plantació arbrat carrers Enric Borràs i Ll. Millet</t>
  </si>
  <si>
    <t>Instal. reductor de pressió font C/Torres i Bages</t>
  </si>
  <si>
    <t>Jornades d'Educació Infantil (Vic)</t>
  </si>
  <si>
    <t>B61015012</t>
  </si>
  <si>
    <t>SERRAT BUS, S.L.</t>
  </si>
  <si>
    <t>Teatre 16/2/18 Cia. La Fil·loxera</t>
  </si>
  <si>
    <t>F90065418</t>
  </si>
  <si>
    <t>SMART IBERICA DE IMPULSO EMP. S. COOP.AND.</t>
  </si>
  <si>
    <t>41 - Sevilla</t>
  </si>
  <si>
    <t>NIT DE REIS: LLOGUER D'EQUIPS DE SO, LLUM I VÍDEO</t>
  </si>
  <si>
    <t>B64654478</t>
  </si>
  <si>
    <t>SO I LLUM JOAN CARLES, SLU</t>
  </si>
  <si>
    <t>Assist. Tècnica_Programació estable 26/01/18</t>
  </si>
  <si>
    <t>Assist. Tècnica_Gala de nadal, Casa d'Andalusia 17/12/17</t>
  </si>
  <si>
    <t>Assist. Tècnica_ Campanya electoral 18/12/17</t>
  </si>
  <si>
    <t>Assist. Tècnica_ Escola can Periquet 12/12/17</t>
  </si>
  <si>
    <t>Assist. Tècnica_Cia Teia Moner 06/12/17</t>
  </si>
  <si>
    <t>Assist. Tècnica_Xarxa 14/1/18</t>
  </si>
  <si>
    <t>Assist. Tècnica_Farrigo-Farrago 21/01/18</t>
  </si>
  <si>
    <t>Assist. Tècnica_Teatre a les escoles 23/1/18</t>
  </si>
  <si>
    <t>Assist. Tècnica_Teatre a les escoles 24/1/18</t>
  </si>
  <si>
    <t>Assist. Tècnica_Dones x les dones 28/1/18</t>
  </si>
  <si>
    <t>Assist. Tècnica_Teatre a les escoles 29/1/18</t>
  </si>
  <si>
    <t>Assist. Tècnica_Teatre a les escoles 30/1/18</t>
  </si>
  <si>
    <t>Assist. Tècnica_Taller teatre escolar 17/1/18</t>
  </si>
  <si>
    <t>Reparació font alimentació projector de Can Cortès</t>
  </si>
  <si>
    <t>Assist. Tècnica_Regidoria joventut 7/2/18</t>
  </si>
  <si>
    <t>Assist. Tècnica_Programació estable 16/2/18</t>
  </si>
  <si>
    <t>Assist. Tècnica_Penya Barcelonista 23/2/18</t>
  </si>
  <si>
    <t>Assist. Tècnica_Farrigo Farrago 25/2/18</t>
  </si>
  <si>
    <t>Assist. Tècnica_Teatre a les escoles 27/2/18</t>
  </si>
  <si>
    <t>Assist. Tècnica_Teatre a les escoles 28/2/18</t>
  </si>
  <si>
    <t>Assist. Tècnica_Gresca casal d'avis 4/2/18</t>
  </si>
  <si>
    <t>Assist. Tècnica_Teatre a les escoles 1/3/18</t>
  </si>
  <si>
    <t>Assist. Tècnica_Xarxa 4/3/18</t>
  </si>
  <si>
    <t>Assist. Tècnica_programació teatre 2/3/18</t>
  </si>
  <si>
    <t>Assist. Tècnica_Teatre a les escoles 5/3/18</t>
  </si>
  <si>
    <t>Assist. Tècnica_Xarxa 4/2/18</t>
  </si>
  <si>
    <t>Assist. Tècnica_Teatre a les escoles 6/3/18</t>
  </si>
  <si>
    <t>Assist. Tècnica_Teatre joventut 19/3/18</t>
  </si>
  <si>
    <t>Assist. Tècnica_Federació Andalusa 11/3/18</t>
  </si>
  <si>
    <t>Assist. Tècnica_Teatre amateur 18/3/18</t>
  </si>
  <si>
    <t>Assist. Tècnica_Educació viaria 20/3/18</t>
  </si>
  <si>
    <t>Assist. Tècnica_programació teatre 23/3/18</t>
  </si>
  <si>
    <t>Assist. Tècnica_Taller de les arts 25/3/18</t>
  </si>
  <si>
    <t>Assist. Tècnica_Parròquia Sant Genís 31/3/18</t>
  </si>
  <si>
    <t xml:space="preserve">Adquisició 2 lectors CD+USB+ MP3 </t>
  </si>
  <si>
    <t>32000000-3</t>
  </si>
  <si>
    <t>Compra 8 rotllos de xaperton_Teatre de la vila</t>
  </si>
  <si>
    <t>Nit de Reis: Batucada reis 2018</t>
  </si>
  <si>
    <t>B66603176</t>
  </si>
  <si>
    <t>SOLRE BCN SLU</t>
  </si>
  <si>
    <t>Actuació Drum Beat, Carnestoltes '18</t>
  </si>
  <si>
    <t>Compra de 20 bidons d'asfalt en fred</t>
  </si>
  <si>
    <t>Subministrament materials tasques de manteniment</t>
  </si>
  <si>
    <t>Reparació murets i escultura parc Hostal del Fum</t>
  </si>
  <si>
    <t xml:space="preserve">Realització d'un lavabo a la caseta deixalleria </t>
  </si>
  <si>
    <t>Reparacions dels actes vandàlics del municipi</t>
  </si>
  <si>
    <t>39000000-2</t>
  </si>
  <si>
    <t>Organització jurat Carnestoltes '18</t>
  </si>
  <si>
    <t>G65119315</t>
  </si>
  <si>
    <t>TALLER DE LES ARTS DE PALAU-SOLITÀ I PLEGAMANS</t>
  </si>
  <si>
    <t>Obra de teatre "Que si vida!"</t>
  </si>
  <si>
    <t>G62230149</t>
  </si>
  <si>
    <t>TEATRACCIO</t>
  </si>
  <si>
    <t>Taller prevenció d'alcoholisme</t>
  </si>
  <si>
    <t>G63240998</t>
  </si>
  <si>
    <t>TEATRE DEL BUIT</t>
  </si>
  <si>
    <t>Munició per la policia local</t>
  </si>
  <si>
    <t>B61515474</t>
  </si>
  <si>
    <t>USIS GUIRAO, SL</t>
  </si>
  <si>
    <t>Programació teatre: Caixet cont. Cabareta 26/1/18</t>
  </si>
  <si>
    <t>B17603234</t>
  </si>
  <si>
    <t>VELVET EVENTS</t>
  </si>
  <si>
    <t>A08472276</t>
  </si>
  <si>
    <t>Compra material pel manteniment del pavelló municipal</t>
  </si>
  <si>
    <t>31690000-6</t>
  </si>
  <si>
    <t>Subministrament d'un kit d'eines</t>
  </si>
  <si>
    <t>Compra 25 bidons asfalt en fred per via pública</t>
  </si>
  <si>
    <t>44113000-5</t>
  </si>
  <si>
    <t>Material de senyalització costat pista coberta</t>
  </si>
  <si>
    <t xml:space="preserve"> PRESSUPOST LICITACIÓ TOTAL (SENSE IVA) </t>
  </si>
  <si>
    <t xml:space="preserve"> PRESSUPOST LICITACIÓ TOTAL (AMB IVA) </t>
  </si>
  <si>
    <t xml:space="preserve"> VALOR ESTIMAT </t>
  </si>
  <si>
    <t xml:space="preserve"> IMPORT ADJUDICACIÓ (SENSE IVA) </t>
  </si>
  <si>
    <t>TIPUS</t>
  </si>
  <si>
    <t>CLASSE (TAMITACIÓ)</t>
  </si>
  <si>
    <t>PRESSUPOST LICITACIÓ (SENSE IVA)</t>
  </si>
  <si>
    <t>PRESSUPOST (AMB IVA)</t>
  </si>
  <si>
    <t>VALOR ESTIMAT</t>
  </si>
  <si>
    <t>TIPUS DE SUBMINISTRAMENT</t>
  </si>
  <si>
    <t>ADJUDICATARI:NIF</t>
  </si>
  <si>
    <t>ADJUDICATARI:PAÍS</t>
  </si>
  <si>
    <t>ADJUDICATARI:PROVÍNCIA</t>
  </si>
  <si>
    <t>ADJUDICATARI:MUNICIPI</t>
  </si>
  <si>
    <t>ADJUDICATARI: TERCER</t>
  </si>
  <si>
    <t>DATA ADJUDICACIÓ</t>
  </si>
  <si>
    <t>DATA FORMALITZACIÓ</t>
  </si>
  <si>
    <t>IMPORT ADJUDICACIÓ (SENSE IVA)</t>
  </si>
  <si>
    <t>PAÍS ORIGEN DEL PRODUCTE</t>
  </si>
  <si>
    <t>OB-1.OBRES</t>
  </si>
  <si>
    <t>IRC: Programa arranjaments d'habitatges gent gran</t>
  </si>
  <si>
    <t>AB-Adq.o arrend de productes i béns</t>
  </si>
  <si>
    <t>08- Barcelona</t>
  </si>
  <si>
    <t>08191</t>
  </si>
  <si>
    <t>SE-5.SERVEIS</t>
  </si>
  <si>
    <t xml:space="preserve">manteniment wifi de les escoles bressol </t>
  </si>
  <si>
    <t>01 - components de la prestació</t>
  </si>
  <si>
    <t>B59104612</t>
  </si>
  <si>
    <t>ABAST SYSTEMS SL</t>
  </si>
  <si>
    <t>08019</t>
  </si>
  <si>
    <t>30000000-9</t>
  </si>
  <si>
    <t>Compra SAI i 12 llums emergè. CEIP Folch i Torres</t>
  </si>
  <si>
    <t>08156</t>
  </si>
  <si>
    <t>31000000-6</t>
  </si>
  <si>
    <t>Material elèctric per reforma del quadre EP c Gaig</t>
  </si>
  <si>
    <t>BVOFM2017: COMPRA 100 BOMBETES LED ESPAI PATI</t>
  </si>
  <si>
    <t>31500000-1</t>
  </si>
  <si>
    <t>Adquisició de 8 aixetes presto (centre cívic)</t>
  </si>
  <si>
    <t>50513000-4</t>
  </si>
  <si>
    <t>Compra 20 llums emergència CEIP Can Cladellas</t>
  </si>
  <si>
    <t>COMPRA MATERIAL FUNGIBLE PEL PFI ELECTRICITAT</t>
  </si>
  <si>
    <t>Compra 200 m cable manteniment enllumenat</t>
  </si>
  <si>
    <t>85 llumeneres led millora enllumenat PI R Caldes</t>
  </si>
  <si>
    <t xml:space="preserve"> </t>
  </si>
  <si>
    <t>SU-3 SUBMINISTRAMENTS</t>
  </si>
  <si>
    <t>manteniment edifici escorxador</t>
  </si>
  <si>
    <t>AD- Adquisició</t>
  </si>
  <si>
    <t>manteniment centres d'ensenyament</t>
  </si>
  <si>
    <t>TEATRE DE LA VILA: ADQ. 8 TIRES LED+ DIFUSOR</t>
  </si>
  <si>
    <t>TEATRE DE LA VILA: DETECTORS DE ENCESA + ACCESORIS</t>
  </si>
  <si>
    <t xml:space="preserve">TEATRE DE LA VILA: 4 TIRES LED + DIFUSOR OPAL </t>
  </si>
  <si>
    <t>manteniment via publica</t>
  </si>
  <si>
    <t>manteniment enllumenat public</t>
  </si>
  <si>
    <t>manteniment masia can cortes</t>
  </si>
  <si>
    <t>despeses esports</t>
  </si>
  <si>
    <t>593 tubs de LED pel pavelló d'esports mpal.</t>
  </si>
  <si>
    <t>bvo manteniment edifici policia</t>
  </si>
  <si>
    <t>manteniment despeses edifici palau avança</t>
  </si>
  <si>
    <t>manteniment ceip can cladellas</t>
  </si>
  <si>
    <t xml:space="preserve">manteniment parcs i jardins </t>
  </si>
  <si>
    <t>manteniment despeses centre lluis ventura</t>
  </si>
  <si>
    <t>manteniment despeses eb el sol</t>
  </si>
  <si>
    <t>despeses manteniment enllumenat nadal</t>
  </si>
  <si>
    <t>manteniment despeses festa major</t>
  </si>
  <si>
    <t>maquinaria i eines electricistes</t>
  </si>
  <si>
    <t>despeses manteniment eb el sol</t>
  </si>
  <si>
    <t xml:space="preserve">despeses festes </t>
  </si>
  <si>
    <t>despeses manteniment ceip palau</t>
  </si>
  <si>
    <t>despeses manteniment enllumenat</t>
  </si>
  <si>
    <t xml:space="preserve">despeses manteniment ensenyament </t>
  </si>
  <si>
    <t>bvo manteniment nau brigades</t>
  </si>
  <si>
    <t xml:space="preserve">manteniment despeses esports </t>
  </si>
  <si>
    <t xml:space="preserve">despeses manteniment </t>
  </si>
  <si>
    <t>manteniment centre civic</t>
  </si>
  <si>
    <t>despeses manteniment radio palau</t>
  </si>
  <si>
    <t>despeses manteniment escorxador</t>
  </si>
  <si>
    <t>manteniment parcs i jardins</t>
  </si>
  <si>
    <t>despeses mantenim ceip can cladellas i ceip palau</t>
  </si>
  <si>
    <t>Compra 200 m de cable manteniment enllumenat</t>
  </si>
  <si>
    <t>despeses manteniment urbanisme</t>
  </si>
  <si>
    <t>despeses manteniment masia can cortes</t>
  </si>
  <si>
    <t>despeses manteniment esbola bressol el sol</t>
  </si>
  <si>
    <t>manteniment instal·lacions esportives</t>
  </si>
  <si>
    <t>Servei de manteniment i suport ABSIS</t>
  </si>
  <si>
    <t>B59383596</t>
  </si>
  <si>
    <t>ABS INFORMATICA</t>
  </si>
  <si>
    <t>Subministrament baranes metàl.liques pels arbres</t>
  </si>
  <si>
    <t>44000000-0</t>
  </si>
  <si>
    <t>Compra 6 pilones City extraible i 1 fixa</t>
  </si>
  <si>
    <t>CURS CARRETONER PER EMPRESES</t>
  </si>
  <si>
    <t>B65569444</t>
  </si>
  <si>
    <t>ALBA INSTITUTO TECNICO DE FORMACION, SL</t>
  </si>
  <si>
    <t>08125</t>
  </si>
  <si>
    <t xml:space="preserve">informe defensa al Procediment Abreujat 473/2016 </t>
  </si>
  <si>
    <t>04-Honoraris per tarifes</t>
  </si>
  <si>
    <t>08105</t>
  </si>
  <si>
    <t>79140000-7</t>
  </si>
  <si>
    <t xml:space="preserve">Honoraris professionals assessor jurídic </t>
  </si>
  <si>
    <t xml:space="preserve">Honoraris professionals assessorament jurídic </t>
  </si>
  <si>
    <t xml:space="preserve">honoraris professionals assessor jurídic </t>
  </si>
  <si>
    <t>infor Honoraris de Lletrat representació i defensa</t>
  </si>
  <si>
    <t>79110000-8</t>
  </si>
  <si>
    <t>Mobiliari Patufet</t>
  </si>
  <si>
    <t>ALBORCH LOPEZ, JOAN</t>
  </si>
  <si>
    <t>Tractament dels xiprers de l'arbrat viari</t>
  </si>
  <si>
    <t>B60143187</t>
  </si>
  <si>
    <t>ALEMANY FITOSANITARIS S.L.U</t>
  </si>
  <si>
    <t>08102</t>
  </si>
  <si>
    <t>90700000-4</t>
  </si>
  <si>
    <t>Material electrònic E. de Música</t>
  </si>
  <si>
    <t>B60564606</t>
  </si>
  <si>
    <t>ALFASONI, S.L.</t>
  </si>
  <si>
    <t>37000000-8</t>
  </si>
  <si>
    <t>SERVEI MISSATGERS</t>
  </si>
  <si>
    <t>B66246356</t>
  </si>
  <si>
    <t>ALMATRANS COURIER SL</t>
  </si>
  <si>
    <t>64100000-7</t>
  </si>
  <si>
    <t>SERVEI MISSATGERS ABRIL</t>
  </si>
  <si>
    <t>informe reparació semàfor</t>
  </si>
  <si>
    <t>A08523094</t>
  </si>
  <si>
    <t>ALUMBRADOS VIARIOS S.A.</t>
  </si>
  <si>
    <t>08073</t>
  </si>
  <si>
    <t xml:space="preserve">FAX JUTJAT DE PAU </t>
  </si>
  <si>
    <t xml:space="preserve">AMB MOLT D'ENCERT, SL </t>
  </si>
  <si>
    <t xml:space="preserve"> Ambulància Festa Gent Gran</t>
  </si>
  <si>
    <t>98300000-6</t>
  </si>
  <si>
    <t>Ambulància, Mercat Medieval'18</t>
  </si>
  <si>
    <t>Segona Ambulància, Mercat Medieval'18</t>
  </si>
  <si>
    <t>Servei transp. despl. 4 usuaris 1er trim'18</t>
  </si>
  <si>
    <t>85320000-8</t>
  </si>
  <si>
    <t>Servei ambulància Cross escolar</t>
  </si>
  <si>
    <t>03-Unitats de temps</t>
  </si>
  <si>
    <t>Servei ambulància Festa de l'Esport</t>
  </si>
  <si>
    <t>Servei d'ambulància Caminada Nocturna</t>
  </si>
  <si>
    <t xml:space="preserve">compra samsung tablet t580 negro </t>
  </si>
  <si>
    <t>B66188269</t>
  </si>
  <si>
    <t>AMEER TRADERS SLU</t>
  </si>
  <si>
    <t>08260</t>
  </si>
  <si>
    <t>despeses sac</t>
  </si>
  <si>
    <t>Servei accés a Internet NEBA100</t>
  </si>
  <si>
    <t>B63925507</t>
  </si>
  <si>
    <t>AN CONNECT 05 S.L.</t>
  </si>
  <si>
    <t>Adquisició antena escorxador</t>
  </si>
  <si>
    <t>01-Components de la prestació</t>
  </si>
  <si>
    <t>Activitats i inflables per la Festa de l'Esport</t>
  </si>
  <si>
    <t>B64111172</t>
  </si>
  <si>
    <t>ARES SPORT EVENTS SL</t>
  </si>
  <si>
    <t>08088</t>
  </si>
  <si>
    <t>Honoraris procediment abreujat 473/2016C</t>
  </si>
  <si>
    <t>ARMISEN OCIO-MENDIGUREN ARANTZAZU</t>
  </si>
  <si>
    <t>ORGANITZACIÓ MERCAT MEDIEVAL</t>
  </si>
  <si>
    <t>B62477831</t>
  </si>
  <si>
    <t>ARTISTIC EVENTS S.L.</t>
  </si>
  <si>
    <t>08266</t>
  </si>
  <si>
    <t xml:space="preserve">Subministrament lluminària de led pista B pavelló </t>
  </si>
  <si>
    <t>B98293095</t>
  </si>
  <si>
    <t>ASNETWORK IBERICA SLU</t>
  </si>
  <si>
    <t>46 - València</t>
  </si>
  <si>
    <t>46190</t>
  </si>
  <si>
    <t>3 Tallers Esc.Can Periquet i Esc.Palau</t>
  </si>
  <si>
    <t>G63508410</t>
  </si>
  <si>
    <t>ASSOC. CANDELA PER LA INVESTIGACIÓ I L'ACCIÓ COMUNITÀRIA</t>
  </si>
  <si>
    <t>cicle de passejades mollet del valles 18 abril</t>
  </si>
  <si>
    <t>08221</t>
  </si>
  <si>
    <t>PROGRAMACIÓ ESTABLE: CAIXET CONTRACTE 02-03-18</t>
  </si>
  <si>
    <t>G65718216</t>
  </si>
  <si>
    <t>ASSOCIACIÓ CULTURAL LA RUTA 40</t>
  </si>
  <si>
    <t>Prop.Contacontes "El buit" infants 3/9 anys i fam.</t>
  </si>
  <si>
    <t>G66001512</t>
  </si>
  <si>
    <t>ASSOCIACIO CURCUMA</t>
  </si>
  <si>
    <t xml:space="preserve">Adquisició de 300 targetes T-10 de transport urbà </t>
  </si>
  <si>
    <t>ASTURGO VILARDEBO, JOSE</t>
  </si>
  <si>
    <t>98000000-3</t>
  </si>
  <si>
    <t>Reparació Nissan pic-up B7585XC de Parcs i Jardins</t>
  </si>
  <si>
    <t>B58522632</t>
  </si>
  <si>
    <t>AUTO-PLEGAMANS, SL</t>
  </si>
  <si>
    <t>Reparació vehicle 1689 BYN brigada Parcs i Jardins</t>
  </si>
  <si>
    <t>conferencia les discriminacions en les dones</t>
  </si>
  <si>
    <t>BADIA RION JOANA</t>
  </si>
  <si>
    <t xml:space="preserve">BALLBE CIRERA, EMILIA </t>
  </si>
  <si>
    <t>manteniment sala polivalent</t>
  </si>
  <si>
    <t>despeses manteniment can falguera</t>
  </si>
  <si>
    <t>despeses medi ambient</t>
  </si>
  <si>
    <t>despeses manteniment via publica</t>
  </si>
  <si>
    <t>Reparacions diverses controls de so</t>
  </si>
  <si>
    <t>BARTOMEUS ESCARRABILL, FRANCESC</t>
  </si>
  <si>
    <t>08033</t>
  </si>
  <si>
    <t>Retransmissió en àudio dels plens municipals</t>
  </si>
  <si>
    <t>Muntatge estudi ràdio Mercat Medieval 2018</t>
  </si>
  <si>
    <t>Unitat mòbil ràdio Sant Jordi 2018</t>
  </si>
  <si>
    <t>Subscripció llicències MicroStation 2018</t>
  </si>
  <si>
    <t>IE9729353D</t>
  </si>
  <si>
    <t>BENTLEY SYSTEMS INTERNATIONAL LIMITED</t>
  </si>
  <si>
    <t>IRLANDA</t>
  </si>
  <si>
    <t>DUBLIN</t>
  </si>
  <si>
    <t>Compra trepant magnètic ECO 30 ABRATOOLS Brigades</t>
  </si>
  <si>
    <t>B63143788</t>
  </si>
  <si>
    <t>31600000-2</t>
  </si>
  <si>
    <t>Armari per al nou espai reparació deixalleria</t>
  </si>
  <si>
    <t>Compra de prestatges altell Nau Brigades</t>
  </si>
  <si>
    <t>COPIA TELEMANDO A DISTANCIA</t>
  </si>
  <si>
    <t xml:space="preserve">Compra de 7 arnesos per a treballs en alçada </t>
  </si>
  <si>
    <t>Submin. Material pels regs automàtics del municipi</t>
  </si>
  <si>
    <t>B66833682</t>
  </si>
  <si>
    <t>BONAVISTA VINT-I-U BLAU I VERD S.L.</t>
  </si>
  <si>
    <t>08187</t>
  </si>
  <si>
    <t>Subministrament material regs automàtics municipi</t>
  </si>
  <si>
    <t>Espectacle per la inauguració del nou espai</t>
  </si>
  <si>
    <t>G63617146</t>
  </si>
  <si>
    <t>BROU D'ARTS</t>
  </si>
  <si>
    <t>Taller de teatre de l'esplai jove l'escorxador</t>
  </si>
  <si>
    <t>Participació 3a marató d'estalvi energètic</t>
  </si>
  <si>
    <t>BURRIEL AUMEDES, ELOI</t>
  </si>
  <si>
    <t>08096</t>
  </si>
  <si>
    <t xml:space="preserve">activitats joventut </t>
  </si>
  <si>
    <t>A08115032</t>
  </si>
  <si>
    <t>CAPRABO</t>
  </si>
  <si>
    <t>08101</t>
  </si>
  <si>
    <t>15000000-8</t>
  </si>
  <si>
    <t>despeses activitats joventut</t>
  </si>
  <si>
    <t>serveis de disseny gràfic</t>
  </si>
  <si>
    <t>CASTELLS SORIANO, MERITXELL</t>
  </si>
  <si>
    <t xml:space="preserve"> serveis de disseny gràfic</t>
  </si>
  <si>
    <t xml:space="preserve">revisió itv vechicle jardineria 1689BYN </t>
  </si>
  <si>
    <t>B65081820</t>
  </si>
  <si>
    <t>CERTIO ITV S.L.</t>
  </si>
  <si>
    <t>revisio irv vehicle birgadea obres 7623BZL</t>
  </si>
  <si>
    <t>revisió itv vehicle jardineria B7585XC</t>
  </si>
  <si>
    <t xml:space="preserve">DESPESA 4 COIXINS ESTANT AJUNTAMENT COMERÇ FEST </t>
  </si>
  <si>
    <t>CERVERA DILOY, MONTSERRAT</t>
  </si>
  <si>
    <t>Adquisició de mobiliari E. B. Patufet</t>
  </si>
  <si>
    <t>Compra de mobiliari E.B. Patufet</t>
  </si>
  <si>
    <t>XERRADES LITERÀRIES A RÀDIO PALAU</t>
  </si>
  <si>
    <t xml:space="preserve">COBOS SAYAGO, CRISTINA </t>
  </si>
  <si>
    <t>INFORME XERRADES LITERÀRIES</t>
  </si>
  <si>
    <t>Curs de gestió de residus enginyer municipal</t>
  </si>
  <si>
    <t>Q0870003A</t>
  </si>
  <si>
    <t>COL·LEGI D'ENGINYERS TECNICS INDUSTRIALS DE BARCELONA</t>
  </si>
  <si>
    <t>Compra vestuari Conserges</t>
  </si>
  <si>
    <t>19000000-6</t>
  </si>
  <si>
    <t>Compra material protecció en el treball (polars)</t>
  </si>
  <si>
    <t>Compra de vestuari d'estiu per a conserges</t>
  </si>
  <si>
    <t>BVO: Servei assessorament i llicència Nadilux</t>
  </si>
  <si>
    <t>A08217556</t>
  </si>
  <si>
    <t>COMERCIAL VALLESANA DE SUMINISTROS S.A.</t>
  </si>
  <si>
    <t>65300000-6</t>
  </si>
  <si>
    <t xml:space="preserve">DESPESA PUBLICITAT CONTRAPUNT MERCAT MEDIEVAL </t>
  </si>
  <si>
    <t>F62510599</t>
  </si>
  <si>
    <t>CONTRAPUNT, SCCL</t>
  </si>
  <si>
    <t>08124</t>
  </si>
  <si>
    <t>CORTADA MASCLANS, JAUME</t>
  </si>
  <si>
    <t>14000000-1</t>
  </si>
  <si>
    <t>DESPESA 50 BALES DE PAJA MERCAT MEDIEVAL</t>
  </si>
  <si>
    <t>J59080309</t>
  </si>
  <si>
    <t>CUYAS AGRI-RAM S.C.P.</t>
  </si>
  <si>
    <t>08267</t>
  </si>
  <si>
    <t>03000000-1</t>
  </si>
  <si>
    <t>Adquisició d'un quiosc de tràmits i serveis</t>
  </si>
  <si>
    <t>Ampliació sistema QSIGE</t>
  </si>
  <si>
    <t xml:space="preserve">Impressió del Butlletí Municipal </t>
  </si>
  <si>
    <t>F66096348</t>
  </si>
  <si>
    <t>DB COOP, SCCL</t>
  </si>
  <si>
    <t>DEFFARGE, PHILIPPE</t>
  </si>
  <si>
    <t>44316000-8</t>
  </si>
  <si>
    <t>Productes de neteja E.B. El Sol</t>
  </si>
  <si>
    <t>DESANET SISTEMAS DE HIGIENE Y LIMPIEZA</t>
  </si>
  <si>
    <t>39830000-9</t>
  </si>
  <si>
    <t>Afinació i reparació de pianos E. Música</t>
  </si>
  <si>
    <t xml:space="preserve">DIMITROV GEORGIEV, IVAN </t>
  </si>
  <si>
    <t>Reparació i afinació pianos</t>
  </si>
  <si>
    <t>Manteniment equipaments esportius</t>
  </si>
  <si>
    <t>B61278982</t>
  </si>
  <si>
    <t>DISSENY TEA 3 SL</t>
  </si>
  <si>
    <t>08259</t>
  </si>
  <si>
    <t>Reparació material esportiu IEM Can Falguera</t>
  </si>
  <si>
    <t>Subministrament taulell de bàsquet</t>
  </si>
  <si>
    <t>SANT JOAN 2018: COMPRA D'AIGUES</t>
  </si>
  <si>
    <t>Activitat Cantata Escola de Música</t>
  </si>
  <si>
    <t xml:space="preserve">Progr.Dinamit. Polít.Igualtat </t>
  </si>
  <si>
    <t>F62011812</t>
  </si>
  <si>
    <t>DOBLE VIA ( SERVEIS SOCIOEDUCATIUS), SCCL</t>
  </si>
  <si>
    <t>08205</t>
  </si>
  <si>
    <t>Progr.Dinamit. Polít.Igualtat</t>
  </si>
  <si>
    <t xml:space="preserve">Programa Dinam.Polítiq.Igualtat Doble Via </t>
  </si>
  <si>
    <t>Contract.Programa Dinam.Polítiq.Igualtat Doble Via</t>
  </si>
  <si>
    <t>Pressup.Podòleg 2018 C.Podologia Solità gener</t>
  </si>
  <si>
    <t>DOMINGO PADILLA, SIDARTA</t>
  </si>
  <si>
    <t>Pressup.Podòleg 2018 C.Podologia Solità febrer</t>
  </si>
  <si>
    <t>Pressup.Podòleg 2018 C.Podologia Solità març</t>
  </si>
  <si>
    <t>Pressup.Podòleg 2018 C.Podologia Solità abril</t>
  </si>
  <si>
    <t xml:space="preserve">Pressup.Podòleg 2018 C.Podologia Solità </t>
  </si>
  <si>
    <t>Posar vàlvula antiretorn clavegueram Camp Futbol</t>
  </si>
  <si>
    <t>B61835575</t>
  </si>
  <si>
    <t>DRENATGES URBANS DEL BESÒS, S.L.</t>
  </si>
  <si>
    <t>despeses activitats medi natural</t>
  </si>
  <si>
    <t>EGUEZ VERDUGUEZ JUAN CARLOS</t>
  </si>
  <si>
    <t>neteja faldo festes</t>
  </si>
  <si>
    <t>Instal·lació 1 punt recàrrega vehicles elèctrics</t>
  </si>
  <si>
    <t>Reparació circuit d'a.c.s.</t>
  </si>
  <si>
    <t>Sustitució vàlvules mescladores vestidors sala B</t>
  </si>
  <si>
    <t>Substitució climatització Ràdio</t>
  </si>
  <si>
    <t>CAN CORTÈS: REPARACIÓ MOTOR VENTILACIÓ CLIMA</t>
  </si>
  <si>
    <t>despeses manteniment ceip folch i torres</t>
  </si>
  <si>
    <t>Import extra punt recàrrega vehicles elèctrics</t>
  </si>
  <si>
    <t>Compra de 593 tubs de LED CEIP Can Cladellas</t>
  </si>
  <si>
    <t>A08484016</t>
  </si>
  <si>
    <t xml:space="preserve">ELECTROPLA GRANOLLERS, SA </t>
  </si>
  <si>
    <t>08041</t>
  </si>
  <si>
    <t>Material elèctric canvi enllumenat PI R Caldes</t>
  </si>
  <si>
    <t>Material esportiu</t>
  </si>
  <si>
    <t>B50301217</t>
  </si>
  <si>
    <t>ELKSPORT DISTRIBUCIONES SL</t>
  </si>
  <si>
    <t>50-Zaragoza</t>
  </si>
  <si>
    <t>50089</t>
  </si>
  <si>
    <t>Cost de gestió deixalleria mòbil març</t>
  </si>
  <si>
    <t>B58634437</t>
  </si>
  <si>
    <t>EMPRESA DE SERVICIOS JUAN Y JUAN, S.L.</t>
  </si>
  <si>
    <t>08291</t>
  </si>
  <si>
    <t>Cost de gestió deixalleria mòbil durant el 2018</t>
  </si>
  <si>
    <t>Cost de gestió deixalleria mòbil durant maig</t>
  </si>
  <si>
    <t>Informe Caixet corresponent representació 13 maig</t>
  </si>
  <si>
    <t>J65401192</t>
  </si>
  <si>
    <t>ENGRUNA PRODUCCIONS SCP</t>
  </si>
  <si>
    <t>08223</t>
  </si>
  <si>
    <t xml:space="preserve">Contractació serveis consultoria secretaria </t>
  </si>
  <si>
    <t>B64374820</t>
  </si>
  <si>
    <t>ESASESOR</t>
  </si>
  <si>
    <t>B67121921</t>
  </si>
  <si>
    <t>ESMERALDA I PITARCH, SL</t>
  </si>
  <si>
    <t>Interv.Psico 18-19 abril'18 noi IES R.Casas</t>
  </si>
  <si>
    <t xml:space="preserve">Interv.Psico 16 i 17/04/18 IES R.Casas </t>
  </si>
  <si>
    <t>Interv.Psico.29 i 30/05/2018 noi IES R.C.CARBO</t>
  </si>
  <si>
    <t>manteniment eb patufet</t>
  </si>
  <si>
    <t>B61280590</t>
  </si>
  <si>
    <t>ESTRADA FERRETERS, S.L.</t>
  </si>
  <si>
    <t xml:space="preserve">manteniment enllumenat </t>
  </si>
  <si>
    <t>manteniment boada vell</t>
  </si>
  <si>
    <t>manteniment ceip palau</t>
  </si>
  <si>
    <t>manteniment vehicles jardineria</t>
  </si>
  <si>
    <t>copia clau serreta escorxador</t>
  </si>
  <si>
    <t>manteniment brigades</t>
  </si>
  <si>
    <t>manteniment masia can falguera</t>
  </si>
  <si>
    <t>manteniment escorxador</t>
  </si>
  <si>
    <t xml:space="preserve">manteniment ceip folch i torres </t>
  </si>
  <si>
    <t>masia can cortes</t>
  </si>
  <si>
    <t>manteniment ceip folch i torres</t>
  </si>
  <si>
    <t>Despeses joventut</t>
  </si>
  <si>
    <t xml:space="preserve">despeses joventut </t>
  </si>
  <si>
    <t xml:space="preserve">despeses comerç i turisme </t>
  </si>
  <si>
    <t>despeses manteniment can boada vell</t>
  </si>
  <si>
    <t>despeses comerç fest</t>
  </si>
  <si>
    <t>despesses comerç fest</t>
  </si>
  <si>
    <t>despeses via publica</t>
  </si>
  <si>
    <t>material fungible</t>
  </si>
  <si>
    <t>manteniment edifici urbanisme</t>
  </si>
  <si>
    <t>manteniment edifici s.socials</t>
  </si>
  <si>
    <t>manteniment edifici ajuntament</t>
  </si>
  <si>
    <t>despeses festes</t>
  </si>
  <si>
    <t>manteniment enllumenat</t>
  </si>
  <si>
    <t>IRC : projecte casa folch</t>
  </si>
  <si>
    <t>08181</t>
  </si>
  <si>
    <t>71000000-8</t>
  </si>
  <si>
    <t>Tala 20 exemplars de pins pinyoners (Pinus pinea)</t>
  </si>
  <si>
    <t>26-La Riojs</t>
  </si>
  <si>
    <t>26138</t>
  </si>
  <si>
    <t>28- Madrid</t>
  </si>
  <si>
    <t>28131</t>
  </si>
  <si>
    <t>2748-SELLANTE BUTILICO PARA"IB</t>
  </si>
  <si>
    <t>B55162168</t>
  </si>
  <si>
    <t xml:space="preserve">EUROPE PROFESSIONAL TOOLS, SL </t>
  </si>
  <si>
    <t>17-Girona</t>
  </si>
  <si>
    <t>17180</t>
  </si>
  <si>
    <t xml:space="preserve">Classes d'Anglès E. Adults </t>
  </si>
  <si>
    <t>B65862716</t>
  </si>
  <si>
    <t>EXIT SCHOOL OF ENGLISH, SLU</t>
  </si>
  <si>
    <t>DESPESA VISITES GUIADES AL CASTELL MERCAT MEDIEVAL</t>
  </si>
  <si>
    <t>FARNES AGRAMUNT JOSEP MARIA</t>
  </si>
  <si>
    <t>Destructora paper, Serveis Socials</t>
  </si>
  <si>
    <t>Material pedagògic f. E.B. Patufet</t>
  </si>
  <si>
    <t>MATERIAL OFICINA</t>
  </si>
  <si>
    <t>Despesa material S.Soc. carretó carpetes penjants</t>
  </si>
  <si>
    <t xml:space="preserve">MATERIAL OFICINA </t>
  </si>
  <si>
    <t>despeses joventut</t>
  </si>
  <si>
    <t>Compra càmara fotogràfica E.B. Patufet</t>
  </si>
  <si>
    <t>FERNANDEZ PEREA EVA</t>
  </si>
  <si>
    <t>activitats joventut</t>
  </si>
  <si>
    <t>B66518580</t>
  </si>
  <si>
    <t>FLECA I PASTISSERIA TURON, SL</t>
  </si>
  <si>
    <t xml:space="preserve">2 coques briox amb pinyons i crema </t>
  </si>
  <si>
    <t>ACTES COMMEM.FI CURS CATALÀ 8 JUNY</t>
  </si>
  <si>
    <t xml:space="preserve">FESTA DEL SEGAR. 11 RODONS PA DE QUILO TALLATS </t>
  </si>
  <si>
    <t>Flors, naixements, defuncions, actes Alcaldia ...</t>
  </si>
  <si>
    <t>08517</t>
  </si>
  <si>
    <t>PROGRAMACIÓ TEATRE: CAIXET CONTRACTE 23-03-18</t>
  </si>
  <si>
    <t>B64311418</t>
  </si>
  <si>
    <t>FLYHARD PRODUCCIONS, SL</t>
  </si>
  <si>
    <t>PROGRAMACIÓ TEATRE: DRETS D'AUTOR "REFRACCIONS"</t>
  </si>
  <si>
    <t>Adquisició càmera de fotos</t>
  </si>
  <si>
    <t>A80500200</t>
  </si>
  <si>
    <t xml:space="preserve">FNAC .ES </t>
  </si>
  <si>
    <t>Submin. arbrat autòcton festa naixements 2017</t>
  </si>
  <si>
    <t>A58650946</t>
  </si>
  <si>
    <t>FORESTAL CATALANA. S.A.</t>
  </si>
  <si>
    <t>Obsequi motxilla jornada esportiva Gent Gran</t>
  </si>
  <si>
    <t>Material esportiu Cross escolar</t>
  </si>
  <si>
    <t>Trofeus pel Patinatge Artístic Palau</t>
  </si>
  <si>
    <t>Adhesius de vinil pels bastons de nòrdic walking</t>
  </si>
  <si>
    <t>Trofeus per gimnàstica rítmica</t>
  </si>
  <si>
    <t>Trofeus Torneig Vila de Palau de bàsquet</t>
  </si>
  <si>
    <t>Trofeus Torneig d'Hoquei Copa Minifem</t>
  </si>
  <si>
    <t>Submin. material esportiu obsequi C. Ed. L'Alzina</t>
  </si>
  <si>
    <t>IRC: Reallització activ. ed. ambiental escoles</t>
  </si>
  <si>
    <t>B64430515</t>
  </si>
  <si>
    <t>FUNBRAIN</t>
  </si>
  <si>
    <t>informe criteris ambientals espais verds</t>
  </si>
  <si>
    <t>G62867676</t>
  </si>
  <si>
    <t>FUNDACIO DE L'ENGINYERIA AGRICOLA CATALANA</t>
  </si>
  <si>
    <t>77000000-0</t>
  </si>
  <si>
    <t>SUPORT TÈCNIC AL PLA LOCAL DE JOVENTUT</t>
  </si>
  <si>
    <t>G58506981</t>
  </si>
  <si>
    <t>FUNDACIO FRANCESC FERRER I GUARDIA</t>
  </si>
  <si>
    <t>Consell d'inf. Fòrum educació</t>
  </si>
  <si>
    <t>R05800395E</t>
  </si>
  <si>
    <t>FUNDACIO PERE TARRES</t>
  </si>
  <si>
    <t>Treballs de fusteria E. B. Patufet</t>
  </si>
  <si>
    <t>Substitució de tapetes fusteria E. Can Cladellas</t>
  </si>
  <si>
    <t>Substitució 5 peces de fusta de l'escenari</t>
  </si>
  <si>
    <t xml:space="preserve">Folrar el frontal de l'escenari </t>
  </si>
  <si>
    <t>Fregar i pintar la reixa de ferro de la finestra</t>
  </si>
  <si>
    <t>Col·locació de 12 escaires per reforçar prestatges</t>
  </si>
  <si>
    <t>fregar i pintar les 2 escales de fusta d'accés</t>
  </si>
  <si>
    <t>Retirada de la moqueta de la pared frontal</t>
  </si>
  <si>
    <t>NÚMERO 14818 D'IMPORT 594,07 €</t>
  </si>
  <si>
    <t>Substitució del pany amb clau i bombí</t>
  </si>
  <si>
    <t xml:space="preserve">Realització de 4 portes noves de D.M amb pany </t>
  </si>
  <si>
    <t>Adquisició i instal·lació 2 cortines color negre</t>
  </si>
  <si>
    <t>Realització de 4 portes noves D.M amb pany i clau</t>
  </si>
  <si>
    <t>Realització 2 portes noves de D.M</t>
  </si>
  <si>
    <t>CAN CORTÈS: REALITZACIÓ ARMARI. PORTES CORREDERES</t>
  </si>
  <si>
    <t>Substitució maneta trencada porta Casal Gent Gran</t>
  </si>
  <si>
    <t>treure moqueta de sota l'escenari de la sala poliv</t>
  </si>
  <si>
    <t>Conform.pressup.autocar desfilada vestits paper'18</t>
  </si>
  <si>
    <t>B61707337</t>
  </si>
  <si>
    <t xml:space="preserve">GALERA OCHANDO, SL </t>
  </si>
  <si>
    <t>60000000-8</t>
  </si>
  <si>
    <t>manteniment nau brigades</t>
  </si>
  <si>
    <t>GARCIA NIETO JUAN CARLOS</t>
  </si>
  <si>
    <t>34000000-7</t>
  </si>
  <si>
    <t>Subministrament terres i adobs plantada H. del Fum</t>
  </si>
  <si>
    <t>J62241385</t>
  </si>
  <si>
    <t>GARDEN PALAU S.C.P.</t>
  </si>
  <si>
    <t>H CONTE MAIG</t>
  </si>
  <si>
    <t>GAVALDÀ GUITERAS, CLARA</t>
  </si>
  <si>
    <t>08012</t>
  </si>
  <si>
    <t>TALLER ESTIRAPICALLANÇA FIRA SANT JORDI 2018</t>
  </si>
  <si>
    <t>B61933941</t>
  </si>
  <si>
    <t>GEST LUDIC L'OBRADOR</t>
  </si>
  <si>
    <t>B59802611</t>
  </si>
  <si>
    <t>GESTIO DE RESIDUS CIRERA S.L.</t>
  </si>
  <si>
    <t>08108</t>
  </si>
  <si>
    <t>Taller risoteràpia Assoc.Dones per les Dones 2018</t>
  </si>
  <si>
    <t xml:space="preserve">GIMENEZ GUZMAN, SONIA </t>
  </si>
  <si>
    <t>08279</t>
  </si>
  <si>
    <t>V Jornada E. Adults 2a. part</t>
  </si>
  <si>
    <t>B58238031</t>
  </si>
  <si>
    <t>GIPPSA INFORMATICA</t>
  </si>
  <si>
    <t>Anuncis oficials</t>
  </si>
  <si>
    <t>B08936643</t>
  </si>
  <si>
    <t>GODO STRATEGIES S.L.U.</t>
  </si>
  <si>
    <t>Anuncis oficials 16 i 20 d'abril lavanguardia</t>
  </si>
  <si>
    <t>Xocolatada Dia Mundial dels Boscos i de l'Aigua</t>
  </si>
  <si>
    <t>GOMEZ FERNANDEZ ANA BELEN</t>
  </si>
  <si>
    <t xml:space="preserve">Refregeri presentació Diagnòstic de Salut </t>
  </si>
  <si>
    <t>Exposició treballs alumnes batxillerat</t>
  </si>
  <si>
    <t>Conf.Pressup.pica-pica Desfilada Vestits Paper'18</t>
  </si>
  <si>
    <t>Conf.Pressup.Pica-pica Desfilada Vestits Paper'18</t>
  </si>
  <si>
    <t>FORUM D'EDUCACIÓ</t>
  </si>
  <si>
    <t>V Jornada escola d'Adults</t>
  </si>
  <si>
    <t>FM2017_Publicitat festa major a altres poblacions,Vanguardia</t>
  </si>
  <si>
    <t>GOOD MEDIA STRATEGIES S.L.U.</t>
  </si>
  <si>
    <t>22200000-2</t>
  </si>
  <si>
    <t>COMPROBAR BATERIAS.PROBAR MAQUINA PARA COMPROBAR P</t>
  </si>
  <si>
    <t>08961</t>
  </si>
  <si>
    <t>Reparció vehicle E9972 brigada Parcs i Jardins</t>
  </si>
  <si>
    <t>Pintat d'espais Escola Folch i Torres</t>
  </si>
  <si>
    <t>Pintat aules Escola d'Adults</t>
  </si>
  <si>
    <t>Compra de 12 làmpades per manteniment enllumenat</t>
  </si>
  <si>
    <t>B64471840</t>
  </si>
  <si>
    <t>GRUPO ELECTRO STOCKS S.L.U.</t>
  </si>
  <si>
    <t>Compra de 2 columnes de fanal de 10 m</t>
  </si>
  <si>
    <t>Compra columna 9m per manteniment enllumenat</t>
  </si>
  <si>
    <t>Compra de 1200 m de cable per enllumenat</t>
  </si>
  <si>
    <t>Compra de 336 bombetes per manteniment enllumenat</t>
  </si>
  <si>
    <t>Compra de 2 columnes de fanal per enllumenat</t>
  </si>
  <si>
    <t>Compra columna fanal 9 m enllumenat</t>
  </si>
  <si>
    <t>Compra de 1.500 metres de cable enllumenat</t>
  </si>
  <si>
    <t>Material elèctric canvi llumeneres PI Riera Caldes</t>
  </si>
  <si>
    <t>Aquisició de l'aplicatiu SiteKiosk</t>
  </si>
  <si>
    <t>B84649474</t>
  </si>
  <si>
    <t>GRUPOINFO24, S.L.</t>
  </si>
  <si>
    <t>28-Madrid</t>
  </si>
  <si>
    <t>28079</t>
  </si>
  <si>
    <t>Submin.ampliació tanca de fusta Pl Ball de Gitanes</t>
  </si>
  <si>
    <t>B63768550</t>
  </si>
  <si>
    <t>HAPPYLUDIC PLAYGROUND AND URBAN EQUIPMENT SL</t>
  </si>
  <si>
    <t>08116</t>
  </si>
  <si>
    <t>2 CONTROLADORS PER LA 1A SESSIÓ DEL TORNEIG DE RAP</t>
  </si>
  <si>
    <t>08300</t>
  </si>
  <si>
    <t>Xerrada d'alimentació saludable</t>
  </si>
  <si>
    <t>B65325474</t>
  </si>
  <si>
    <t>HEREUS CAN JORNET SL</t>
  </si>
  <si>
    <t>Mobiliari E. B. Patufet</t>
  </si>
  <si>
    <t>B66629494</t>
  </si>
  <si>
    <t>HERMEX IBERICA SL</t>
  </si>
  <si>
    <t>CP Servei de Prevenció de Riscos Laborals 2n trim</t>
  </si>
  <si>
    <t>B61271672</t>
  </si>
  <si>
    <t>ICESE PREVENCIO, SL</t>
  </si>
  <si>
    <t xml:space="preserve">CP 100 reconeixements mèdics específics </t>
  </si>
  <si>
    <t>Adquisició d'una tauleta digital</t>
  </si>
  <si>
    <t>A59367458</t>
  </si>
  <si>
    <t>ID GRUP, SA</t>
  </si>
  <si>
    <t>Adquisició 3 tauletes digitals pel SAC</t>
  </si>
  <si>
    <t>08147</t>
  </si>
  <si>
    <t>Manteniment del gestor de continguts de la web de</t>
  </si>
  <si>
    <t>Millores a la web de la ràdio per l'App</t>
  </si>
  <si>
    <t>Material reparar portes vestidors pista coberta</t>
  </si>
  <si>
    <t>B64931355</t>
  </si>
  <si>
    <t>INNOVACIONS METALIK, SL</t>
  </si>
  <si>
    <t>CARNESTOLTES 2018: ANIMACIÓ INFANTIL</t>
  </si>
  <si>
    <t>B63434971</t>
  </si>
  <si>
    <t>INSPIRA, TOT ES POSSIBLE, SLU</t>
  </si>
  <si>
    <t>Taller Policia Admin per agent i caporal de la PL</t>
  </si>
  <si>
    <t>Q0801494F</t>
  </si>
  <si>
    <t>INSTITUT DE SEGURETAT PUBLICA DE CATALUNYA</t>
  </si>
  <si>
    <t xml:space="preserve">Curs Agent Policia Local </t>
  </si>
  <si>
    <t>Taller Dansa 12/03/18 commemoració 8/03/18</t>
  </si>
  <si>
    <t>B66705096</t>
  </si>
  <si>
    <t xml:space="preserve">INTERNATIONAL BOOKING &amp; PRODUCTION MANAGEMENT </t>
  </si>
  <si>
    <t>Taller dansa 31/05/18 EB El Sol commem.8/03/18</t>
  </si>
  <si>
    <t>IRC:senyalització horitzontal</t>
  </si>
  <si>
    <t>B58441585</t>
  </si>
  <si>
    <t>INTEROAD, SL</t>
  </si>
  <si>
    <t>08263</t>
  </si>
  <si>
    <t>JEREZ TRAMUNT, MARCOS JUAN</t>
  </si>
  <si>
    <t>DESPESA PLANTES ESTANT AJUNTAMENT COMERÇ FEST 2018</t>
  </si>
  <si>
    <t>Material fungible E. B. Patufet</t>
  </si>
  <si>
    <t>Enquadernació 15 llibres Resolucions d'alcaldia i</t>
  </si>
  <si>
    <t>Tríptics Cross escolar</t>
  </si>
  <si>
    <t>Despesa equipament dues cadires oficina S.Socials</t>
  </si>
  <si>
    <t xml:space="preserve">ADQUISICIO 11 CADIRES </t>
  </si>
  <si>
    <t>Impressió Guia Centres Educatius curs 2018-2019</t>
  </si>
  <si>
    <t>Material fungible E. B. El Sol</t>
  </si>
  <si>
    <t>Credit de Sintesi IES Ramon Casas</t>
  </si>
  <si>
    <t>Press.impres.tríptics,sobres,etiquet.ensobr.FGGran</t>
  </si>
  <si>
    <t>PAPER OFICINA DIFERENTS EDIFICIS</t>
  </si>
  <si>
    <t>CERES I GOMETS JORBACHS BIBLIOTECA</t>
  </si>
  <si>
    <t xml:space="preserve">SOBRES FORMAT AMERICA FINESTRA ESQUERRA </t>
  </si>
  <si>
    <t>Impr.150 u.díptic Contes educ Biblioteca Igualtat</t>
  </si>
  <si>
    <t>PROGRAMACIÓ ESTABLE: IMPRESSIÓ CARTELLS I QUARTILL</t>
  </si>
  <si>
    <t>material escorxador</t>
  </si>
  <si>
    <t>cerradura completa serie sintra</t>
  </si>
  <si>
    <t>PLASTIFICACIONS A3</t>
  </si>
  <si>
    <t>PREMIS SANT JORDI: IMPRESSIÓ 2500 FLYERS</t>
  </si>
  <si>
    <t>COMPRA MATERIAL DIVERS</t>
  </si>
  <si>
    <t>PROGRAMACIÓ TEATRE: IMPRESSIÓ CARTELLS I QUARTILL</t>
  </si>
  <si>
    <t>manteniment jocs infantils</t>
  </si>
  <si>
    <t>Impressió digital en poliester de 2 ploters</t>
  </si>
  <si>
    <t>DESPESA PROGRAMES MERCAT MEDIEVAL 2018</t>
  </si>
  <si>
    <t>Impressió digital programes Concert del Roser</t>
  </si>
  <si>
    <t>COMPRA FUNDES CDS</t>
  </si>
  <si>
    <t>Material d'oficina Comunicació any 2018</t>
  </si>
  <si>
    <t>Impressió digital de 2 cartells DIN-A2+500 DIN-A5</t>
  </si>
  <si>
    <t>Adquis.Plafó Expo Dones Esport marc 8/03/2018</t>
  </si>
  <si>
    <t>despeses diverses policia</t>
  </si>
  <si>
    <t>despeses cultura</t>
  </si>
  <si>
    <t>despeses nau brigades</t>
  </si>
  <si>
    <t>200 BUTLLETES FIRA SANT JORDI</t>
  </si>
  <si>
    <t>Compra de 30 talonaris de Fulls de Comanda</t>
  </si>
  <si>
    <t>XECS GEGANTS PELS PREMIS D'EMPRENEDORIA</t>
  </si>
  <si>
    <t>Díptics Caminada Nocturna 2018</t>
  </si>
  <si>
    <t xml:space="preserve">material protecció </t>
  </si>
  <si>
    <t xml:space="preserve">PAPER OFICINA </t>
  </si>
  <si>
    <t>Impressió 4 cartells DIN-A2 + 500 DIN-A5 color</t>
  </si>
  <si>
    <t>Impressió de punts de llibre</t>
  </si>
  <si>
    <t>Obsequi 2 nenes partic.Desfilada vestits papers'18</t>
  </si>
  <si>
    <t>Impressió de fulletons sobre bonificacions IBI</t>
  </si>
  <si>
    <t>Despesa mobiliari 2 bucks i 2 armaris impressora</t>
  </si>
  <si>
    <t>COMPRA DE MOBILIARI PER L'AULA PFI COMERÇ</t>
  </si>
  <si>
    <t>despeses comerç</t>
  </si>
  <si>
    <t>Cortines aules E. d'Adults</t>
  </si>
  <si>
    <t>B64060254</t>
  </si>
  <si>
    <t>JORDI GIRIBETS MONTAL, S.L.U.</t>
  </si>
  <si>
    <t>08167</t>
  </si>
  <si>
    <t>Destrucció puntual confidencial de documents</t>
  </si>
  <si>
    <t>B66772013</t>
  </si>
  <si>
    <t>JUNAN SERVEIS SOLIDARIS SL</t>
  </si>
  <si>
    <t>Enregistrament, producció i edició del CD</t>
  </si>
  <si>
    <t>b63037196</t>
  </si>
  <si>
    <t xml:space="preserve">LA MA DE GUIDO, SL </t>
  </si>
  <si>
    <t>CARNESTOLTES 2018: ANIMACIÓ RUA</t>
  </si>
  <si>
    <t>F63065593</t>
  </si>
  <si>
    <t>LA PAPARRA SCCL</t>
  </si>
  <si>
    <t>08009</t>
  </si>
  <si>
    <t>MERCAT SETMANAL. 12 DISSABTES GENER-MARÇ 2018</t>
  </si>
  <si>
    <t>Subscripcio lavanguardia 26-04 al 25-07 2018</t>
  </si>
  <si>
    <t>B61475257</t>
  </si>
  <si>
    <t>LA VANGUARDIA EDICIONES, S.L.</t>
  </si>
  <si>
    <t>ASSESSORIA MOBILITAT INTERNACIONAL</t>
  </si>
  <si>
    <t>G63527170</t>
  </si>
  <si>
    <t>LA VIBRIA INTERCULTURAL</t>
  </si>
  <si>
    <t>Curs manteniment risc legionel·la (2 alumnes)</t>
  </si>
  <si>
    <t>H DEL CONTE EN ANGLÈS MES D'ABRIL</t>
  </si>
  <si>
    <t>H DEL CONTE D'ANGLÈS MES DE MAIG</t>
  </si>
  <si>
    <t xml:space="preserve">manteniment edifici esports </t>
  </si>
  <si>
    <t>LEGAZ MODREGO , LUIS CARLOS</t>
  </si>
  <si>
    <t>PENYA BARCELONISTA: ADQUISICIÓ 50 PLAQUES DE VIDRE</t>
  </si>
  <si>
    <t>B58022591</t>
  </si>
  <si>
    <t>LOLA COLGABLE S.L.</t>
  </si>
  <si>
    <t>Publicació anunci revista Palau Informatiu gener</t>
  </si>
  <si>
    <t>LUMBRERAS ROS , SANTIAGO</t>
  </si>
  <si>
    <t>Publicació anuncis revista Palau Informatiu febrer</t>
  </si>
  <si>
    <t>Publicació anuncis revista Palau Informatiu març</t>
  </si>
  <si>
    <t>Publicació anuncis revista Palau Informatiu abril</t>
  </si>
  <si>
    <t>Publicació anuncis revista Palau Informatiu maig</t>
  </si>
  <si>
    <t>Reparació desbrossadora brigada de Parcs i Jardins</t>
  </si>
  <si>
    <t>maquinaria i eines jardins</t>
  </si>
  <si>
    <t>Subministrament bufadora brigada Parcs i Jardins</t>
  </si>
  <si>
    <t>maquinaria i eines jardineria</t>
  </si>
  <si>
    <t>Taller tall +Confecc.Esplai Gent Gran novembre</t>
  </si>
  <si>
    <t>MARIN SALAMERO, MAGDALENA</t>
  </si>
  <si>
    <t>12- Castelló</t>
  </si>
  <si>
    <t>12138</t>
  </si>
  <si>
    <t>Taller tall +Confecc.Esplai Gent Gran gener</t>
  </si>
  <si>
    <t>Conf.Pressup.Taller tall +Confecc.Esplai Gent Gran</t>
  </si>
  <si>
    <t>BVO Arranjament parc infantil Pl. Ball de Gitanes</t>
  </si>
  <si>
    <t>45111290-7</t>
  </si>
  <si>
    <t>Arranjament tanca bassa de l' Hostal del Fum</t>
  </si>
  <si>
    <t xml:space="preserve">Instal.lació tanca parc Plaça Ball de Gitanes </t>
  </si>
  <si>
    <t>Manteniment dels patis de sauló Escola Palau</t>
  </si>
  <si>
    <t>Manteniment del pati de sauló E. Folch i Torres</t>
  </si>
  <si>
    <t>Construcció d'embornal al pati de l'E Folch i Torr</t>
  </si>
  <si>
    <t>45231300-8</t>
  </si>
  <si>
    <t>Manteniment del pati de sauló Infantil Folch i Tor</t>
  </si>
  <si>
    <t>Reparació tram vial 40 ml Camí de la Serra 295-299</t>
  </si>
  <si>
    <t>45233226-9</t>
  </si>
  <si>
    <t>Anivellar i compactar tram ronda verda</t>
  </si>
  <si>
    <t>B61025235</t>
  </si>
  <si>
    <t>MARTI FABRES, SL</t>
  </si>
  <si>
    <t>08192</t>
  </si>
  <si>
    <t>Retransmissió Copa Reina Ok 2018 Ràdio</t>
  </si>
  <si>
    <t>MARTIN GARCIA, JORDI</t>
  </si>
  <si>
    <t>Activitat Cantata. E. de Música</t>
  </si>
  <si>
    <t>MARTINEZ CAMPILLO, M. ANGELES</t>
  </si>
  <si>
    <t>Construcció d'una rasa parc La Plana de Can Maiol</t>
  </si>
  <si>
    <t>MARTINEZ MONJON, ANDRES</t>
  </si>
  <si>
    <t>maquinara i eines obres</t>
  </si>
  <si>
    <t xml:space="preserve">manteniment área d'esports </t>
  </si>
  <si>
    <t xml:space="preserve">manteniment eines jardins </t>
  </si>
  <si>
    <t>despeses masia can falguera</t>
  </si>
  <si>
    <t>manteniment can boada</t>
  </si>
  <si>
    <t>Servei de tècnic de so ràdio 1er semestre 2018</t>
  </si>
  <si>
    <t xml:space="preserve">MARTINEZ MURGO, JOAN </t>
  </si>
  <si>
    <t>64228200-2</t>
  </si>
  <si>
    <t>Servei de control de so de l emisora Radio Palau e</t>
  </si>
  <si>
    <t>Servei de tècnic de so ràdio 1er semestre maig</t>
  </si>
  <si>
    <t>Programa magazine Ràdio Palau maig</t>
  </si>
  <si>
    <t>MAS MARESMA MARIA</t>
  </si>
  <si>
    <t>HC FEBRER 2018</t>
  </si>
  <si>
    <t xml:space="preserve">MAS UBEDA, MONTSERRAT </t>
  </si>
  <si>
    <t>08159</t>
  </si>
  <si>
    <t>DESPESA PUBLICITAT MESQUE TV MERCAT MEDIEVAL 2018</t>
  </si>
  <si>
    <t>B65526261</t>
  </si>
  <si>
    <t>MASQUE TV, SL</t>
  </si>
  <si>
    <t>IRC: TEATRE EDUCACIO VIÀRIA</t>
  </si>
  <si>
    <t>08074</t>
  </si>
  <si>
    <t>Arranjament del parc de l'Av. de l'Ebre</t>
  </si>
  <si>
    <t>Arranjament parc infantil de Can Falguera</t>
  </si>
  <si>
    <t>50870000-4</t>
  </si>
  <si>
    <t xml:space="preserve">Arranjament tanca perimetral de l'Hostal del Fum </t>
  </si>
  <si>
    <t>Autoritzant pagament increment arranjament</t>
  </si>
  <si>
    <t>plaça ball de gitanes, partida: 2018 30401 1710022</t>
  </si>
  <si>
    <t>Substitució maneta tanca de cop porta vestíbul</t>
  </si>
  <si>
    <t>Subministre i col·locació tanca cissa inox</t>
  </si>
  <si>
    <t>Reparació porta escomesa aigua Can Cladellas</t>
  </si>
  <si>
    <t>CAN CORTÈS: PINTAR ELS 3 APARELLS CLIMA</t>
  </si>
  <si>
    <t>H CONTE ABRIL BIBLIOTECA</t>
  </si>
  <si>
    <t>G63125322</t>
  </si>
  <si>
    <t xml:space="preserve">MICRO TROUPE </t>
  </si>
  <si>
    <t>08232</t>
  </si>
  <si>
    <t>FESTA DEL SEGAR 120 BOTIFARRES 120 TALLS CANSALADA</t>
  </si>
  <si>
    <t>NETEJA VEHICLES POLICIALS</t>
  </si>
  <si>
    <t>B66894288</t>
  </si>
  <si>
    <t>MON AUTO RENTAT ECOLOGIC S.L.</t>
  </si>
  <si>
    <t>Conf.Pressup.fotogr.i vídeo FGGran i vestits paper</t>
  </si>
  <si>
    <t>08066</t>
  </si>
  <si>
    <t>Videoreportatge Carnestoltes'18</t>
  </si>
  <si>
    <t>Video publicitari mercat medieval 2018</t>
  </si>
  <si>
    <t>Reportatge fotogràfic Mercat Medieval 2018</t>
  </si>
  <si>
    <t xml:space="preserve">ESPECTACLE ITINERANT LA TORNA MERCAT MEDIEVAL </t>
  </si>
  <si>
    <t>F17459991</t>
  </si>
  <si>
    <t>MUSICS DE GIRONA, SCCL</t>
  </si>
  <si>
    <t>17079</t>
  </si>
  <si>
    <t xml:space="preserve">Treballs de consergeria-manteniment </t>
  </si>
  <si>
    <t>B65727190</t>
  </si>
  <si>
    <t>NETEJA I MANTENIMENT D'EDIFICIS I INSTAL·LACIONS, SL</t>
  </si>
  <si>
    <t xml:space="preserve">informe Hores fora de pressupost </t>
  </si>
  <si>
    <t>Feines de conserge-manteniment Pavelló esports</t>
  </si>
  <si>
    <t>Despesa serveis de consergeria.</t>
  </si>
  <si>
    <t>NETEJA I MANTENIMNET D'EDIFICIS I INSTAL·LACIONS, SL</t>
  </si>
  <si>
    <t>Prestació de feines de conserge-manteniment.</t>
  </si>
  <si>
    <t>DESPESA DESBROSSADA MARGES CASTELL MERCAT MEDIEVAL</t>
  </si>
  <si>
    <t>08224</t>
  </si>
  <si>
    <t>Retirada d'un abocador situat a la Ronda Verda</t>
  </si>
  <si>
    <t>Tala i retirada arbrat caigut a l'Hostal del Fum</t>
  </si>
  <si>
    <t xml:space="preserve">Retirada dels abocadors </t>
  </si>
  <si>
    <t>Retirada dels abocadors del autoritzat 27685</t>
  </si>
  <si>
    <t>Tallar un arbre al Carrer Nou (Can Riera) del auto</t>
  </si>
  <si>
    <t>Tallar un arbre al Camí de Can Riera del autoritza</t>
  </si>
  <si>
    <t>Renovació dominis Internet corporatius</t>
  </si>
  <si>
    <t>B61553327</t>
  </si>
  <si>
    <t>NOMINALIA INTERNET, S.L.</t>
  </si>
  <si>
    <t>08193</t>
  </si>
  <si>
    <t>Proposta obra teatre "La Perruca" Igualtat gènere</t>
  </si>
  <si>
    <t>Reparació tram vorera Creu de Baduell, 38</t>
  </si>
  <si>
    <t>Manteniment voreres zona de Can Falguera</t>
  </si>
  <si>
    <t>Taller Zumba-booty 8/03/2018 Dia Inter.Dones</t>
  </si>
  <si>
    <t>ORTIZ SOLANO MERITXELL</t>
  </si>
  <si>
    <t>adquisició targetes</t>
  </si>
  <si>
    <t xml:space="preserve">IRC:Adquisició de 500 targetes T-10 de transport </t>
  </si>
  <si>
    <t>Subministrament d'herbicida biològic</t>
  </si>
  <si>
    <t>08184</t>
  </si>
  <si>
    <t>24000000-4</t>
  </si>
  <si>
    <t>Reparació Jocs infantils del parc de La Pineda</t>
  </si>
  <si>
    <t>IRC:Despeses Registre de la Propietat</t>
  </si>
  <si>
    <t>CURS PER ATURATS D'ACTIC NIVELL I</t>
  </si>
  <si>
    <t>B66117797</t>
  </si>
  <si>
    <t>PHRO TRAINING CONSULTANTS &amp; PARTNERS, SL</t>
  </si>
  <si>
    <t>activitats joventurt</t>
  </si>
  <si>
    <t>44820000-4</t>
  </si>
  <si>
    <t>CURS D'OFFICE PER ATURATS</t>
  </si>
  <si>
    <t>B63351068</t>
  </si>
  <si>
    <t>PITAGORA ADVANCED, SLU</t>
  </si>
  <si>
    <t>08093</t>
  </si>
  <si>
    <t>Conf.Pressup.espectacles,so i llum Festa Gent Gran</t>
  </si>
  <si>
    <t>B59144824</t>
  </si>
  <si>
    <t>PLANNING GENERAL D'ESPECTACLES</t>
  </si>
  <si>
    <t>92340000-6</t>
  </si>
  <si>
    <t>Feines de desinfectar i ambientar pavelló d'esport</t>
  </si>
  <si>
    <t>A84354448</t>
  </si>
  <si>
    <t>PRODINSA S.A.</t>
  </si>
  <si>
    <t>Desinfecció zones humides espais esportius mpals.</t>
  </si>
  <si>
    <t>IRC: Feines de senyalització horitzontal del munic</t>
  </si>
  <si>
    <t>PROSEÑAL, S.L.</t>
  </si>
  <si>
    <t>Llicències WTS i implantació pilot Awingu</t>
  </si>
  <si>
    <t>B66783812</t>
  </si>
  <si>
    <t>PROSOL ISCAT SL</t>
  </si>
  <si>
    <t xml:space="preserve">Cobertura informativa caps de setmana ràdio </t>
  </si>
  <si>
    <t>PUIG ALASA, RAQUEL</t>
  </si>
  <si>
    <t>64228000-0</t>
  </si>
  <si>
    <t>Cobertura informativa caps de setmana ràdio</t>
  </si>
  <si>
    <t>2ª COMPRA LLIBRES</t>
  </si>
  <si>
    <t>COMPRA CÒMICS BIBLIOTECA</t>
  </si>
  <si>
    <t>Adquis.3 llibres d'igualtat gèn. Biblio Municipal</t>
  </si>
  <si>
    <t>DIARIS COMARCALS BIBLIOTECA</t>
  </si>
  <si>
    <t>informe despeses fira medieval</t>
  </si>
  <si>
    <t>Manteniment GPS</t>
  </si>
  <si>
    <t>B65472060</t>
  </si>
  <si>
    <t>RADIO SYSTEMS</t>
  </si>
  <si>
    <t>08226</t>
  </si>
  <si>
    <t>Plantació d'arbrat viari al Camí Reial</t>
  </si>
  <si>
    <t>RAMIRO MARTIN ESTEBAN</t>
  </si>
  <si>
    <t>Ajardinament E. B. El Sol</t>
  </si>
  <si>
    <t>2 PANCARTES FIRA ANTIGUITATS</t>
  </si>
  <si>
    <t>B61956009</t>
  </si>
  <si>
    <t>RETOLS PALAU S.L.</t>
  </si>
  <si>
    <t>ACTUALITZAR DATES PANCARTES MERCAT MEDIEVAL 2018</t>
  </si>
  <si>
    <t>MUNTATGE I DESMUNTATGE BANDEROLES MERCAT MEDIEVAL</t>
  </si>
  <si>
    <t>DESPESA 40 BANDEROLES MERCAT MEDIEVAL 2018</t>
  </si>
  <si>
    <t>Actualització pancartes</t>
  </si>
  <si>
    <t>Impressió i confecció plafons Comerç Fest</t>
  </si>
  <si>
    <t>protecció metalica , punt descarrega per a vehicle</t>
  </si>
  <si>
    <t>INF 230/13 B RECURSO CONT-ADMINISTRATIVO</t>
  </si>
  <si>
    <t>04- Honoraris per tarifes</t>
  </si>
  <si>
    <t>SANZ LOPEZ JESUS</t>
  </si>
  <si>
    <t>informe recurs contencios 42267</t>
  </si>
  <si>
    <t>recollida residus</t>
  </si>
  <si>
    <t>A40163859</t>
  </si>
  <si>
    <t>SECANIM BIO-INDUSTRIAS SAU</t>
  </si>
  <si>
    <t>bvo recolllida de residus</t>
  </si>
  <si>
    <t>QUIOSC ROSER PREMSA 2ª FRACCIO</t>
  </si>
  <si>
    <t>Compra de llibres concurs d'Escriptura</t>
  </si>
  <si>
    <t>CATERING CLOENDA JORNADA EMPRENEDORIA</t>
  </si>
  <si>
    <t xml:space="preserve">SEGURA EXPOSITO, JOSEP </t>
  </si>
  <si>
    <t>55100000-1</t>
  </si>
  <si>
    <t xml:space="preserve">DESPESA DIETES PROTECCIÓ CIVIL MERCAT MEDIEVAL </t>
  </si>
  <si>
    <t>Assessorament psicològic E. Bressol</t>
  </si>
  <si>
    <t>SELLS MOCHOLI, ANNA M</t>
  </si>
  <si>
    <t>IRC: Compra materia per manteniment de senyalitzac</t>
  </si>
  <si>
    <t>IRC:Tractam. herbicides via pública i p. i jardins</t>
  </si>
  <si>
    <t xml:space="preserve">Arranjament xarxa distribució reg z. verdes </t>
  </si>
  <si>
    <t>AUTOCARS TEATRE</t>
  </si>
  <si>
    <t>08252</t>
  </si>
  <si>
    <t>Sortida a Sant Llorenç de Munt E. Folch i T.</t>
  </si>
  <si>
    <t>Lloguer autocar pel Hoquei patins</t>
  </si>
  <si>
    <t>Servei d'autocar per anar a Mollet del Vallès</t>
  </si>
  <si>
    <t>Autocar E. B. El Sol visita a la Biblioteca</t>
  </si>
  <si>
    <t>Servei autocar passejada Hospitalet del Llobregat</t>
  </si>
  <si>
    <t>Autocar Cantata E. de Música</t>
  </si>
  <si>
    <t>Sortida infants 2-3 El Sol a E. Can Cladellas</t>
  </si>
  <si>
    <t>Transport escolar al teatre 05/03/2018 Folch i tor</t>
  </si>
  <si>
    <t>Transport escolar al teatre 06/03 can cladellas</t>
  </si>
  <si>
    <t>Transport escolar al teatre</t>
  </si>
  <si>
    <t>DESPESA SERVEI AUTOCARS MERCAT MEDIEVAL 2018</t>
  </si>
  <si>
    <t>Autocar Cloenda passejades "Caminem cap els 100"</t>
  </si>
  <si>
    <t>DESPESA MATERIAL ESTANT AJUNTAMENT COMERÇ FEST</t>
  </si>
  <si>
    <t>B64506652</t>
  </si>
  <si>
    <t>SERVIRENT EVENTOS, SL</t>
  </si>
  <si>
    <t>SANT JORDI 2018: TALLER DE ROSES</t>
  </si>
  <si>
    <t>B65022816</t>
  </si>
  <si>
    <t>SHOW FACTORY PRODUCCIONS,S.L.</t>
  </si>
  <si>
    <t>LLOGUER EQUIP DE SO I LLUM</t>
  </si>
  <si>
    <t>PROGRAMACIÓ ESTABLE DE TEATRE:</t>
  </si>
  <si>
    <t>TEATRE JOVENTUT: ASSIST. TÈC. 09-03-18</t>
  </si>
  <si>
    <t>FEDERACIÓ ANDALUZA COM. ASSIST. TÈC. 11-03-18.</t>
  </si>
  <si>
    <t>EDUCACIÓ VIÀRIA: ASSIST. TÈC. 20-03-18</t>
  </si>
  <si>
    <t>PROGRAMACIÓ TEATRE:ASSIST. TÈC.+2 TÈCNICS 23-03-18</t>
  </si>
  <si>
    <t>TEATRE AMATEUR: ASSIST. TÈC. 18-03-18</t>
  </si>
  <si>
    <t>TALLER DE LES ARTS: ASSIST. TÈC. 25-03-18</t>
  </si>
  <si>
    <t>PARRÒQUIA DE SANT GENÍS: ASSIST. TÈC. 31-03-18</t>
  </si>
  <si>
    <t>TEATRE ASSIST.TECN EDUCACIO VIÀRIA 06-04-2018</t>
  </si>
  <si>
    <t>TEATRE ASSIST. TECN.PROGR. LA XARXA 15-04-2018</t>
  </si>
  <si>
    <t>TEATRE ASSIST. TECN. PROGR. ESCOTILLO 15.04.2018</t>
  </si>
  <si>
    <t>TEATRE ASSIST.TECN.CENTRE ANDALUZ 08.04.2018</t>
  </si>
  <si>
    <t>TEATRE ASSIST. TECN. TEATRE ESCOLES 03.05.2018</t>
  </si>
  <si>
    <t>TEATRE ASSIST.TECN. PROG. AMATER ARTS 22.04.2018</t>
  </si>
  <si>
    <t>TEATRE ASIST. TECN. PROG.TEATRE ESCOLES 25.04.2018</t>
  </si>
  <si>
    <t>TEATRE A LES ESCOLES ASSIST.TECN.05.04.2018</t>
  </si>
  <si>
    <t>TEATRE JOVENTUT ASSIST.TECN.13-04-2018</t>
  </si>
  <si>
    <t>TEATRE ASSIST. TECN. TEATRE ESCOLES 24-04-2018</t>
  </si>
  <si>
    <t>TEATRE A LES ESCOLES ASSIST.TECN.04.04.2018</t>
  </si>
  <si>
    <t>TEATRE LITERAT. BATXILL. ASSIST.TECN.11.04.2018</t>
  </si>
  <si>
    <t>serveis missatgers</t>
  </si>
  <si>
    <t>A83052407</t>
  </si>
  <si>
    <t>SOCIEDAD ESTATAL CORREOS Y TELEGRAFOS S.A.</t>
  </si>
  <si>
    <t xml:space="preserve">serveis postals </t>
  </si>
  <si>
    <t>servei correos urbanisme</t>
  </si>
  <si>
    <t xml:space="preserve">Distribució de la difusió dels actes </t>
  </si>
  <si>
    <t xml:space="preserve">SOLER GUALLAR, EVA </t>
  </si>
  <si>
    <t>Reparació dels actes vandàlics a la Ronda Verda</t>
  </si>
  <si>
    <t xml:space="preserve">Substitució 40 bancs de diferents zones verdes </t>
  </si>
  <si>
    <t xml:space="preserve">Arranjament tanca parc infantil Pla de l'Alzina </t>
  </si>
  <si>
    <t>Reparació dels actes vandàlics de la Ronda Verda</t>
  </si>
  <si>
    <t>Reparacions dels actes vandàlics al municipi</t>
  </si>
  <si>
    <t>despeses manteniment parc hostal del fum</t>
  </si>
  <si>
    <t>Obres reparació actes vandàlics del municipi</t>
  </si>
  <si>
    <t>despeses manteniment ronda verda</t>
  </si>
  <si>
    <t xml:space="preserve">SANT JORDI 2018: COMPRA 6 LOTS LLIBRES PREMIS </t>
  </si>
  <si>
    <t>A08933103</t>
  </si>
  <si>
    <t>TAPIDE, SA ( LA LLAR DEL LLIBRE)</t>
  </si>
  <si>
    <t>Obra de teatre "No em ratllis"</t>
  </si>
  <si>
    <t>TALLER FORMATIU EN COMPETÈNCIES PERSONALS I SOCIAL</t>
  </si>
  <si>
    <t>LLOGUER DESFIBRIL·LADORS INSTAL. MPALS.</t>
  </si>
  <si>
    <t>B66071143</t>
  </si>
  <si>
    <t>TECHNOLOGY 2050, SL</t>
  </si>
  <si>
    <t>08143</t>
  </si>
  <si>
    <t>Instal·lació i manteniment de desfibri·ladors maig</t>
  </si>
  <si>
    <t>se - 5. SERVEIS</t>
  </si>
  <si>
    <t>Instal·lació i manteniment de desfibri·ladors juny</t>
  </si>
  <si>
    <t>DESPESA 94 PALETS RECUPERATS ESTANT AJUNTAMENT</t>
  </si>
  <si>
    <t>B65880650</t>
  </si>
  <si>
    <t>TÈCNIQUES LOGÍSTIQUES DEL PALET S.L.</t>
  </si>
  <si>
    <t>08208</t>
  </si>
  <si>
    <t>Impartició formació presentcial: Treball en equip</t>
  </si>
  <si>
    <t>TEIXIDO IBAÑEZ, DAVID</t>
  </si>
  <si>
    <t>informe despeses telefonica abril</t>
  </si>
  <si>
    <t>A82018474</t>
  </si>
  <si>
    <t>TELEFONICA</t>
  </si>
  <si>
    <t>informe despeses telefonica març</t>
  </si>
  <si>
    <t>informe despeses març telefonica</t>
  </si>
  <si>
    <t>informe despeses móvil gestionado MD</t>
  </si>
  <si>
    <t>A78923125</t>
  </si>
  <si>
    <t>TELEFONICA MOVILES ESPAÑA, S.A</t>
  </si>
  <si>
    <t>informe despeses telefonica moviles</t>
  </si>
  <si>
    <t>informe despeses telefonica</t>
  </si>
  <si>
    <t>Previsió despesa Servei Teleassistència març</t>
  </si>
  <si>
    <t>B80925977</t>
  </si>
  <si>
    <t>TELEVIDA SERVICIOS SOCIOSANITARIOS, SLU</t>
  </si>
  <si>
    <t xml:space="preserve">Previsió despesa Servei Teleassistència abril </t>
  </si>
  <si>
    <t>Previsió despesa Servei Teleassistència maig</t>
  </si>
  <si>
    <t>DESPESA CABINES SANITARIES MERCAT MEDIEVAL 2018</t>
  </si>
  <si>
    <t>A62518121</t>
  </si>
  <si>
    <t>TOI TOI SANITARIOS MOVILES SA</t>
  </si>
  <si>
    <t>44400000-4</t>
  </si>
  <si>
    <t xml:space="preserve">Llooguer cabina sanitaria </t>
  </si>
  <si>
    <t>Conf.Pressup.1000 borses pleg.Festa Gent Gran 2018</t>
  </si>
  <si>
    <t>B87031472</t>
  </si>
  <si>
    <t>TOMPLA INDUSTRIA INTERNACIONAL DEL SOBRE SL</t>
  </si>
  <si>
    <t>28 -Madrid</t>
  </si>
  <si>
    <t>GESTIO DEL CONCURS D'EMPRENEDORS</t>
  </si>
  <si>
    <t>TOVAR MORALES, JAVIER</t>
  </si>
  <si>
    <t>72000000-5</t>
  </si>
  <si>
    <t>bvo Networkings i premis amb les 4 fases pressup</t>
  </si>
  <si>
    <t>Taques de retirada d'abelles Escola can Cladellas</t>
  </si>
  <si>
    <t>TURA RAMOS, EDUARD</t>
  </si>
  <si>
    <t>Speaker Cross escolar</t>
  </si>
  <si>
    <t>B84270826</t>
  </si>
  <si>
    <t>TUTATIS PRODUCCIONS TEATRALS, SL</t>
  </si>
  <si>
    <t>Servei d'un Speaker</t>
  </si>
  <si>
    <t>H CONTE MARÇ BIBLIOTECA</t>
  </si>
  <si>
    <t>UMBERT SOLA NONA</t>
  </si>
  <si>
    <t xml:space="preserve">serveis postals ajuntament </t>
  </si>
  <si>
    <t>A62690953</t>
  </si>
  <si>
    <t>UNIPOST S.A.</t>
  </si>
  <si>
    <t xml:space="preserve">serveis postals jutjat </t>
  </si>
  <si>
    <t>CP Jornada Escola d'adults Pilar Trapero Torres</t>
  </si>
  <si>
    <t>Q0818002H</t>
  </si>
  <si>
    <t>UNIVERSITAT AUTONOMA DE BARCELONA</t>
  </si>
  <si>
    <t xml:space="preserve">Feina de substitució de 80 llumeneres led </t>
  </si>
  <si>
    <t>A28000479</t>
  </si>
  <si>
    <t xml:space="preserve">URBALUX, SA </t>
  </si>
  <si>
    <t>Canvi de 85 llumeners a led al P I Riera de Caldes</t>
  </si>
  <si>
    <t>VESTUARI</t>
  </si>
  <si>
    <t>08115</t>
  </si>
  <si>
    <t>Sanitaris mòbils Cross Escolar</t>
  </si>
  <si>
    <t>B12528543</t>
  </si>
  <si>
    <t>VALLAS &amp; TOILETS S.L.U.</t>
  </si>
  <si>
    <t>12 - Castelló</t>
  </si>
  <si>
    <t>A59914937</t>
  </si>
  <si>
    <t>VALLE DE FISCAL, SA</t>
  </si>
  <si>
    <t>22-Huesca</t>
  </si>
  <si>
    <t>22109</t>
  </si>
  <si>
    <t>Manteniment parcs i jardins</t>
  </si>
  <si>
    <t>SERVEI DE MISSATGER JUTJAT DE PAU MARÇ</t>
  </si>
  <si>
    <t>B66717380</t>
  </si>
  <si>
    <t xml:space="preserve">VALLES REPART MISSATGERS , SL </t>
  </si>
  <si>
    <t>serveis postals ajuntament març</t>
  </si>
  <si>
    <t>SERVEI DE MISSATGER JUTJAT DE PAU ABRIL</t>
  </si>
  <si>
    <t>servei missatgers abril</t>
  </si>
  <si>
    <t>SERVEI DE MISSATGER JUTJAT DE PAU 2018.</t>
  </si>
  <si>
    <t>bvo serveis postals ajuntament maig</t>
  </si>
  <si>
    <t>Distribució del butlletí municipal febrer</t>
  </si>
  <si>
    <t>VARGAS CHAVEZ RONY FERNANDO</t>
  </si>
  <si>
    <t>PROGRAMACIÓ TEATRE: CAIXET CONTRACTE 27-04-18</t>
  </si>
  <si>
    <t>Honoraris per la prestació de serveis professional</t>
  </si>
  <si>
    <t>VENTURA CATALA, MARTA</t>
  </si>
  <si>
    <t>SANT JOAN 2018: COMPRA ESTOVALLES, SOBRE COCA</t>
  </si>
  <si>
    <t>B60715315</t>
  </si>
  <si>
    <t>VIDAL PAPERS</t>
  </si>
  <si>
    <t>FESTA DEL SEGAR PLATS, GOTS, GUANTS, SAFATES.</t>
  </si>
  <si>
    <t>SUBMINISTRE AIGUA FONTS PALAU AVANÇA</t>
  </si>
  <si>
    <t>A41810920</t>
  </si>
  <si>
    <t>VIVA AQUA SERVICE SPAIN, S.A.</t>
  </si>
  <si>
    <t xml:space="preserve">SERVEI FONT PUBLICA AL PAVELLO </t>
  </si>
  <si>
    <t xml:space="preserve">SUBMINISTRE GOTS I GARRAFES AIGUA MARÇ </t>
  </si>
  <si>
    <t>LLOGUER FONTS AIGUA PREFACTURA MARÇ</t>
  </si>
  <si>
    <t xml:space="preserve">LLOGUER FONTS AIGUA URBANISME </t>
  </si>
  <si>
    <t>LLOGUER FONTS OSMOSIS MARÇ</t>
  </si>
  <si>
    <t>SUBMINISTRES GARRAFES AIGUA</t>
  </si>
  <si>
    <t xml:space="preserve">SUBMINISTRE GOTS I GARRAFES AIGUA </t>
  </si>
  <si>
    <t>SERVEI FONT PUBLICA AL PAVELLO ABRIL</t>
  </si>
  <si>
    <t>SUBMINISTRE AIGUA FONTS PALAU AVANÇA ABRIL</t>
  </si>
  <si>
    <t>LLOGUER FONTS OSMOSIS ABRIL</t>
  </si>
  <si>
    <t>SUBMINISTRE GOTS I GARRAFES AIGUA ABRIL</t>
  </si>
  <si>
    <t>LLOGUER FONTS AIGUA URBANISME ABRIL</t>
  </si>
  <si>
    <t>LLOGUER FONTS AIGUA PREFACTURA ABRIL</t>
  </si>
  <si>
    <t>SUBMINISTRE GOTS I GARRAFES AIGUA MAIG</t>
  </si>
  <si>
    <t>SUBMINISTRES GARRAFES AIGUA MAIG</t>
  </si>
  <si>
    <t>LLOGUER FONT PALAU AVANÇA</t>
  </si>
  <si>
    <t>informe despeses vodafone</t>
  </si>
  <si>
    <t>A80907397</t>
  </si>
  <si>
    <t>VODAFONE ESPAÑA SAU</t>
  </si>
  <si>
    <t>IRC: VESTUARI POLICIA LOCAL</t>
  </si>
  <si>
    <t>B60163052</t>
  </si>
  <si>
    <t>WATERFIRE, SL</t>
  </si>
  <si>
    <t xml:space="preserve">Suscripció 03-2018 a 02-2019 </t>
  </si>
  <si>
    <t>A58417346</t>
  </si>
  <si>
    <t>WOLTERS KLUWER ESPAÑA, SA</t>
  </si>
  <si>
    <t>28058</t>
  </si>
  <si>
    <t xml:space="preserve">Material per feines de manteniment </t>
  </si>
  <si>
    <t>Compra de 36 bidons d'asfalt en fred</t>
  </si>
  <si>
    <t>PRESSUPOST LICITACIÓ TOTAL (SENSE IVA)</t>
  </si>
  <si>
    <t>PRESSUPOST LICITACIÓ TOTAL (AMB IVA)</t>
  </si>
  <si>
    <t>certamen minerva</t>
  </si>
  <si>
    <t>F08226714</t>
  </si>
  <si>
    <t>ABACUS</t>
  </si>
  <si>
    <t>18530000-3</t>
  </si>
  <si>
    <t>Compra de material per la policia</t>
  </si>
  <si>
    <t>despeses manteniment medi natural</t>
  </si>
  <si>
    <t>despeses manteniment ajuntament</t>
  </si>
  <si>
    <t>manteniment eines electricistes</t>
  </si>
  <si>
    <t>despeses manteniment el castell</t>
  </si>
  <si>
    <t>Substitució acumulador d'a.c.s IEM Can Falguera</t>
  </si>
  <si>
    <t>Compra 24 bombetes 150w manteniment enllumenat</t>
  </si>
  <si>
    <t>Sustitució dutxes vestidor 1 IEM Can Falguera</t>
  </si>
  <si>
    <t>Substitució dutxes vestidor 2 IEM Can Falguera</t>
  </si>
  <si>
    <t>Compra material reforma quedre enllumenat públic</t>
  </si>
  <si>
    <t>Despeses manteniment instal. esportives</t>
  </si>
  <si>
    <t>MATERIAL PER L'ADAPTACIÓ A LEDS DE L'EQUIP DE LLUM</t>
  </si>
  <si>
    <t>Suport Tècnic a la Karpasana de Festa Major</t>
  </si>
  <si>
    <t>G59435180</t>
  </si>
  <si>
    <t>ABD ASSOCIACIÓ BENESTAR I DESENVOLUPAMENT</t>
  </si>
  <si>
    <t xml:space="preserve">Compra de 40 pilones model City </t>
  </si>
  <si>
    <t>Ballada de Sardanes a la Fresca 17 juliol</t>
  </si>
  <si>
    <t>G64731995</t>
  </si>
  <si>
    <t>AGRUPACIO MUSICAL DEL VALLES</t>
  </si>
  <si>
    <t xml:space="preserve">CP Honoraris professionals assessorament jurídic </t>
  </si>
  <si>
    <t xml:space="preserve">04 - Honoraris per tarifes </t>
  </si>
  <si>
    <t>SANT JOAN 2018: LLOGUER CABINES SANITÀRIES</t>
  </si>
  <si>
    <t>B17982166</t>
  </si>
  <si>
    <t>ALKIRENT SERVEI, SL</t>
  </si>
  <si>
    <t>90920000-2</t>
  </si>
  <si>
    <t>Activitats escola de musica AD2018000559 IRPF</t>
  </si>
  <si>
    <t>E55263438</t>
  </si>
  <si>
    <t>ALQUIMIA MUSICAL</t>
  </si>
  <si>
    <t>17- Girona</t>
  </si>
  <si>
    <t>17213</t>
  </si>
  <si>
    <t>Servei transp.despl.4 usuaris 2n trim'18</t>
  </si>
  <si>
    <t>98392000-7</t>
  </si>
  <si>
    <t>SANT JOAN 2018: SERVEI AMBULÀNCIA</t>
  </si>
  <si>
    <t>FM2018: SERVEI D'AMBULACIES DE TOTES LES JORNADES</t>
  </si>
  <si>
    <t>Servei de manteniment sistema telefonia VoIP</t>
  </si>
  <si>
    <t xml:space="preserve">Tallers preventius Bullyng centres educatius </t>
  </si>
  <si>
    <t>G64571268</t>
  </si>
  <si>
    <t>ARA ASSOCIACIÓ SERVEIS I FORMACIÓ SOCIO-EDUCATIVA</t>
  </si>
  <si>
    <t>IRC : Tallers preventius Bullyng centres educatius</t>
  </si>
  <si>
    <t>FM2018: Concert Vermut bateria 25 d'agost</t>
  </si>
  <si>
    <t>ARANDA CARDENAS, JORDI</t>
  </si>
  <si>
    <t xml:space="preserve">FM2018: Assaig general pregó espectacle MEDUSA </t>
  </si>
  <si>
    <t>F58225079</t>
  </si>
  <si>
    <t>ARTRISTRAS SCCL</t>
  </si>
  <si>
    <t>FM2018: Espectacle Medusa pregó Festa Major</t>
  </si>
  <si>
    <t>Ballada de Sardanes a la fesca 3 juliol</t>
  </si>
  <si>
    <t>Lloguer instal·lació d'un piano de cua</t>
  </si>
  <si>
    <t>G58415860</t>
  </si>
  <si>
    <t>ASSOC. DEL CONCURS INTERNACIONAL DE MUSICA MARIA CANALS DE BARCELONA</t>
  </si>
  <si>
    <t>FM2018: EMPALMADA 26 agost 6 am</t>
  </si>
  <si>
    <t>G65862781</t>
  </si>
  <si>
    <t>ASSOC. MUSICAL ZEBRASS</t>
  </si>
  <si>
    <t>08307</t>
  </si>
  <si>
    <t>Reparació furgoneta Kangoo 1675-BYN Brigada Obres</t>
  </si>
  <si>
    <t>Reparació retroexcavadora New Holland E-6651-BDW</t>
  </si>
  <si>
    <t>Compra de miralls per a l'Escola B. El Sol</t>
  </si>
  <si>
    <t>B62505854</t>
  </si>
  <si>
    <t>AVET EDUCATIVOS, S.L.</t>
  </si>
  <si>
    <t>Cava pel Liceu a la fresca</t>
  </si>
  <si>
    <t xml:space="preserve">BALLBE MARCO, SALVADOR </t>
  </si>
  <si>
    <t>FESTA DEL SEGAR 6 QUILOS DE TOMÀQUETS DE PENJAR</t>
  </si>
  <si>
    <t>Festa del Segar: 1 quilo sal, 5 garrefes aigua 8 L</t>
  </si>
  <si>
    <t>Festa del Segar : 5 Litres de vi moscatell</t>
  </si>
  <si>
    <t>FM2018: Sindriada popular tarda castellera</t>
  </si>
  <si>
    <t>Retransmissió en àudio dels plens municipals 31/5</t>
  </si>
  <si>
    <t>Subministrament 8 bancs Escola de la Carrerada</t>
  </si>
  <si>
    <t>B59987529</t>
  </si>
  <si>
    <t>BENITO URBAN, SLU</t>
  </si>
  <si>
    <t>08298</t>
  </si>
  <si>
    <t>03419100-1</t>
  </si>
  <si>
    <t>BVO Neteja de la bassa dels horts de Boada Vell</t>
  </si>
  <si>
    <t>Manteniment i canvi filtres reg horts Boada Vell</t>
  </si>
  <si>
    <t xml:space="preserve">IRC: Taller teatre espai jove l'escorxador </t>
  </si>
  <si>
    <t>IRC: taller formatiu sobre teatre</t>
  </si>
  <si>
    <t>material de SO 11 de setembre</t>
  </si>
  <si>
    <t>FM2018: DANI NEL·LO CONCERT JAZZ 27 D'AGOST</t>
  </si>
  <si>
    <t>B64306160</t>
  </si>
  <si>
    <t>BUENRITMO PRODUCCIONES SL</t>
  </si>
  <si>
    <t xml:space="preserve">FM2018: Acctuació Grup Musical Roba Estesa 27 </t>
  </si>
  <si>
    <t>B55639645</t>
  </si>
  <si>
    <t>BYMEDIO SUBMARINO INTERNATIONAL SL</t>
  </si>
  <si>
    <t>43-Tarragona</t>
  </si>
  <si>
    <t>43088</t>
  </si>
  <si>
    <t>Activitat escoles bressol</t>
  </si>
  <si>
    <t>CAMPS I BARNET, JOSEP M.</t>
  </si>
  <si>
    <t>informe despeses mercat medieval</t>
  </si>
  <si>
    <t xml:space="preserve">CASOLIVA ROCABRUNA, QUERALT </t>
  </si>
  <si>
    <t>Renovació xarxa d'aigua c . de Barcelona</t>
  </si>
  <si>
    <t>B61142378</t>
  </si>
  <si>
    <t>CASSA AIGUES I DEPURACIO, SL</t>
  </si>
  <si>
    <t>45231110-9</t>
  </si>
  <si>
    <t xml:space="preserve">Conformitat Pressup.càtering Festa Gen Grant </t>
  </si>
  <si>
    <t>B63437529</t>
  </si>
  <si>
    <t>CATERING VOSTRA CUINA S.L.</t>
  </si>
  <si>
    <t>08238</t>
  </si>
  <si>
    <t>Compra de material E. B. El Sol</t>
  </si>
  <si>
    <t>CONFECCIÓ 2 COIXINS ENTAPISSATS AMB POLIPELL</t>
  </si>
  <si>
    <t>FUNDES DE COIXÍ ESPAI TROBADA EJE</t>
  </si>
  <si>
    <t>IRC: TALLER 'PERDONA, M'ESTÀS PARLANT A MI?...'</t>
  </si>
  <si>
    <t>B64816838</t>
  </si>
  <si>
    <t>COL.LECTIU D'ANALISTES SOCIALS, SL</t>
  </si>
  <si>
    <t>Col.locació de fil anti-coloms E.B. El Sol</t>
  </si>
  <si>
    <t>B60786282</t>
  </si>
  <si>
    <t>COLOMBA CONTROL, S.L.</t>
  </si>
  <si>
    <t>COMPRA DE 100 CADIRES</t>
  </si>
  <si>
    <t>A58026634</t>
  </si>
  <si>
    <t>COMERCIAL CONTEL SA</t>
  </si>
  <si>
    <t>08123</t>
  </si>
  <si>
    <t>FM2018: PUBLICITAT A ALTRES POBLACIONS</t>
  </si>
  <si>
    <t>FM2018: PUBLITCITAT A ALTRES POBLACIONS</t>
  </si>
  <si>
    <t>Dinamització del Projecte Coeducatiu</t>
  </si>
  <si>
    <t>F67128397</t>
  </si>
  <si>
    <t xml:space="preserve">CURCUMA, SCCL </t>
  </si>
  <si>
    <t>Reparació mecànica piano E. de Música</t>
  </si>
  <si>
    <t>PROGRAMACIONS TEATRALS CAIXES AIGUA VERI</t>
  </si>
  <si>
    <t>Pressup.Podòleg 2018 C.Podologia Solità</t>
  </si>
  <si>
    <t>Boquilles per l'etilòmetre per la Karpasana</t>
  </si>
  <si>
    <t>A83140012</t>
  </si>
  <si>
    <t>DRAGER SAFETY HISPANIA, SL</t>
  </si>
  <si>
    <t>FM2018: Assegurança per riscos meteorològics</t>
  </si>
  <si>
    <t>B60437464</t>
  </si>
  <si>
    <t>DURAN &amp; MOLINS AGENCIA ASSEGURADORA</t>
  </si>
  <si>
    <t>66000000-0</t>
  </si>
  <si>
    <t>DESPESA NETEJA TELES FIRES</t>
  </si>
  <si>
    <t>NETEJA CATIFES BIBLIOTECA</t>
  </si>
  <si>
    <t>Rentat cametes bambelines camara Teatre Vila</t>
  </si>
  <si>
    <t>Rentat Telons + certf. inifug camara teatre Vila</t>
  </si>
  <si>
    <t>Contracte manteniment climatització edificis, 2018</t>
  </si>
  <si>
    <t xml:space="preserve">Compra 1100 m de cable per manteniment enllumenat </t>
  </si>
  <si>
    <t xml:space="preserve">Gestió deixalleria mòbil </t>
  </si>
  <si>
    <t>FM2018: Actuació grup AI,AI,AI dia 23 d'agost</t>
  </si>
  <si>
    <t>ESCOBET I CANAL, JORDI</t>
  </si>
  <si>
    <t>08022</t>
  </si>
  <si>
    <t>CAIXA CLASSIFICADORA PER DESAR CÒPIES CLAUS EJE</t>
  </si>
  <si>
    <t>MATERIAL DIVERS PER L'AULA TALLER PQPI</t>
  </si>
  <si>
    <t>Material fungible E. Patufet</t>
  </si>
  <si>
    <t>H CONTE JUNY</t>
  </si>
  <si>
    <t>FERNÁNDEZ DOBÓN SÒNIA</t>
  </si>
  <si>
    <t>Conform.Pressup.Obseq.Plantes Festa Gen Gran'18</t>
  </si>
  <si>
    <t>SANT JOAN 2018: ACTUACIÓ ORQUESTRA TITANIUM</t>
  </si>
  <si>
    <t>B17736091</t>
  </si>
  <si>
    <t>FM ESPECTACLES GIRONA, SL</t>
  </si>
  <si>
    <t>5801 JCT - Alquiler Larga duracion juny</t>
  </si>
  <si>
    <t>W0017646A</t>
  </si>
  <si>
    <t>FRAIKIN ASSETS S.A.S</t>
  </si>
  <si>
    <t>08178</t>
  </si>
  <si>
    <t>Trofeus Fase Local natació escolar</t>
  </si>
  <si>
    <t>IRC: Activitat aula oberta maig</t>
  </si>
  <si>
    <t>COLONIES ESTIU</t>
  </si>
  <si>
    <t>su - 3. SUBMINISTRAMENTS</t>
  </si>
  <si>
    <t>Avaluació psicotècnic i entrevista personal</t>
  </si>
  <si>
    <t>G61612925</t>
  </si>
  <si>
    <t>FUNDACIÓ UAB</t>
  </si>
  <si>
    <t>Compra de mobiliari E.B.El Sol</t>
  </si>
  <si>
    <t>Can Cortés Reparar pany auditori</t>
  </si>
  <si>
    <t>Possar arranbadors escoles bressol</t>
  </si>
  <si>
    <t xml:space="preserve">Renovació fusta i pintura i pintar escales </t>
  </si>
  <si>
    <t>Reparació vitrall sortida porxo</t>
  </si>
  <si>
    <t xml:space="preserve">RESTAURACIÓ I PINTURA DE 16 PLAFONS + 12 PEUS </t>
  </si>
  <si>
    <t>Retirada de l'arbrat mort de la Riera de Sentmenat</t>
  </si>
  <si>
    <t>B58194671</t>
  </si>
  <si>
    <t>FUTUR ECOLOGIC SL</t>
  </si>
  <si>
    <t>FORMACIÓ ESPECIALITZADA EN LOPD PER PERSONAL PPO</t>
  </si>
  <si>
    <t>GALIANA ARRANZ ANGELS</t>
  </si>
  <si>
    <t>SANT JOAN 2018: COMPRA PIROTÈCNIA CORREFOC</t>
  </si>
  <si>
    <t>GARCIA CABELLO, RAFAEL</t>
  </si>
  <si>
    <t>92360000-2</t>
  </si>
  <si>
    <t>taller masturbacio per a dones ad201800094 irpf</t>
  </si>
  <si>
    <t>GARCIA RODRIGUEZ GUADALUPE</t>
  </si>
  <si>
    <t>taller masturbacio per a homes AD2018000096 IRPF</t>
  </si>
  <si>
    <t>FM2018: Espectacle Des-Habitat dos persones</t>
  </si>
  <si>
    <t>B63554794</t>
  </si>
  <si>
    <t>GIRAMON SL</t>
  </si>
  <si>
    <t>08135</t>
  </si>
  <si>
    <t>CONFORMITAT PRESSUPOST CASAL D'ESTIU 2018</t>
  </si>
  <si>
    <t>J65806879</t>
  </si>
  <si>
    <t>GIREM SCP</t>
  </si>
  <si>
    <t>FM2018: Concert Vermut veu 25 d'agost</t>
  </si>
  <si>
    <t>GRACIA VALLES JORDI</t>
  </si>
  <si>
    <t>Contractació trebllas execució de maqueta</t>
  </si>
  <si>
    <t>GRANADOS CORSELLAS, DANIEL</t>
  </si>
  <si>
    <t>Pintat aules Patufet i El Sol</t>
  </si>
  <si>
    <t>Pintat arrambadors E. B. El Sol</t>
  </si>
  <si>
    <t>CONTROLADORS SPEAK EASY 3/6</t>
  </si>
  <si>
    <t>FM2018:Vigilància i control d'accés</t>
  </si>
  <si>
    <t>Servei de manteniment App corporativa D2APP</t>
  </si>
  <si>
    <t>FM2018: TIQUETS DEL SERVEI DE CÀTERING</t>
  </si>
  <si>
    <t>ADQUISICIÓ 200 DIPTICS PER LA FESTA MAJOR</t>
  </si>
  <si>
    <t xml:space="preserve">ADQUISICIO DE 4 CADIRES </t>
  </si>
  <si>
    <t>FM2018: TIQUETS ESMORZAR, DINAR SOPAR</t>
  </si>
  <si>
    <t>Serveis periodístics i de comunicació</t>
  </si>
  <si>
    <t>JURADO MATEO ANGEL</t>
  </si>
  <si>
    <t xml:space="preserve">SANT JOAN 2018: LLOGUER GENERADOR </t>
  </si>
  <si>
    <t>08543</t>
  </si>
  <si>
    <t xml:space="preserve">FM2018:LLOGUER 2 GRUPS ELECTROGENS </t>
  </si>
  <si>
    <t>VIGILANCIA AL MERCAT SETMANAL D'ABRIL</t>
  </si>
  <si>
    <t xml:space="preserve">VIGILANCIA AL MERCAT SETMANAL DE 7-4 AL 30-6. </t>
  </si>
  <si>
    <t>Curs de manipuladors d'aliments</t>
  </si>
  <si>
    <t>Taller de sushi</t>
  </si>
  <si>
    <t>LIARTE CANO, ISABEL</t>
  </si>
  <si>
    <t>08075</t>
  </si>
  <si>
    <t>Arranjament desperfectes causats</t>
  </si>
  <si>
    <t>LLOVENSA ALOY XAVIER</t>
  </si>
  <si>
    <t>FM2018:Espectacle Set UP Festa Major27 d'agost</t>
  </si>
  <si>
    <t>J55729933</t>
  </si>
  <si>
    <t>LOS BARLOU, SCP</t>
  </si>
  <si>
    <t>43- Tarragona</t>
  </si>
  <si>
    <t>43148</t>
  </si>
  <si>
    <t>INSERCIÓ DE MITJA PLANA 10 MESOS SEGUITS</t>
  </si>
  <si>
    <t>FM2018: Concert Vermut, baix, trompeta 25 agost</t>
  </si>
  <si>
    <t>MALLA ARGEMÍ JOAN</t>
  </si>
  <si>
    <t>Reparació de maquinària brigada Parcs i Jardins</t>
  </si>
  <si>
    <t>Subministrament bufador brigada Parcs i Jardins</t>
  </si>
  <si>
    <t>Millora plaça M. Rodoreda</t>
  </si>
  <si>
    <t>Millora del pati de l'Escola Palau</t>
  </si>
  <si>
    <t>ARRANJAMENT TERRA MERCAT MEDIEVAL 2018</t>
  </si>
  <si>
    <t>Suport Brigada Electricistes adaptació enllumenat</t>
  </si>
  <si>
    <t>Manteniment accessibilitat voreres Mas Pla</t>
  </si>
  <si>
    <t xml:space="preserve">IRC: AJUTS MAQUINARIA BRIGADA MPAL </t>
  </si>
  <si>
    <t>Reparació font Hostal del Fum</t>
  </si>
  <si>
    <t>Compra cortina opaca E. B. El Sol</t>
  </si>
  <si>
    <t>MARTI BROSSA, XAVIER</t>
  </si>
  <si>
    <t>Servei d elaboracio de programes esportius a emiss</t>
  </si>
  <si>
    <t>Programa d'Esports Ràdio Palau maig</t>
  </si>
  <si>
    <t>Programa d'Esports Ràdio Palau abril</t>
  </si>
  <si>
    <t>Programa d'Esports Ràdio Palau juny</t>
  </si>
  <si>
    <t>Neteja canaló recollida d'aigües C. Puig Oriol</t>
  </si>
  <si>
    <t>Programa magazine Ràdio Palau</t>
  </si>
  <si>
    <t>Subscripció anual al sistema Punt Xarxa</t>
  </si>
  <si>
    <t>DESPESA ACRISTALLAMENT DESPATX REGIDORIA</t>
  </si>
  <si>
    <t>SUBSTITUCIÓ PORTA EDIFICI PROMOCIÓ ECONÓMICA</t>
  </si>
  <si>
    <t>IRC:Servei accés a Internet MES-PRO20/20</t>
  </si>
  <si>
    <t>B65674129</t>
  </si>
  <si>
    <t>MESWIFI, SL</t>
  </si>
  <si>
    <t xml:space="preserve">IRC:Servei accés a Internet MES-PRO20/20 </t>
  </si>
  <si>
    <t>DESPESA DANSA ORIENTAL MERCAT MEDIEVAL 2018</t>
  </si>
  <si>
    <t>MINGUELL PUJOL, MERITXELL ROSA</t>
  </si>
  <si>
    <t>FM2018: PATI EL QUIMET I EL SEU TRICICLE</t>
  </si>
  <si>
    <t>MONSERDÀ PUIGDOMÈNECH, JORDI</t>
  </si>
  <si>
    <t>08209</t>
  </si>
  <si>
    <t>IRC: VIDEO PROMOCIONAL POL. INDUST. DE PALAU</t>
  </si>
  <si>
    <t>FM2018: CONCERT ORQUESTRA MARAVELLA 25-08-18</t>
  </si>
  <si>
    <t>F17678640</t>
  </si>
  <si>
    <t>MUSICS DE CATALUNYA SCCL</t>
  </si>
  <si>
    <t>FM2018: BALL ORQUESTRA MARAVELLA 25-08-18</t>
  </si>
  <si>
    <t>FM2018: Espectacles Mag Felix Brunet - pati</t>
  </si>
  <si>
    <t>Feines de consergeria/manteniment</t>
  </si>
  <si>
    <t>FM2018: Servei de Neteja Pista Semi Coberta</t>
  </si>
  <si>
    <t>B60747474</t>
  </si>
  <si>
    <t>NETEJES JUBANY, S.L.</t>
  </si>
  <si>
    <t xml:space="preserve">AVE Jornada a Madrid </t>
  </si>
  <si>
    <t>Obsequi concurs nom deixalleria</t>
  </si>
  <si>
    <t>PARC DE LA SAGRERA: REALITZACIÓ PLACA</t>
  </si>
  <si>
    <t>NUALART VIAPLANA, FLORENCI</t>
  </si>
  <si>
    <t>Reparació gronxador parc del Dr. Robert</t>
  </si>
  <si>
    <t>Reparació tanca parc Pedra Llarga</t>
  </si>
  <si>
    <t>Canvi paviment aules e. bressol</t>
  </si>
  <si>
    <t>B61857637</t>
  </si>
  <si>
    <t>PARQUET FISANCA</t>
  </si>
  <si>
    <t>ACTUACIÓ NEREA BASSART</t>
  </si>
  <si>
    <t>B55569099</t>
  </si>
  <si>
    <t>PENEDÈS MÚSIC SLU</t>
  </si>
  <si>
    <t>43163</t>
  </si>
  <si>
    <t>TEATRE LICEU A LA FRESCA LLOGUER MUNTATGE</t>
  </si>
  <si>
    <t>B64799893</t>
  </si>
  <si>
    <t xml:space="preserve">PERE VILA AUDIOVISUALS, SL </t>
  </si>
  <si>
    <t>08211</t>
  </si>
  <si>
    <t>FM2018: Projecció i lloguer drets Pel·licula</t>
  </si>
  <si>
    <t>recepció Festa Major</t>
  </si>
  <si>
    <t>B66509159</t>
  </si>
  <si>
    <t>PIANOBAR PRODUTCION SL</t>
  </si>
  <si>
    <t>FM2018: LLOGUER DE CADIRES</t>
  </si>
  <si>
    <t>FM2018: LLOGUER ESCENARI PL. CA L'ESTRUCH</t>
  </si>
  <si>
    <t>FM2018: LLOGUER GENERADOR PL. CA L'ESTRUCH</t>
  </si>
  <si>
    <t>FM2018: ACTUACIÓ SON DE L'HAVANA 26-08-18</t>
  </si>
  <si>
    <t>FM2018: CATERING ORQUESTRA MARAVELLA 25-08-18</t>
  </si>
  <si>
    <t>FM2018: MUNTATGE I DESMUNTATGE TARIMA 25-08-18</t>
  </si>
  <si>
    <t>FM2018: JOCS DE SOLC</t>
  </si>
  <si>
    <t>FM2018: LLOGUER ROCÒDROM I TIROLINA 26-08-18</t>
  </si>
  <si>
    <t>FM2018: Personal de reforç brigada</t>
  </si>
  <si>
    <t>Un micro rebaix i polit del terratzo</t>
  </si>
  <si>
    <t>B63312854</t>
  </si>
  <si>
    <t>POLIPRENS SL</t>
  </si>
  <si>
    <t>08106</t>
  </si>
  <si>
    <t>SANT JORDI 2018: COMPRA 7 MEDALLES PREMIS INFANTIL</t>
  </si>
  <si>
    <t>B62600788</t>
  </si>
  <si>
    <t>PREMI REGAL, SL</t>
  </si>
  <si>
    <t>FM2018: Actuació d'Agustín Jimenez 25 agost</t>
  </si>
  <si>
    <t>B55013932</t>
  </si>
  <si>
    <t>PROMOTORA 600'NS, SL</t>
  </si>
  <si>
    <t>B59720987</t>
  </si>
  <si>
    <t>FM2018: El Pati Sentitoca Quiralia</t>
  </si>
  <si>
    <t>B64958838</t>
  </si>
  <si>
    <t xml:space="preserve">PUNTUAJOCS, SL </t>
  </si>
  <si>
    <t>08112</t>
  </si>
  <si>
    <t>Activitat Cantata e. de Música</t>
  </si>
  <si>
    <t>B66790775</t>
  </si>
  <si>
    <t>QUALITY ARTISTS MANAGEMENT PRODUCCIONS SL</t>
  </si>
  <si>
    <t>FM2018: DJ Melenchón 23 d'agost</t>
  </si>
  <si>
    <t xml:space="preserve">FM2018: DJ O.RUBIO A.ARGEMÍ 25 d'agost </t>
  </si>
  <si>
    <t>FM2018: DJ Rambla barrakes 23 d'agost</t>
  </si>
  <si>
    <t>FM2018:coordinar i regir espai Barrakes</t>
  </si>
  <si>
    <t>FM2018:DJ Averci i Sandoval nit 24 d'agost</t>
  </si>
  <si>
    <t>FM2018:DJ MAMAYÉ Barrakes 27 d'agost</t>
  </si>
  <si>
    <t>FM2018:Lloguer i muntatge escenari a Les Barrakes</t>
  </si>
  <si>
    <t>COMPRA LLIBRES MAIG</t>
  </si>
  <si>
    <t>COMPRA LLIBRES MES DE JUNY</t>
  </si>
  <si>
    <t>Manteniment parcs i jardins per a la Festa Major</t>
  </si>
  <si>
    <t>ADQUISICIÓ DE 2 LONES FESTA MAJOR</t>
  </si>
  <si>
    <t>Col·locar dues plaques de metacrilat incolor</t>
  </si>
  <si>
    <t>Compra 6 contenidor bayera</t>
  </si>
  <si>
    <t>A08602641</t>
  </si>
  <si>
    <t>SCHOELLER ALLIBERT, SAU</t>
  </si>
  <si>
    <t>BVO: Subscripció anual llicència AutoCAD</t>
  </si>
  <si>
    <t>A08747388</t>
  </si>
  <si>
    <t>SEMICONDUTORES Y SISTEMAS, SA</t>
  </si>
  <si>
    <t>Manteniment del talús del Pavelló, zona Can Cortés</t>
  </si>
  <si>
    <t xml:space="preserve">Manteniment parc Can Parera per sis mesos </t>
  </si>
  <si>
    <t>Retall tanques diversos espais verds municipals</t>
  </si>
  <si>
    <t xml:space="preserve">Manteniment enjardinament </t>
  </si>
  <si>
    <t>Activitat E. Can Cladellas- Hostal del Fum- Serrat</t>
  </si>
  <si>
    <t>Activitat E. Folch i Torres- Hostal del FumA</t>
  </si>
  <si>
    <t>Activitat d'Arpilleres escoles Folch i Can Cladell</t>
  </si>
  <si>
    <t>Transport Activitat Arpilleres escoles primària</t>
  </si>
  <si>
    <t>Activitat E. Palau- Hostal del Fum-Serrat</t>
  </si>
  <si>
    <t>Eliminació d'un rusc de vespes asiàtiques</t>
  </si>
  <si>
    <t>B64172018</t>
  </si>
  <si>
    <t xml:space="preserve">SIGEAM, SL </t>
  </si>
  <si>
    <t xml:space="preserve">fer la desinfecció de l'espai d'esbarjo de gossos </t>
  </si>
  <si>
    <t xml:space="preserve">Estudi geotècnic projecte pistes Petanca </t>
  </si>
  <si>
    <t>B62632641</t>
  </si>
  <si>
    <t>SISCOL SERVEI I CONTROL SL</t>
  </si>
  <si>
    <t>08121</t>
  </si>
  <si>
    <t>1 Tecnic Antologia de la Sarsuela 3 juny</t>
  </si>
  <si>
    <t>Assis. Tèc. addicional +lloguer 4 pars</t>
  </si>
  <si>
    <t>Assis. Tèc. muntatge i assaig general pel dia 23/5</t>
  </si>
  <si>
    <t xml:space="preserve">Assis. Tèc. pel dia 12/5/18 </t>
  </si>
  <si>
    <t xml:space="preserve">Assis.Tèc. Muntatge i assaig general </t>
  </si>
  <si>
    <t>Assis.Tèc. programació Teatre a les escoles</t>
  </si>
  <si>
    <t>Assis.Tèc. Programació Teatre a les Escoles</t>
  </si>
  <si>
    <t>Assis.Tèc.muntatge i representació teatre escolar</t>
  </si>
  <si>
    <t>CONCERT LIRIC MASIA CAN FALQUERA 28 JULIOL</t>
  </si>
  <si>
    <t>Festival de fi de curs del dia 1/7/18</t>
  </si>
  <si>
    <t>FESTIVAL DE SANT ISIDRE 27 MAIG</t>
  </si>
  <si>
    <t>Lloguer d'un micròfon pels dies 11 i 18 maig</t>
  </si>
  <si>
    <t>NIT CONTES LLOGUER MATERIAL SO I LLUM</t>
  </si>
  <si>
    <t>TALLER TEATRA EXTRAESCOLAR</t>
  </si>
  <si>
    <t>TEATRE EXTRA ESCOLAR 25 MAIG</t>
  </si>
  <si>
    <t>UN TECNIC FESTIVAL FI DE CURS 16 JUNY</t>
  </si>
  <si>
    <t>UN TECNIC REPRESENTACIÓ TEATRAL 15 JUNY</t>
  </si>
  <si>
    <t>UN TECNIC TEATRE BALL EXTRA ESCOLAR 1 JUNY</t>
  </si>
  <si>
    <t>UN TECNIC TEATRE ESCOLA CAN PERIQUET 21 JUNY</t>
  </si>
  <si>
    <t>prog teatre" inmortal a carrec de bruno oro 27/4</t>
  </si>
  <si>
    <t>Adequació tanca delimita E. Folch i Torres</t>
  </si>
  <si>
    <t>Reparació dels lavabos de l'Hostal del Fum</t>
  </si>
  <si>
    <t>Substitució paviment cuina Can Cladellas</t>
  </si>
  <si>
    <t>informe despeses telefonica maig</t>
  </si>
  <si>
    <t>SARDANA 39e APLEC CABINA SANITARIA 10 JUNY</t>
  </si>
  <si>
    <t>Cloenda Activitat Maria Canals</t>
  </si>
  <si>
    <t xml:space="preserve">TOLOSA ALMAZAN, JOSE ANTONIO </t>
  </si>
  <si>
    <t>46- Valencia</t>
  </si>
  <si>
    <t>46110</t>
  </si>
  <si>
    <t xml:space="preserve">Obsequi rajoles majors 90 anys Festa Gent Gran </t>
  </si>
  <si>
    <t>B64963853</t>
  </si>
  <si>
    <t>TROFEOS BARCELONA, SL</t>
  </si>
  <si>
    <t>RETIRADA D'ABELLES DE L'ESCOLA FOLCH I TORRES</t>
  </si>
  <si>
    <t>Inspecció periòdica baixa tensió edif. municipals</t>
  </si>
  <si>
    <t>A59555466</t>
  </si>
  <si>
    <t>TUV RHEINLANDIBERICA INSPECTION, CERTIFICATION &amp;TESTING, SA</t>
  </si>
  <si>
    <t>Sanitaris mòbils per la Milla Urbana</t>
  </si>
  <si>
    <t>12040</t>
  </si>
  <si>
    <t xml:space="preserve">bvo reparació vidres fiat </t>
  </si>
  <si>
    <t>B63469316</t>
  </si>
  <si>
    <t>VIDREMAXTER, SL</t>
  </si>
  <si>
    <t>LLOGUER FONTS AIGUA PREFACTURA MAIG</t>
  </si>
  <si>
    <t>46 - Valencia</t>
  </si>
  <si>
    <t xml:space="preserve">LLOGUER FONTS OSMOSIS MAIG AJUNTAMENT </t>
  </si>
  <si>
    <t>Peça Ceramica Alzina</t>
  </si>
  <si>
    <t xml:space="preserve">VIVES MATEU, CARLES </t>
  </si>
  <si>
    <t>08107</t>
  </si>
  <si>
    <t xml:space="preserve">VESTUARI POLICIA LOCAL SABATES </t>
  </si>
  <si>
    <t>VESTUARI POLICIA LOCAL</t>
  </si>
  <si>
    <t>Adquisició llibres document electrònic i RGPD</t>
  </si>
  <si>
    <t xml:space="preserve">WOLTERS KLUWER ESPAÑA, S.A. </t>
  </si>
  <si>
    <t>Compra 60 parells de guants tèrmics de protecció</t>
  </si>
  <si>
    <t>Material per marcar espai entrenament</t>
  </si>
  <si>
    <t>Compra de material i eines Brigada d'Obres</t>
  </si>
  <si>
    <t xml:space="preserve">Material pel manteniment instal.lacions </t>
  </si>
  <si>
    <t>45421150-0</t>
  </si>
  <si>
    <t>45421160-3</t>
  </si>
  <si>
    <t>45422100-2</t>
  </si>
  <si>
    <t>45422000-1</t>
  </si>
  <si>
    <t>36521833H</t>
  </si>
  <si>
    <t>B61077020</t>
  </si>
  <si>
    <t>APLICACIONES MULTIMEDIA INTERACTIVE, S.L.</t>
  </si>
  <si>
    <t>DATA LIQUIDACIÓ</t>
  </si>
  <si>
    <t>IMPORT LIQUIDACIÓ (SENSE IVA)</t>
  </si>
  <si>
    <t>ADJUDICATARI: PIME</t>
  </si>
  <si>
    <t>Certamen Atenea</t>
  </si>
  <si>
    <t>30192700-8</t>
  </si>
  <si>
    <t>NO</t>
  </si>
  <si>
    <t>Subscripció anual llicències Adobe</t>
  </si>
  <si>
    <t>Compra 1475 m de cable manteniment enllumenat</t>
  </si>
  <si>
    <t>Compra 500 metres cable manteniment enllumenat</t>
  </si>
  <si>
    <t>Compra 6 aixetes Presto manteniment fonts</t>
  </si>
  <si>
    <t>Compra de 4 ventiladors portàtils per l’EB El Sol</t>
  </si>
  <si>
    <t>Compra Kärcher model K4FC per Brigades</t>
  </si>
  <si>
    <t>Comra 40 lluminàries emergència EB El Sol</t>
  </si>
  <si>
    <t>FM2018: Decoració amb guinardes espai Pati</t>
  </si>
  <si>
    <t>FM2018:Reparació d'un modol material fontaneria</t>
  </si>
  <si>
    <t>Repar.Mante.Conser.Ed.Esp: Compra cablejat electri</t>
  </si>
  <si>
    <t>Repar.Mante.Conser.Edi.Esports: Enllumenat emergèn</t>
  </si>
  <si>
    <t>Accessoris Electromagnètics Armari CRN Teatre</t>
  </si>
  <si>
    <t>Repar.Mante.Conser. Ed.Esp: Can Falguera.</t>
  </si>
  <si>
    <t>Repar.Mante.Conser. Ed. Esp: Camp Municipal Futbol</t>
  </si>
  <si>
    <t>Any Pompeu Fabra -Jugada Mestra 12-set-18.30 h.</t>
  </si>
  <si>
    <t>B65758427</t>
  </si>
  <si>
    <t>ACTURA 12 S.L.</t>
  </si>
  <si>
    <t>ENTREPANS CURSA MARIA VÍCTOR 2018</t>
  </si>
  <si>
    <t>G59750067</t>
  </si>
  <si>
    <t>AGRUPACIO SARDANISTICA</t>
  </si>
  <si>
    <t>Adquisició material E.B. Patufet</t>
  </si>
  <si>
    <t>SI</t>
  </si>
  <si>
    <t>Compra de material pedagògic fungible</t>
  </si>
  <si>
    <t>Tractament fitosanitari pins Hostal del Fum</t>
  </si>
  <si>
    <t>Tractament fitosanitari pins municipi</t>
  </si>
  <si>
    <t>2 caixes i 2 fundes equip mòbil de so</t>
  </si>
  <si>
    <t>Compra de material electrónic E. de Música</t>
  </si>
  <si>
    <t>Servei missatgers</t>
  </si>
  <si>
    <t>CASTANYADA: Servei d'ambulancia</t>
  </si>
  <si>
    <t>SERVEI TRANSPORT ADAPTAT 4 USUARIS/ES_3T</t>
  </si>
  <si>
    <t>SERVEI TRNASPORT ADAPTAT 4 USUARIS/ES_4T</t>
  </si>
  <si>
    <t>Servei d'ambulància Pati Lúdic</t>
  </si>
  <si>
    <t>Adquisició 10 conversors vídeo</t>
  </si>
  <si>
    <t>Connexió FO del centre cívic</t>
  </si>
  <si>
    <t>LLOGUER MATERIAL SO I LLUM I SERVEI TÈCNIC</t>
  </si>
  <si>
    <t>B64762776</t>
  </si>
  <si>
    <t>ARASO SONORITZACIO I IL·LUMINACIO, SL</t>
  </si>
  <si>
    <t>Actuació musical E. Música</t>
  </si>
  <si>
    <t>F55660609</t>
  </si>
  <si>
    <t>ARTISTAS Y PROFESIONALES ARTES ESCÉNICAS SCCL</t>
  </si>
  <si>
    <t>92312000-1</t>
  </si>
  <si>
    <t>Lluminària Pavelló Esports</t>
  </si>
  <si>
    <t>46- València</t>
  </si>
  <si>
    <t>Taller de dansa africana</t>
  </si>
  <si>
    <t>G66904178</t>
  </si>
  <si>
    <t>ASSOCIACIO AFRODUNDU</t>
  </si>
  <si>
    <t>08086</t>
  </si>
  <si>
    <t>92342000-0</t>
  </si>
  <si>
    <t>CASTANYADA: Espectacle d'animació</t>
  </si>
  <si>
    <t>G66864083</t>
  </si>
  <si>
    <t>ASSOCIACIÓ D'ANIMACIÓ LA BELLUGA</t>
  </si>
  <si>
    <t xml:space="preserve">Concert de Sardanes del dia 22-9-18 </t>
  </si>
  <si>
    <t>G64083967</t>
  </si>
  <si>
    <t>ASSOCIACIÓ PER AL FOMENT I DIFUSIÓ DE LES ARTS MUSICLS, L A LLOBREGAT</t>
  </si>
  <si>
    <t>Compra de mobiliari E. de Música</t>
  </si>
  <si>
    <t>B59100271</t>
  </si>
  <si>
    <t>AUDENIS, S.L.</t>
  </si>
  <si>
    <t>Reparació Renault Clio Serveis Tècnics, 5463-CPP</t>
  </si>
  <si>
    <t>50110000-9</t>
  </si>
  <si>
    <t>Reparació furgoneta Kangoo 1689-BYN</t>
  </si>
  <si>
    <t>Canvi de retrovisor de Kangoo 1689-BYN Jardineria</t>
  </si>
  <si>
    <t>Reparació camió Brigada Obres 7632-BZL</t>
  </si>
  <si>
    <t>DESPESA ESPECTACLE ENCESA DE LLUMS 2018</t>
  </si>
  <si>
    <t>BALLART KOBAYASHY AUSIAS</t>
  </si>
  <si>
    <t>31527200-8</t>
  </si>
  <si>
    <t>FM2018: REFRIGERI GEGANTS DESPRÉS DEL PREGÓ</t>
  </si>
  <si>
    <t>TROBADA GEGANTERA cocacola, fanta aigua, oli carbó</t>
  </si>
  <si>
    <t>TROBADA GEGANTERA vi, xibeca moscatel</t>
  </si>
  <si>
    <t>CASTANYADA: 40 litres de vi</t>
  </si>
  <si>
    <t>Lloguer Unitat Mòbil ràdio Festa Major</t>
  </si>
  <si>
    <t>Servei de so autocine FanCon 2018 ràdio</t>
  </si>
  <si>
    <t>Servei tècnic presentació temporada ràdio</t>
  </si>
  <si>
    <t>FM2018: Empalmades</t>
  </si>
  <si>
    <t>B66856667</t>
  </si>
  <si>
    <t>BBACTIVITIES&amp;EVENTS, S.L</t>
  </si>
  <si>
    <t>CURS DE SEGURETAT EN LA CONDUCCIO DE CARRETONS</t>
  </si>
  <si>
    <t>B64656358</t>
  </si>
  <si>
    <t>BCN PREVENCION INTEGRAL, SL</t>
  </si>
  <si>
    <t>Pavimentació amb cautxú de la Pl. de Ca l'Estruch</t>
  </si>
  <si>
    <t>45432111-5</t>
  </si>
  <si>
    <t>Substitució d'un tobogan plaça de Ca l'Estruch</t>
  </si>
  <si>
    <t>37535240-1</t>
  </si>
  <si>
    <t>Subministrament tobogan parc de Can Parera</t>
  </si>
  <si>
    <t>Compra 10 tapes registre de clavegueram model ELYP</t>
  </si>
  <si>
    <t>44423750-3</t>
  </si>
  <si>
    <t>NITS MUSICALS Somni d'un poeta</t>
  </si>
  <si>
    <t xml:space="preserve">BLANCH PONCE, DANIEL </t>
  </si>
  <si>
    <t xml:space="preserve">Subministrament material regs automàtics municipi </t>
  </si>
  <si>
    <t>44115200-1</t>
  </si>
  <si>
    <t>FM2018: Sonorització Espectacles Plaça de la Vila</t>
  </si>
  <si>
    <t>51313000-9</t>
  </si>
  <si>
    <t>LLoguer material de so i llum+ 2 tècnics</t>
  </si>
  <si>
    <t>FM2018:Animador acte Gegants després del Pregó</t>
  </si>
  <si>
    <t>J25734732</t>
  </si>
  <si>
    <t>BUTAI PRODUCCIONS SCP</t>
  </si>
  <si>
    <t>25-Lleida</t>
  </si>
  <si>
    <t>92312110-5</t>
  </si>
  <si>
    <t xml:space="preserve">FM2018: Actuació Tarda Castellera 25 d'agost </t>
  </si>
  <si>
    <t>G61063103</t>
  </si>
  <si>
    <t>CAPGROSSOS DE MATARÓ</t>
  </si>
  <si>
    <t>Reparació tendal terrassa Patufet</t>
  </si>
  <si>
    <t>Compra de dispensadors de bosses per gossos</t>
  </si>
  <si>
    <t>B45846714</t>
  </si>
  <si>
    <t>COARTEGIFT REGALOS PUBLICITARIOS SL</t>
  </si>
  <si>
    <t>45- Toledo</t>
  </si>
  <si>
    <t>19640000-4</t>
  </si>
  <si>
    <t>TALLERS 'PERDONA, M'ESTÀS PARLANT A MI?'</t>
  </si>
  <si>
    <t>TALLER: PERDONA, M'ESTAVES PARLANT A MI?</t>
  </si>
  <si>
    <t>Compra de material de protecció (12 polars)</t>
  </si>
  <si>
    <t>Compra vestuari hivern Brigada d’Electricistes</t>
  </si>
  <si>
    <t>Compra vestuari d’hivern per a la Brigada d’Obres</t>
  </si>
  <si>
    <t>Compra vestuari hivern Brigada Jardineria</t>
  </si>
  <si>
    <t>Compra vestuari hivern Conserges</t>
  </si>
  <si>
    <t>BVO: Implantació aplicació Escoles Bressol</t>
  </si>
  <si>
    <t>B65780108</t>
  </si>
  <si>
    <t>CONSULTORIA I SERVEIS INFORMATICS ENGINY DIGITAL SL</t>
  </si>
  <si>
    <t>08091</t>
  </si>
  <si>
    <t>48190000-6</t>
  </si>
  <si>
    <t>Publicitat Oktoberfest 2018</t>
  </si>
  <si>
    <t>79341000-6</t>
  </si>
  <si>
    <t>TALLER CONSUM -FIRA SANTA LLUCIA 2018</t>
  </si>
  <si>
    <t>G08858318</t>
  </si>
  <si>
    <t>COORDINADORA D'USUARIS DE LA SANITAT, SALUT, CONSUM I ALIMENTACIO</t>
  </si>
  <si>
    <t>TALLER SOBRE EMOCIONS</t>
  </si>
  <si>
    <t>COSTA BALLONGA, LIDIA</t>
  </si>
  <si>
    <t>Repar.Mante.Consr.Ed.Esp: Canvi de vidres/miralls.</t>
  </si>
  <si>
    <t>B59474080</t>
  </si>
  <si>
    <t>VIDRES SOLE CRISSOL, S.L.</t>
  </si>
  <si>
    <t>14820000-5</t>
  </si>
  <si>
    <t>Assessorament al professorat mirada coeducativa</t>
  </si>
  <si>
    <t>FM2018: CONTROL INICIAL DE LA FIRA</t>
  </si>
  <si>
    <t>A08507915</t>
  </si>
  <si>
    <t>DEKRA AMBIO SAU</t>
  </si>
  <si>
    <t>CURS DE MONITORS/ES DE LLEURE</t>
  </si>
  <si>
    <t>G58670753</t>
  </si>
  <si>
    <t>DIOMIRA</t>
  </si>
  <si>
    <t>Repar.Mante.Conser.Equi: Xarxes porteries F5.</t>
  </si>
  <si>
    <t>37400000-2</t>
  </si>
  <si>
    <t xml:space="preserve">Col.locació protecció banquetes Sala A Pavelló </t>
  </si>
  <si>
    <t>FM2018:Begudes per concerts, brigada, cursa</t>
  </si>
  <si>
    <t>Treballs previs redacció projecte de Can Clapès</t>
  </si>
  <si>
    <t>OKTOBERFEST: Decoració Pista semi coberta</t>
  </si>
  <si>
    <t>B65810806</t>
  </si>
  <si>
    <t>E7V ESDEVENIMENTS COMERCIALS</t>
  </si>
  <si>
    <t>08138</t>
  </si>
  <si>
    <t>45255400-3</t>
  </si>
  <si>
    <t>DESPESA FIRA FORMATGE I VI 2018</t>
  </si>
  <si>
    <t>Manteniment osmosi escoles bressol</t>
  </si>
  <si>
    <t>B64642325</t>
  </si>
  <si>
    <t>ECOSTUDI SIMA, S.L.P.</t>
  </si>
  <si>
    <t>45252126-7</t>
  </si>
  <si>
    <t>Publicitat i info institucional</t>
  </si>
  <si>
    <t>FM2018: Publicitat de la Festa Major</t>
  </si>
  <si>
    <t>DESPESA ENCARTE FLYERS ENCESA LLUMS REVISTA ALSINA</t>
  </si>
  <si>
    <t>CASTANYADA: 150 quilos Castanyes</t>
  </si>
  <si>
    <t>Sustitució vàlvules mescladores IEM Can Cortès</t>
  </si>
  <si>
    <t>Reparació escalfador CEIP Can Cladellas</t>
  </si>
  <si>
    <t>Compra de 460m de cable 1x10mm2 enllumenat</t>
  </si>
  <si>
    <t>31224400-6</t>
  </si>
  <si>
    <t>FM2018: Actuació Grup Musical Sho Hai 24 d'agost</t>
  </si>
  <si>
    <t>B64615974</t>
  </si>
  <si>
    <t>ENTRELINEAS ENTERTAINMENT S. L.</t>
  </si>
  <si>
    <t>08169</t>
  </si>
  <si>
    <t>92312130-1</t>
  </si>
  <si>
    <t>INTERVENCIÓ PSICOPEDAGÒGICA, 18 I 19 D'OCTUBRE</t>
  </si>
  <si>
    <t>serv.interv.psico dona</t>
  </si>
  <si>
    <t>85121270-6</t>
  </si>
  <si>
    <t>serv.interv.pscio jove i famil.</t>
  </si>
  <si>
    <t>Compra d'adaptadors i claus de got per a trepant</t>
  </si>
  <si>
    <t>Curs: Atenció al públic en frances per aturats</t>
  </si>
  <si>
    <t>Classes d'Anglès E. d'Adults. Set a desembre 2018</t>
  </si>
  <si>
    <t>Manteniment material contra incendis edificis 2018</t>
  </si>
  <si>
    <t>B65736126</t>
  </si>
  <si>
    <t>EXTINTORES ROMAR, SL</t>
  </si>
  <si>
    <t>24951220-3</t>
  </si>
  <si>
    <t>Visita guiada al Castell de Plegamans 14 oct.</t>
  </si>
  <si>
    <t>45a Edició Nits Musicals14 quilos de coca biox</t>
  </si>
  <si>
    <t>2 coques briox amb pinyos 2 amb crema</t>
  </si>
  <si>
    <t>Programació Estable:La noia de la làmpada 30-11-18</t>
  </si>
  <si>
    <t>Subministrament d'arbrat per al Dia de la Riera</t>
  </si>
  <si>
    <t>Treballs desmuntatge i munt. cuina Can Cladellas</t>
  </si>
  <si>
    <t>B66247958</t>
  </si>
  <si>
    <t>FRELOR 13 SL</t>
  </si>
  <si>
    <t>45223800-4</t>
  </si>
  <si>
    <t>TROBADA GEGANTERA: Glaçons</t>
  </si>
  <si>
    <t>B60190048</t>
  </si>
  <si>
    <t>FRIO PALAU SL</t>
  </si>
  <si>
    <t>15981310-4</t>
  </si>
  <si>
    <t>NIT DE REIS 2019: Bosses caramels i carbó</t>
  </si>
  <si>
    <t>B17023995</t>
  </si>
  <si>
    <t>FRIT RAVICH, SL</t>
  </si>
  <si>
    <t>15842310-8</t>
  </si>
  <si>
    <t>Activitats Esportives: Trofeu Miquel Corbí F.S.</t>
  </si>
  <si>
    <t>39298700-4</t>
  </si>
  <si>
    <t>Activitats esportives: Trofeus 3x3 Bàsquet FM2018</t>
  </si>
  <si>
    <t>Activitats esportives: Trofeus Petanca FM 2018</t>
  </si>
  <si>
    <t>Trofeus: II Obert de Bitlles Catalanes.</t>
  </si>
  <si>
    <t>CASTANYADA: REGAL PER ALS INFANTS</t>
  </si>
  <si>
    <t>Material esportiu per activitats esportives mpals.</t>
  </si>
  <si>
    <t>FESTA CASTANYERA2018: COMPRA DE 200 MOTXILLES MÉS</t>
  </si>
  <si>
    <t>Representació Teatral Un Tret al Cap</t>
  </si>
  <si>
    <t>G63410591</t>
  </si>
  <si>
    <t>FUNDACIÓ SALA BECKETT/OBRADOR INTERN. DRAMATÚRGIA</t>
  </si>
  <si>
    <t>Can Cortes Repar.Mant.</t>
  </si>
  <si>
    <t>Esglesia Sant Genis</t>
  </si>
  <si>
    <t>MANT.EDIFICI TALLER 2</t>
  </si>
  <si>
    <t xml:space="preserve">TEATRE DE LA VILA DESMUNTATGE I COL·LOC ACIÓ </t>
  </si>
  <si>
    <t>TEATRE VILA NETEJA SÒCOL I PINTAR ARRAMBADOR</t>
  </si>
  <si>
    <t>TETRE VILA PINTAR CAMERINOS ACCESSOS WC</t>
  </si>
  <si>
    <t>Teatre de la Vila: Maneta pany WC</t>
  </si>
  <si>
    <t>Castell: Banc fusta vestíbul</t>
  </si>
  <si>
    <t>Neteja i retirada abocador riera de Sentmenat</t>
  </si>
  <si>
    <t>instal.lació d'un pont en el parc de Ca l'Estruch</t>
  </si>
  <si>
    <t>B64797970</t>
  </si>
  <si>
    <t xml:space="preserve">GAMA EXTERIORES, SL </t>
  </si>
  <si>
    <t>45221113-7</t>
  </si>
  <si>
    <t>Arranjaments camins prevenció d'incendis</t>
  </si>
  <si>
    <t>B66734286</t>
  </si>
  <si>
    <t>GEOFOREST MONT SL</t>
  </si>
  <si>
    <t>08262</t>
  </si>
  <si>
    <t>45233160-8</t>
  </si>
  <si>
    <t>Estudi geotècnic de la Torre Folch</t>
  </si>
  <si>
    <t>B43671379</t>
  </si>
  <si>
    <t xml:space="preserve">GEOTEC ESTUDIS GEOTECNICS I MEDIOAMBIENTALS SL </t>
  </si>
  <si>
    <t>43161</t>
  </si>
  <si>
    <t>71200000-0</t>
  </si>
  <si>
    <t>Estudi geotècnic Pl.Mas Pla</t>
  </si>
  <si>
    <t>Estudi geotècnic Av.Catalunya-Industria</t>
  </si>
  <si>
    <t>71251000-2</t>
  </si>
  <si>
    <t>XLV NITS MUSICALS ENSEMBLE KAIMERATA</t>
  </si>
  <si>
    <t>B64239759</t>
  </si>
  <si>
    <t>GLEUSTEEN SL</t>
  </si>
  <si>
    <t>PRESSUPOST PICA PICA GENT GRAN, 2/10</t>
  </si>
  <si>
    <t>Trobada de tècniques d'Educació</t>
  </si>
  <si>
    <t>TALLER PARTICIPATIU BIBLIOTECA</t>
  </si>
  <si>
    <t>DESPESA XOCOLATADA ENCESA DE LLUMS NADAL 2018</t>
  </si>
  <si>
    <t>Reparació vehícle E9970 BFN de la brigada</t>
  </si>
  <si>
    <t xml:space="preserve">Treballs de pintura del mobiliari urbà </t>
  </si>
  <si>
    <t>Pintat de la caseta de FECSA a la plaça de Mas Pla</t>
  </si>
  <si>
    <t>Compra bàcul 9m per manteniment enllumenat</t>
  </si>
  <si>
    <t>Concert progr. XLV Nits Musicals 9 set.18</t>
  </si>
  <si>
    <t>B66778846</t>
  </si>
  <si>
    <t xml:space="preserve">HARMONICS IN CAELUM </t>
  </si>
  <si>
    <t>XLV nits musicals concert ARMOS EMSEMBLE</t>
  </si>
  <si>
    <t>CONTROLADORS PALAU RESSONA 2018</t>
  </si>
  <si>
    <t>Compra material fungible E.B.Patufet</t>
  </si>
  <si>
    <t>Adquisició escáner SAC</t>
  </si>
  <si>
    <t>30121420-3</t>
  </si>
  <si>
    <t>Adquisició tauletes digitals SAC</t>
  </si>
  <si>
    <t>30213200-7</t>
  </si>
  <si>
    <t>Adquisició tauleta digital</t>
  </si>
  <si>
    <t>Subministrament bosses compostables 10 l.</t>
  </si>
  <si>
    <t>B55160071</t>
  </si>
  <si>
    <t>ID WASTE, SL</t>
  </si>
  <si>
    <t>18923100-6</t>
  </si>
  <si>
    <t>Contractació suport web corporativa</t>
  </si>
  <si>
    <t>DESPESA LLUMS NADAL AV. CATALUNYA</t>
  </si>
  <si>
    <t>B65183766</t>
  </si>
  <si>
    <t xml:space="preserve">ILCOVIA BARCELONA, SL </t>
  </si>
  <si>
    <t>FM2018: Sonorització espectacles espai Barrakes</t>
  </si>
  <si>
    <t xml:space="preserve"> B60772035</t>
  </si>
  <si>
    <t>ILUMINACIÓN ALBADALEJO SL</t>
  </si>
  <si>
    <t>92312100-2</t>
  </si>
  <si>
    <t>Subscripcio i manteniment aplicacions ITEC</t>
  </si>
  <si>
    <t>G08546665</t>
  </si>
  <si>
    <t>INSTITUT DE TECNOLOGIA CONSTRUCCIÓ DE CATALUNYA</t>
  </si>
  <si>
    <t>Curs pressupostos i banc de preus (8 treballadors)</t>
  </si>
  <si>
    <t>Agendes infants E.B. El Sol</t>
  </si>
  <si>
    <t>P5812301I</t>
  </si>
  <si>
    <t>INSTITUT MUNICIPAL DE SERVEIS ALS DISCAPACITATS</t>
  </si>
  <si>
    <t>Compra d'agendes escolars escoles bressol</t>
  </si>
  <si>
    <t>TROBADA GEGANTERA 16 Fulars</t>
  </si>
  <si>
    <t>B63369375</t>
  </si>
  <si>
    <t>ISONA, IMATGE I PROTECCIO SL</t>
  </si>
  <si>
    <t>CASTANYADA: Pilotes</t>
  </si>
  <si>
    <t>B66749557</t>
  </si>
  <si>
    <t>JOGUINES GASPAR SL</t>
  </si>
  <si>
    <t>7 caixes de cartro com a urnes</t>
  </si>
  <si>
    <t>30192000-1</t>
  </si>
  <si>
    <t>ADQUISICIÓ COMPLEMENT MOBILIARI AULA PFI COMERÇ</t>
  </si>
  <si>
    <t>Adquisició enquadernadora E. Música</t>
  </si>
  <si>
    <t>30123000-7</t>
  </si>
  <si>
    <t>Compra de material fungible E.B. El Sol</t>
  </si>
  <si>
    <t>Compra punter Laser</t>
  </si>
  <si>
    <t xml:space="preserve">LLIGA D'ARTS FOTO 2018 </t>
  </si>
  <si>
    <t xml:space="preserve">MATERIAL DIVERS AJUNTAMENT </t>
  </si>
  <si>
    <t>MATERIAL D'OFICINA PEL PFI DE COMERÇ</t>
  </si>
  <si>
    <t>Roll up Processos participatius</t>
  </si>
  <si>
    <t>Tríptic pressupostos participatius</t>
  </si>
  <si>
    <t>COMPRA CADENATS ORDINADORS</t>
  </si>
  <si>
    <t xml:space="preserve">PAPER OFICINA DIFERENTS EDIFICIS </t>
  </si>
  <si>
    <t>CASTANYADA: 1700 octavetes</t>
  </si>
  <si>
    <t>CASTANYADA: 36 Rotllos precinte</t>
  </si>
  <si>
    <t>ADQUISICIÓ DE TINTES DE PINTURA PEL TALLER:</t>
  </si>
  <si>
    <t>MATERIAL</t>
  </si>
  <si>
    <t>TEATRE ESTABLE</t>
  </si>
  <si>
    <t>Compra de material fungible E. B. El Sol</t>
  </si>
  <si>
    <t>Compra de pissarra Aula Lluís Ventura</t>
  </si>
  <si>
    <t>Flyers Biblioteca participativa</t>
  </si>
  <si>
    <t xml:space="preserve">Díptic informatiu reducció 10% taxa residus </t>
  </si>
  <si>
    <t>DESPESA VIGILANCIA MERCAT SETMANAL AGOST A OCTUBRE</t>
  </si>
  <si>
    <t>ESTABLE DE TEATRE: 26 D'OCTUBRE 21:00</t>
  </si>
  <si>
    <t>B62843974</t>
  </si>
  <si>
    <t>LA PERLA 29, S.L.</t>
  </si>
  <si>
    <t>Renovació La Vanguardia</t>
  </si>
  <si>
    <t>Assessoria mobilitat internacional Febrer</t>
  </si>
  <si>
    <t>FORMACIÓ EN MANIPULACIÓ D'ALIMENTS PERSONAL PPO</t>
  </si>
  <si>
    <t>H CONTE ANGLÈS OCTUBRE</t>
  </si>
  <si>
    <t>H CONTEANGLÈS DESEMBRE</t>
  </si>
  <si>
    <t>FM2018: Sonozització i il·luminació assaig</t>
  </si>
  <si>
    <t>B67292722</t>
  </si>
  <si>
    <t>LE SOUND TRUCK EVENTS BARCELONA S.L.</t>
  </si>
  <si>
    <t xml:space="preserve">FM2018: Sonorització i Il·luminació Pregó </t>
  </si>
  <si>
    <t>FANCON: Un técnic 2 set 2018</t>
  </si>
  <si>
    <t>51110000-6</t>
  </si>
  <si>
    <t>Assistencia: 1 tècnic 14-04-2018</t>
  </si>
  <si>
    <t>Assistencia:1tècnic 20.08.2018</t>
  </si>
  <si>
    <t>Assistencia: 1 Tècnic 01-09-2018</t>
  </si>
  <si>
    <t>Assistencia: 1 tècnic 14-09-2018</t>
  </si>
  <si>
    <t>Assistencia: 1 tècnic 22.09.2018</t>
  </si>
  <si>
    <t>Assistencia: 2 Tecnics 28.09.18 Un tret al cap</t>
  </si>
  <si>
    <t>Assistencia: Lloguer material tècnic 28.09.18</t>
  </si>
  <si>
    <t>Assistència: 1 Tècnic i lloguer material 30.09.18</t>
  </si>
  <si>
    <t xml:space="preserve">Assistència:1Tècnic 05.10.18 </t>
  </si>
  <si>
    <t>Assistència:1Tècnic 06.10.18 Per morir-se de riure</t>
  </si>
  <si>
    <t>Assistència: 1 Tecnic 6-10-18 Nova Biblioteca</t>
  </si>
  <si>
    <t>Assistència: 1 Tècnic 07.10.18 Minuts</t>
  </si>
  <si>
    <t>Assistència: 2 Tècnics 19-10-18 Els darrers dies</t>
  </si>
  <si>
    <t>Assistència:1 Tècnic 20.10.18 Projecció Documental</t>
  </si>
  <si>
    <t>Assistencia: 1 tècnic 21.10.18 Spamalot</t>
  </si>
  <si>
    <t>Assistència: 1 tècnic 24.10.18 Solituds</t>
  </si>
  <si>
    <t>Assistència:1 Tècnic 25-10-18 Solituds</t>
  </si>
  <si>
    <t>Assistencia: 2 Tècnics 26-10-18 sopa de pollastre</t>
  </si>
  <si>
    <t>Assistència:1Tècnic 7-11-18 Representació poètica</t>
  </si>
  <si>
    <t>Assistencia:1Tecnic 09.11.18 Representació Poetica</t>
  </si>
  <si>
    <t>Assistència: 1 Tècnic 11.11.18 Menuda Comedia</t>
  </si>
  <si>
    <t>Assistencia: 1 Tècnic 14-11-18 el petit Dalí</t>
  </si>
  <si>
    <t xml:space="preserve">Contractació canó de llum </t>
  </si>
  <si>
    <t>32350000-1</t>
  </si>
  <si>
    <t>Assistencia: 11.11.18 Aniversari Centre .C.Andaluz</t>
  </si>
  <si>
    <t>Assistencia 2 tecnics 30.06.18</t>
  </si>
  <si>
    <t>Activitats Esportives Municipals: Presentació Fut.</t>
  </si>
  <si>
    <t>Esmorzar Trobada Representants Escolars</t>
  </si>
  <si>
    <t>LUQUE I MALLA DANI</t>
  </si>
  <si>
    <t>Reparació Maquinària brigada Parcs i Jardins</t>
  </si>
  <si>
    <t>Subministrament motoserra brigada Parcs i Jardins</t>
  </si>
  <si>
    <t>Col·laboració Ràdio Palau autocine FanCon 2018</t>
  </si>
  <si>
    <t>MARIN I PUJADAS, JOSEP MARIA</t>
  </si>
  <si>
    <t>08056</t>
  </si>
  <si>
    <t>Neteja del lateral Ronda Verda (sota ctra. C-155)</t>
  </si>
  <si>
    <t>Arranjament flonjal gran espai Mercat Setmanal</t>
  </si>
  <si>
    <t>45233251-3</t>
  </si>
  <si>
    <t>FM2018: Col·locació peces Newyersey</t>
  </si>
  <si>
    <t>Transport monument Plaça Lluís Companys</t>
  </si>
  <si>
    <t>60181000-0</t>
  </si>
  <si>
    <t>Manteniment de la Plaça de l'Onze de Setembre</t>
  </si>
  <si>
    <t>Fer 27 m de col·lector i pou de registre c Monòlit</t>
  </si>
  <si>
    <t>Col.locació vorada de jardí parc del c. C.Torrents</t>
  </si>
  <si>
    <t>Arranjament voreres diverses zones del municipi</t>
  </si>
  <si>
    <t xml:space="preserve">Servei de realització de programes ràdio </t>
  </si>
  <si>
    <t>92210000-6</t>
  </si>
  <si>
    <t>Servei realització de so Ràdio oct-nov 2018</t>
  </si>
  <si>
    <t>92230000-2</t>
  </si>
  <si>
    <t>Reforç de continguts FM 2018 ràdio</t>
  </si>
  <si>
    <t>Inst. aire condicionat espai reparació deixalleria</t>
  </si>
  <si>
    <t>B67183145</t>
  </si>
  <si>
    <t>MASALÓ BCN S.L.</t>
  </si>
  <si>
    <t>45331200-8</t>
  </si>
  <si>
    <t>Inst. aire condicionat sala cuina eje</t>
  </si>
  <si>
    <t>Activitat concert Santa Cecília- E. de Música</t>
  </si>
  <si>
    <t>F62194881</t>
  </si>
  <si>
    <t>MASCARO DE PROA SCCL</t>
  </si>
  <si>
    <t>Reparació cadena Movibloc Arxiu Municipal</t>
  </si>
  <si>
    <t>A08244998</t>
  </si>
  <si>
    <t>MECALUX, SA</t>
  </si>
  <si>
    <t>FM2018: Festa de l'Aigua 27 d'agost</t>
  </si>
  <si>
    <t>92330000-3</t>
  </si>
  <si>
    <t xml:space="preserve">FM2018: Tobogan d'aigua Urbà </t>
  </si>
  <si>
    <t>92331210-5</t>
  </si>
  <si>
    <t>AN CONNECT 05, S.L.</t>
  </si>
  <si>
    <t>Repar.Manten.Conser.Ed.Esp: Repar. PMEMV/CMFFS</t>
  </si>
  <si>
    <t>45420000-7</t>
  </si>
  <si>
    <t>Remodelació portes entrada E. Palau</t>
  </si>
  <si>
    <t>Obres arranjament parc infantil de Can Parera</t>
  </si>
  <si>
    <t>Desmuntatge pista Skate Park</t>
  </si>
  <si>
    <t>Obres parc infantil aparcament Plaça Ca L'Estruch</t>
  </si>
  <si>
    <t>2 Safates d'embotits sopar actors actius</t>
  </si>
  <si>
    <t>Trobada Gegantera Esmorzar</t>
  </si>
  <si>
    <t>Reprtatge fotogràfic Palau Ressona 2018</t>
  </si>
  <si>
    <t>79961000-8</t>
  </si>
  <si>
    <t>Activitat concert Sta. Cecilia</t>
  </si>
  <si>
    <t>Fulletó inform. itineraris aplicació Natura Local</t>
  </si>
  <si>
    <t>B65959348</t>
  </si>
  <si>
    <t>NATURA LOCAL, SL</t>
  </si>
  <si>
    <t>08295</t>
  </si>
  <si>
    <t>22150000-6</t>
  </si>
  <si>
    <t>Neteja subsidiària solar del carrer del Nord, 22</t>
  </si>
  <si>
    <t>Neteja subsidiària solar del carrer Nou del Nord</t>
  </si>
  <si>
    <t>FM2018: SONORITZACIÓ I IL·LUMINACIÓ ESPECTACLES</t>
  </si>
  <si>
    <t>B62471610</t>
  </si>
  <si>
    <t xml:space="preserve">NIVEL 10 MOVING SOUND, SL </t>
  </si>
  <si>
    <t>CAPSA D'EXPERIÈNCIES</t>
  </si>
  <si>
    <t>Taller reparació d'ordinadors deixalleria mpal.</t>
  </si>
  <si>
    <t>B63222442</t>
  </si>
  <si>
    <t>NOU ESPAI INFORMATIC SL</t>
  </si>
  <si>
    <t>08015</t>
  </si>
  <si>
    <t>Allargament canonada d'aigua escomesa corre-can</t>
  </si>
  <si>
    <t>Reparació de fuita d’aigua al sector Pedra Llarga</t>
  </si>
  <si>
    <t>Pavimentació accés espai esbarjo per a gossos</t>
  </si>
  <si>
    <t>ADQUISICIÓ DE 2 TARGETES ATM_2 USUARIS</t>
  </si>
  <si>
    <t>ADQUISICIÓ DE 5 TARGETES DE TRANSPORT PUBLIC</t>
  </si>
  <si>
    <t>ADQUISICIÓ D'UNA TARGETA ATM T-MES DE 2 ZONES</t>
  </si>
  <si>
    <t>ADQUISICIÓ 4 TARGETES ATM T-JOVE</t>
  </si>
  <si>
    <t>ADQUISICIÓ D'UNA T-10</t>
  </si>
  <si>
    <t>ADQUISICIÓ TARGETA TRANSPORT</t>
  </si>
  <si>
    <t>Substitució tobogan i xarxa Plaça de Ca l'Estruch</t>
  </si>
  <si>
    <t>FM2018: Concert Vermut piano 25 d'agost</t>
  </si>
  <si>
    <t>PEÑA SANTANA, M. PAULINO</t>
  </si>
  <si>
    <t>FM2018: TANQUES METÀL·LIQUES TAULES AMB GÀBIES</t>
  </si>
  <si>
    <t>PEREZ REMESAL, MARIA DEL CARMEN</t>
  </si>
  <si>
    <t>98390000-3</t>
  </si>
  <si>
    <t>FM2018: TANQUES, TANQUES OLÍMPIQUES ETC</t>
  </si>
  <si>
    <t>Compra de contenidors reciclatge E. Can Cladellas</t>
  </si>
  <si>
    <t>PINTO COLOM, MIQUEL</t>
  </si>
  <si>
    <t>19520000-7</t>
  </si>
  <si>
    <t>FM2018: Castell de Focs Espectacle Pirotecnic</t>
  </si>
  <si>
    <t>A08623928</t>
  </si>
  <si>
    <t>PIROTECNIA IGUAL, S.A.</t>
  </si>
  <si>
    <t>Taller de les Arts trofeus</t>
  </si>
  <si>
    <t>NADAL 2018: Tió de Nadal 500 caixes llapissos</t>
  </si>
  <si>
    <t>BVO Recollides extraordinàries residus voluminosos</t>
  </si>
  <si>
    <t>90511000-2</t>
  </si>
  <si>
    <t>Recollida residus Oktoberfest</t>
  </si>
  <si>
    <t>90511100-3</t>
  </si>
  <si>
    <t>FM2018: GRUP MUSICAL ZOO</t>
  </si>
  <si>
    <t>F63489538</t>
  </si>
  <si>
    <t>PROPAGANDA PEL FET, SCCL</t>
  </si>
  <si>
    <t>08113</t>
  </si>
  <si>
    <t>FM2018: Publicitat Festa Major a altres poblacions</t>
  </si>
  <si>
    <t>B66258757</t>
  </si>
  <si>
    <t>PUBLI DASER S.L.</t>
  </si>
  <si>
    <t>Festes Can Falguera lloguer piano 1/2 cua</t>
  </si>
  <si>
    <t>PUIG BOLTA, JOAN ANTONI</t>
  </si>
  <si>
    <t>37311100-2</t>
  </si>
  <si>
    <t>XLV Nits Musicals Santa Maria lloguer piano 1/2cua</t>
  </si>
  <si>
    <t>XLV Nits Musicals Santa Maria lloguer piano 3/4cua</t>
  </si>
  <si>
    <t>FM2018:Festa Cubana 24 d'agost</t>
  </si>
  <si>
    <t>92312120-8</t>
  </si>
  <si>
    <t>PROGRAMACIÓ ESTABLE: DIFUSIÓ PREMSA ANY 2018</t>
  </si>
  <si>
    <t>COMPRA LLIBRES NOVEMBRE BIBLIOTECA</t>
  </si>
  <si>
    <t>SUBMINISTRAMENT DIARIS AJUNTAMENT AGOST-SETEMBRE</t>
  </si>
  <si>
    <t>Plantació d'arbrat pl. Monòlit i Av. Diagonal</t>
  </si>
  <si>
    <t>77211600-8</t>
  </si>
  <si>
    <t>Retall de les tanques del cementiri municipal</t>
  </si>
  <si>
    <t>77342000-9</t>
  </si>
  <si>
    <t>Placa d'acer per al monument de Pl. Lluís Companys</t>
  </si>
  <si>
    <t>B59762732</t>
  </si>
  <si>
    <t>RECAM LASER</t>
  </si>
  <si>
    <t>FM2018:Placa commemorativa per un 3 de 9</t>
  </si>
  <si>
    <t>ADQUISICIÓ DE LONA PVC_25N</t>
  </si>
  <si>
    <t>B61525457</t>
  </si>
  <si>
    <t>RETOLS I METALLS DAUNIS SL</t>
  </si>
  <si>
    <t>Rètols portes entrada Ràdio Palau</t>
  </si>
  <si>
    <t>HALLOWEEN: 3 PANCARTES</t>
  </si>
  <si>
    <t>Banderoles publicitat Fancon 2018</t>
  </si>
  <si>
    <t>FM2018: Pati Sonàrium Cia Pajaro Carpintero</t>
  </si>
  <si>
    <t>RIGOL ESPEJO, ALEXANDRE</t>
  </si>
  <si>
    <t>08055</t>
  </si>
  <si>
    <t>Substitució dues rodes vehicle elèctric E9970 BFN</t>
  </si>
  <si>
    <t>B60864311</t>
  </si>
  <si>
    <t>RODI METRO SL</t>
  </si>
  <si>
    <t>25- Lleida</t>
  </si>
  <si>
    <t>DESPESA COORDINACIÓ FIRA ENTITATS 2018</t>
  </si>
  <si>
    <t>RUANO DELGADO, JORDI</t>
  </si>
  <si>
    <t>79952000-2</t>
  </si>
  <si>
    <t>FM2018: coordimació i produccio Plaça de la Vila</t>
  </si>
  <si>
    <t>FM2018: Coordinació i Producció diferents espais</t>
  </si>
  <si>
    <t>CASTANYADA: Producció de la Festa</t>
  </si>
  <si>
    <t>VOLADÍS PORTES AULA CAN BOADA</t>
  </si>
  <si>
    <t>B60268661</t>
  </si>
  <si>
    <t>SASTRERIA TARRES SL</t>
  </si>
  <si>
    <t>18333000-2</t>
  </si>
  <si>
    <t>35811200-4</t>
  </si>
  <si>
    <t>PAGAR Provisió de fons procurador/a</t>
  </si>
  <si>
    <t>B66028424</t>
  </si>
  <si>
    <t>SEGURA PROCURADORES, S.L.P</t>
  </si>
  <si>
    <t>H CONTE NOVEMBRE</t>
  </si>
  <si>
    <t>SENABRE RIBES BLAI</t>
  </si>
  <si>
    <t>92300000-4</t>
  </si>
  <si>
    <t>Compra de mirall interior</t>
  </si>
  <si>
    <t>B60070505</t>
  </si>
  <si>
    <t>SEÑALES GIROD, S.L.</t>
  </si>
  <si>
    <t>Subministrament de tres rètols per parcs infantils</t>
  </si>
  <si>
    <t>Obres enjardinament gespa escola Carrerada</t>
  </si>
  <si>
    <t>77314100-5</t>
  </si>
  <si>
    <t>Obres enjardinament parterre escola Carrerada</t>
  </si>
  <si>
    <t>Obres xarxa d'abastament aigua P. Plana C. Maiol</t>
  </si>
  <si>
    <t>Enjardinament gespa carrer Folch i Torres</t>
  </si>
  <si>
    <t>Instal. reg i plantació arbrat c. Folch i Torres</t>
  </si>
  <si>
    <t>Autocar per anar a les piscines Sta.Magdalena</t>
  </si>
  <si>
    <t>60100000-9</t>
  </si>
  <si>
    <t>Autocar P3 Escola Palau-Biblioteca</t>
  </si>
  <si>
    <t>Ruta Pompeu Fabra 11.11.18</t>
  </si>
  <si>
    <t xml:space="preserve">Contractació d'1 taller de formació </t>
  </si>
  <si>
    <t>U66882739</t>
  </si>
  <si>
    <t>SIS PREVENCIÓ SL CONTRAFOC FORMACIÓ SL</t>
  </si>
  <si>
    <t>Activitats Esportives: Presentació Futbol Sala.</t>
  </si>
  <si>
    <t>SO I LLUM JOAN CARLES, SL</t>
  </si>
  <si>
    <t>08333</t>
  </si>
  <si>
    <t xml:space="preserve">Repartiment postal notificacions postals </t>
  </si>
  <si>
    <t>Difusió addicional dos actes 2n semestre</t>
  </si>
  <si>
    <t>64121100-1</t>
  </si>
  <si>
    <t>Act.Cultur.Distribució difusió</t>
  </si>
  <si>
    <t>FM2018: Repartiment del programa activitats</t>
  </si>
  <si>
    <t>Modificació contractació d'avantprojecte Skatepark</t>
  </si>
  <si>
    <t>B62396163</t>
  </si>
  <si>
    <t>SPOKO RAMPS SL</t>
  </si>
  <si>
    <t>Treballs extres cuina Can Cladellas</t>
  </si>
  <si>
    <t>45212500-1</t>
  </si>
  <si>
    <t xml:space="preserve">DESPESA CABINA SANITARIA QUIMICA OKTOBERFEST </t>
  </si>
  <si>
    <t>B61855789</t>
  </si>
  <si>
    <t>SUBMINISTRES INDUSTRIALS SM, S.L.</t>
  </si>
  <si>
    <t>44211110-6</t>
  </si>
  <si>
    <t>DESPESA MODUL SANITARI OKTOBERFEST 2018</t>
  </si>
  <si>
    <t>FM2018: Modul sanitari pel backstasge</t>
  </si>
  <si>
    <t>compra de 500 plaques identificatives per gossos</t>
  </si>
  <si>
    <t>A08205569</t>
  </si>
  <si>
    <t>SUPRAMETAL S.A.</t>
  </si>
  <si>
    <t>Col.locació porta corred. metal.lica Escola Palau</t>
  </si>
  <si>
    <t>B62596200</t>
  </si>
  <si>
    <t>TALLERS MECA-PALAU S.L.</t>
  </si>
  <si>
    <t>Compra de material fungible Patufet</t>
  </si>
  <si>
    <t>B36864510</t>
  </si>
  <si>
    <t>TANGRAM MATERIALES Y JUEGOS DIDÁCTICOS, S.L.</t>
  </si>
  <si>
    <t>36- Pontevedra</t>
  </si>
  <si>
    <t>Compra de material pedagògic</t>
  </si>
  <si>
    <t>H CONTE SETEMBRE BIBLIOTECA</t>
  </si>
  <si>
    <t>TARRUELL LLONCH, PAU</t>
  </si>
  <si>
    <t>SERVEI ENXARXATS</t>
  </si>
  <si>
    <t>Programació Estable Teatre: La Zanja 16.11.18</t>
  </si>
  <si>
    <t>B63576995</t>
  </si>
  <si>
    <t>TITZINA TEATRE, S.L</t>
  </si>
  <si>
    <t>FESTA DEIXEBLES lloguer sanitaris TOI TOI</t>
  </si>
  <si>
    <t>TROBADA GEGANTERA CABINA SANITARIA</t>
  </si>
  <si>
    <t>DESPESA CABINES SANITARIES FIRA FORMATGE I VI</t>
  </si>
  <si>
    <t>DESPESA CABINES SANITARIES FIRA SANTA LLÚCIA 2018</t>
  </si>
  <si>
    <t>HORA DEL CONTE OCTUBRE</t>
  </si>
  <si>
    <t>TORT LAVILLA, JOSEP</t>
  </si>
  <si>
    <t>DROGOTEST</t>
  </si>
  <si>
    <t>A80015506</t>
  </si>
  <si>
    <t>TRADESEGUR</t>
  </si>
  <si>
    <t>38434000-6</t>
  </si>
  <si>
    <t>TALLER "IMAGINEM LA IGUALTAT"</t>
  </si>
  <si>
    <t>F67128140</t>
  </si>
  <si>
    <t>TRAMA SCCL</t>
  </si>
  <si>
    <t>Tala arbres Riera de Caldes tram Pineda i Sant Roc</t>
  </si>
  <si>
    <t>B67215137</t>
  </si>
  <si>
    <t>TREBALLS FORESTALS FONT SLU</t>
  </si>
  <si>
    <t>08283</t>
  </si>
  <si>
    <t>77341000-2</t>
  </si>
  <si>
    <t>Tala d'arbres de la riera Pol. Riera de Caldes</t>
  </si>
  <si>
    <t>Poda d’arbres perillosos de varies zones verdes</t>
  </si>
  <si>
    <t>77211400-6</t>
  </si>
  <si>
    <t xml:space="preserve">BVO Tala i poda arbres caiguts per les pluges </t>
  </si>
  <si>
    <t>B.V.O Retirada del rusc de vespa vellutina</t>
  </si>
  <si>
    <t>77900000-9</t>
  </si>
  <si>
    <t>Material exhibició skaters Festa Major</t>
  </si>
  <si>
    <t>B63622963</t>
  </si>
  <si>
    <t xml:space="preserve">UNGRAVITY BOARD, SL </t>
  </si>
  <si>
    <t>Fundes Armilles</t>
  </si>
  <si>
    <t>35113430-2</t>
  </si>
  <si>
    <t>CINTA BALISAMENT</t>
  </si>
  <si>
    <t>35121500-3</t>
  </si>
  <si>
    <t>Program. Estable: Inmortal de Bruno Oro 27.04.18</t>
  </si>
  <si>
    <t>TROBADA GEGANTERA: Plats, gots, tovalles</t>
  </si>
  <si>
    <t>Consultor Intergal Suscripció</t>
  </si>
  <si>
    <t>79980000-7</t>
  </si>
  <si>
    <t>ADQUISICIÓ LLIBRE DE CONTRACTACIÓ ADMINISTRATIVA</t>
  </si>
  <si>
    <t>22112000-8</t>
  </si>
  <si>
    <t>Repar.Mante.Conser.Ed.Esp: Material Manteniment</t>
  </si>
  <si>
    <t xml:space="preserve">Compra de 30 bidons d'asfalt en fred </t>
  </si>
  <si>
    <t>Reparació material bucs</t>
  </si>
  <si>
    <t>A60672565</t>
  </si>
  <si>
    <t>ZARRIAS TORRICO SAL MUSIC MOLLET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</si>
</sst>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"/>
    <numFmt numFmtId="165" formatCode="#,##0.00\ &quot;€&quot;"/>
    <numFmt numFmtId="166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7.5"/>
      <color rgb="FF000000"/>
      <name val="MS Sans Serif"/>
    </font>
    <font>
      <sz val="7.5"/>
      <name val="MS Sans Serif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165" fontId="4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165" fontId="4" fillId="0" borderId="1" xfId="4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 applyProtection="1">
      <alignment vertical="center" wrapText="1"/>
      <protection locked="0"/>
    </xf>
    <xf numFmtId="1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4" fillId="0" borderId="2" xfId="4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/>
    </xf>
    <xf numFmtId="49" fontId="4" fillId="0" borderId="1" xfId="5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9" fontId="4" fillId="0" borderId="6" xfId="5" applyNumberFormat="1" applyFont="1" applyFill="1" applyBorder="1" applyAlignment="1">
      <alignment horizontal="center" vertical="center" wrapText="1"/>
    </xf>
    <xf numFmtId="165" fontId="4" fillId="0" borderId="6" xfId="4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4" fillId="0" borderId="3" xfId="5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49" fontId="4" fillId="0" borderId="3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  <xf numFmtId="9" fontId="4" fillId="0" borderId="1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Fill="1"/>
    <xf numFmtId="165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/>
    <xf numFmtId="0" fontId="6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vertical="center" wrapText="1"/>
    </xf>
    <xf numFmtId="165" fontId="8" fillId="2" borderId="8" xfId="0" applyNumberFormat="1" applyFont="1" applyFill="1" applyBorder="1" applyAlignment="1" applyProtection="1">
      <alignment vertical="center" wrapText="1"/>
    </xf>
    <xf numFmtId="165" fontId="8" fillId="2" borderId="8" xfId="1" applyNumberFormat="1" applyFont="1" applyFill="1" applyBorder="1" applyAlignment="1" applyProtection="1">
      <alignment vertical="center" wrapText="1"/>
    </xf>
    <xf numFmtId="1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164" fontId="8" fillId="2" borderId="8" xfId="0" applyNumberFormat="1" applyFont="1" applyFill="1" applyBorder="1" applyAlignment="1" applyProtection="1">
      <alignment horizontal="center" vertical="center" wrapText="1"/>
    </xf>
    <xf numFmtId="2" fontId="8" fillId="2" borderId="8" xfId="0" applyNumberFormat="1" applyFont="1" applyFill="1" applyBorder="1" applyAlignment="1" applyProtection="1">
      <alignment horizontal="center" vertical="center" wrapText="1"/>
    </xf>
    <xf numFmtId="14" fontId="8" fillId="0" borderId="8" xfId="0" applyNumberFormat="1" applyFont="1" applyFill="1" applyBorder="1" applyAlignment="1" applyProtection="1">
      <alignment horizontal="center" vertical="center" wrapText="1"/>
    </xf>
    <xf numFmtId="165" fontId="8" fillId="2" borderId="8" xfId="0" applyNumberFormat="1" applyFont="1" applyFill="1" applyBorder="1" applyAlignment="1" applyProtection="1">
      <alignment horizontal="right" vertical="center" wrapText="1"/>
    </xf>
    <xf numFmtId="165" fontId="8" fillId="2" borderId="8" xfId="4" applyNumberFormat="1" applyFont="1" applyFill="1" applyBorder="1" applyAlignment="1" applyProtection="1">
      <alignment horizontal="right" vertical="center" wrapText="1"/>
    </xf>
    <xf numFmtId="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vertical="center" wrapText="1"/>
    </xf>
    <xf numFmtId="165" fontId="9" fillId="3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right" vertical="center" wrapText="1"/>
    </xf>
    <xf numFmtId="165" fontId="9" fillId="0" borderId="9" xfId="0" applyNumberFormat="1" applyFont="1" applyFill="1" applyBorder="1" applyAlignment="1">
      <alignment horizontal="right" vertical="center"/>
    </xf>
    <xf numFmtId="9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5" fontId="9" fillId="0" borderId="1" xfId="4" applyNumberFormat="1" applyFont="1" applyFill="1" applyBorder="1" applyAlignment="1">
      <alignment horizontal="right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vertical="center" wrapText="1"/>
    </xf>
    <xf numFmtId="165" fontId="9" fillId="3" borderId="6" xfId="0" applyNumberFormat="1" applyFont="1" applyFill="1" applyBorder="1" applyAlignment="1">
      <alignment vertical="center"/>
    </xf>
    <xf numFmtId="1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right" vertical="center" wrapText="1"/>
    </xf>
    <xf numFmtId="165" fontId="9" fillId="0" borderId="6" xfId="0" applyNumberFormat="1" applyFont="1" applyFill="1" applyBorder="1" applyAlignment="1">
      <alignment horizontal="right" vertical="center"/>
    </xf>
    <xf numFmtId="9" fontId="9" fillId="0" borderId="6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/>
    </xf>
    <xf numFmtId="165" fontId="9" fillId="0" borderId="2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/>
    </xf>
    <xf numFmtId="14" fontId="4" fillId="3" borderId="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165" fontId="4" fillId="3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166" fontId="8" fillId="0" borderId="18" xfId="1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right" vertical="center" wrapText="1"/>
    </xf>
    <xf numFmtId="165" fontId="8" fillId="0" borderId="18" xfId="4" applyNumberFormat="1" applyFont="1" applyBorder="1" applyAlignment="1">
      <alignment horizontal="right" vertical="center" wrapText="1"/>
    </xf>
    <xf numFmtId="9" fontId="8" fillId="0" borderId="18" xfId="1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top" wrapText="1"/>
    </xf>
    <xf numFmtId="0" fontId="9" fillId="4" borderId="1" xfId="0" applyFont="1" applyFill="1" applyBorder="1" applyAlignment="1">
      <alignment horizontal="left" vertical="top"/>
    </xf>
    <xf numFmtId="0" fontId="13" fillId="6" borderId="1" xfId="0" applyFont="1" applyFill="1" applyBorder="1" applyAlignment="1">
      <alignment horizontal="left" vertical="top"/>
    </xf>
    <xf numFmtId="165" fontId="9" fillId="4" borderId="1" xfId="0" applyNumberFormat="1" applyFont="1" applyFill="1" applyBorder="1" applyAlignment="1">
      <alignment horizontal="left" vertical="top"/>
    </xf>
    <xf numFmtId="166" fontId="9" fillId="0" borderId="6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top"/>
    </xf>
    <xf numFmtId="164" fontId="9" fillId="4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left" vertical="top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/>
    </xf>
    <xf numFmtId="0" fontId="6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top"/>
    </xf>
    <xf numFmtId="0" fontId="6" fillId="4" borderId="2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left" vertical="center" wrapText="1"/>
    </xf>
    <xf numFmtId="166" fontId="9" fillId="4" borderId="20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14" fontId="9" fillId="4" borderId="6" xfId="0" applyNumberFormat="1" applyFont="1" applyFill="1" applyBorder="1" applyAlignment="1">
      <alignment horizontal="center" vertical="center"/>
    </xf>
    <xf numFmtId="14" fontId="9" fillId="4" borderId="6" xfId="0" applyNumberFormat="1" applyFont="1" applyFill="1" applyBorder="1" applyAlignment="1">
      <alignment horizontal="center" vertical="center" wrapText="1"/>
    </xf>
    <xf numFmtId="9" fontId="9" fillId="4" borderId="6" xfId="0" applyNumberFormat="1" applyFont="1" applyFill="1" applyBorder="1" applyAlignment="1">
      <alignment horizontal="center" vertical="center" wrapText="1"/>
    </xf>
    <xf numFmtId="14" fontId="9" fillId="4" borderId="0" xfId="0" applyNumberFormat="1" applyFont="1" applyFill="1" applyBorder="1" applyAlignment="1">
      <alignment horizontal="center" vertical="center" wrapText="1"/>
    </xf>
    <xf numFmtId="9" fontId="9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left" vertical="top"/>
    </xf>
    <xf numFmtId="0" fontId="13" fillId="6" borderId="9" xfId="0" applyFont="1" applyFill="1" applyBorder="1" applyAlignment="1">
      <alignment horizontal="left" vertical="top"/>
    </xf>
    <xf numFmtId="49" fontId="9" fillId="0" borderId="9" xfId="5" applyNumberFormat="1" applyFont="1" applyFill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49" fontId="9" fillId="0" borderId="3" xfId="5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164" fontId="9" fillId="4" borderId="1" xfId="5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top"/>
    </xf>
    <xf numFmtId="1" fontId="9" fillId="4" borderId="3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64" fontId="9" fillId="0" borderId="3" xfId="5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/>
    </xf>
    <xf numFmtId="14" fontId="9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top"/>
    </xf>
    <xf numFmtId="0" fontId="6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top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4" fontId="15" fillId="4" borderId="1" xfId="0" applyNumberFormat="1" applyFont="1" applyFill="1" applyBorder="1" applyAlignment="1">
      <alignment horizontal="right" vertical="top"/>
    </xf>
    <xf numFmtId="14" fontId="15" fillId="0" borderId="1" xfId="0" applyNumberFormat="1" applyFont="1" applyBorder="1" applyAlignment="1">
      <alignment horizontal="right" vertical="top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/>
    </xf>
    <xf numFmtId="1" fontId="9" fillId="0" borderId="1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 wrapText="1"/>
    </xf>
    <xf numFmtId="9" fontId="9" fillId="0" borderId="16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0" xfId="0" applyFill="1"/>
  </cellXfs>
  <cellStyles count="6">
    <cellStyle name="Millares" xfId="4" builtinId="3"/>
    <cellStyle name="Millares 2" xfId="3"/>
    <cellStyle name="Moneda" xfId="5" builtinId="4"/>
    <cellStyle name="Moneda 2" xfId="1"/>
    <cellStyle name="Moneda 3" xfId="2"/>
    <cellStyle name="Normal" xfId="0" builtinId="0"/>
  </cellStyles>
  <dxfs count="135"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sz val="12"/>
        <color auto="1"/>
      </font>
      <numFmt numFmtId="165" formatCode="#,##0.00\ &quot;€&quot;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sz val="12"/>
        <color auto="1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-* #,##0.00\ [$€-C0A]_-;\-* #,##0.00\ [$€-C0A]_-;_-* &quot;-&quot;??\ [$€-C0A]_-;_-@_-"/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0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-* #,##0.00\ [$€-C0A]_-;\-* #,##0.00\ [$€-C0A]_-;_-* &quot;-&quot;??\ [$€-C0A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-* #,##0.00\ [$€-C0A]_-;\-* #,##0.00\ [$€-C0A]_-;_-* &quot;-&quot;??\ [$€-C0A]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0\ &quot;€&quot;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secretaria/CONTRACTES%20MENORS/2019_1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VENIS%202T\3er%20T_Contractes%20menors%20RCP%202017%20II%20tri%20-%20c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secretaria/CONTRACTES%20MENORS/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AI2" t="str">
            <v>SI</v>
          </cell>
        </row>
        <row r="3">
          <cell r="AI3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ANUAL 2017 (2T_ORIG)"/>
      <sheetName val="modif"/>
      <sheetName val="Enviada a Tere"/>
      <sheetName val="2 ivas"/>
      <sheetName val="3T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90000200 - Ajuntament de Palau-solità i Plegamans</v>
          </cell>
          <cell r="B2" t="str">
            <v>PU - 1. Contracte del Sector Públic</v>
          </cell>
          <cell r="C2" t="str">
            <v>OB - 1. OBRES</v>
          </cell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P2" t="str">
            <v>ES - SPAIN (España)</v>
          </cell>
          <cell r="Q2" t="str">
            <v>01 - Àlaba</v>
          </cell>
          <cell r="AE2" t="str">
            <v>01 - Àlaba</v>
          </cell>
          <cell r="AF2" t="str">
            <v>ES - SPAIN (España)</v>
          </cell>
        </row>
        <row r="3">
          <cell r="B3" t="str">
            <v>PV - 2. Contracte Privat per a Adm. Pública</v>
          </cell>
          <cell r="C3" t="str">
            <v>SU - 3. SUBMINISTRAMENTS</v>
          </cell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P3" t="str">
            <v>AF - AFGHANISTAN</v>
          </cell>
          <cell r="Q3" t="str">
            <v>02 - Albacete</v>
          </cell>
          <cell r="AE3" t="str">
            <v>02 - Albacete</v>
          </cell>
          <cell r="AF3" t="str">
            <v>AF - AFGHANISTAN</v>
          </cell>
        </row>
        <row r="4">
          <cell r="C4" t="str">
            <v>SE - 5. SERVEIS</v>
          </cell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P4" t="str">
            <v>AL - ALBANIA</v>
          </cell>
          <cell r="Q4" t="str">
            <v>03 - Alacant</v>
          </cell>
          <cell r="AE4" t="str">
            <v>03 - Alacant</v>
          </cell>
          <cell r="AF4" t="str">
            <v>AL - ALBANIA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  <cell r="P5" t="str">
            <v>DZ - ALGERIA</v>
          </cell>
          <cell r="Q5" t="str">
            <v>04 - Almeria</v>
          </cell>
          <cell r="AE5" t="str">
            <v>04 - Almeria</v>
          </cell>
          <cell r="AF5" t="str">
            <v>DZ - ALGERIA</v>
          </cell>
        </row>
        <row r="6">
          <cell r="L6" t="str">
            <v>EB - Lliurament béns de forma succesiva i per preu unitari</v>
          </cell>
          <cell r="M6" t="str">
            <v>05 - Altres</v>
          </cell>
          <cell r="P6" t="str">
            <v>AS - AMERICAN SAMOA</v>
          </cell>
          <cell r="Q6" t="str">
            <v>05 - Àvila</v>
          </cell>
          <cell r="AE6" t="str">
            <v>05 - Àvila</v>
          </cell>
          <cell r="AF6" t="str">
            <v>AS - AMERICAN SAMOA</v>
          </cell>
        </row>
        <row r="7">
          <cell r="L7" t="str">
            <v>LL - Lloguer</v>
          </cell>
          <cell r="P7" t="str">
            <v>AD - ANDORRA</v>
          </cell>
          <cell r="Q7" t="str">
            <v>06 - Badajoz</v>
          </cell>
          <cell r="AE7" t="str">
            <v>06 - Badajoz</v>
          </cell>
          <cell r="AF7" t="str">
            <v>AD - ANDORRA</v>
          </cell>
        </row>
        <row r="8">
          <cell r="L8" t="str">
            <v>ME - Manteniment d'equips i sistemes per el tractament de la inf</v>
          </cell>
          <cell r="P8" t="str">
            <v>AO - ANGOLA</v>
          </cell>
          <cell r="Q8" t="str">
            <v>07 - Balears, Illes</v>
          </cell>
          <cell r="AE8" t="str">
            <v>07 - Balears, Illes</v>
          </cell>
          <cell r="AF8" t="str">
            <v>AO - ANGOLA</v>
          </cell>
        </row>
        <row r="9">
          <cell r="L9" t="str">
            <v>SE - Subministraments de fabricació</v>
          </cell>
          <cell r="P9" t="str">
            <v>AI - ANGUILLA</v>
          </cell>
          <cell r="Q9" t="str">
            <v>08 - Barcelona</v>
          </cell>
          <cell r="AE9" t="str">
            <v>08 - Barcelona</v>
          </cell>
          <cell r="AF9" t="str">
            <v>AI - ANGUILLA</v>
          </cell>
        </row>
        <row r="10">
          <cell r="P10" t="str">
            <v>AQ - ANTARCTICA</v>
          </cell>
          <cell r="Q10" t="str">
            <v>09 - Burgos</v>
          </cell>
          <cell r="AE10" t="str">
            <v>09 - Burgos</v>
          </cell>
          <cell r="AF10" t="str">
            <v>AQ - ANTARCTICA</v>
          </cell>
        </row>
        <row r="11">
          <cell r="P11" t="str">
            <v>AG - ANTIGUA AND BARBUDA</v>
          </cell>
          <cell r="Q11" t="str">
            <v>10 - Càceres</v>
          </cell>
          <cell r="AE11" t="str">
            <v>10 - Càceres</v>
          </cell>
          <cell r="AF11" t="str">
            <v>AG - ANTIGUA AND BARBUDA</v>
          </cell>
        </row>
        <row r="12">
          <cell r="P12" t="str">
            <v>AR - ARGENTINA</v>
          </cell>
          <cell r="Q12" t="str">
            <v>11 - Cadis</v>
          </cell>
          <cell r="AE12" t="str">
            <v>11 - Cadis</v>
          </cell>
          <cell r="AF12" t="str">
            <v>AR - ARGENTINA</v>
          </cell>
        </row>
        <row r="13">
          <cell r="P13" t="str">
            <v>AM - ARMENIA</v>
          </cell>
          <cell r="Q13" t="str">
            <v>12 - Castelló</v>
          </cell>
          <cell r="AE13" t="str">
            <v>12 - Castelló</v>
          </cell>
          <cell r="AF13" t="str">
            <v>AM - ARMENIA</v>
          </cell>
        </row>
        <row r="14">
          <cell r="P14" t="str">
            <v>AW - ARUBA</v>
          </cell>
          <cell r="Q14" t="str">
            <v>13 - Ciutat Reial</v>
          </cell>
          <cell r="AE14" t="str">
            <v>13 - Ciutat Reial</v>
          </cell>
          <cell r="AF14" t="str">
            <v>AW - ARUBA</v>
          </cell>
        </row>
        <row r="15">
          <cell r="P15" t="str">
            <v>AU - AUSTRALIA</v>
          </cell>
          <cell r="Q15" t="str">
            <v>14 - Còrdova</v>
          </cell>
          <cell r="AE15" t="str">
            <v>14 - Còrdova</v>
          </cell>
          <cell r="AF15" t="str">
            <v>AU - AUSTRALIA</v>
          </cell>
        </row>
        <row r="16">
          <cell r="P16" t="str">
            <v>AT - AUSTRIA</v>
          </cell>
          <cell r="Q16" t="str">
            <v>15 - Corunya</v>
          </cell>
          <cell r="AE16" t="str">
            <v>15 - Corunya</v>
          </cell>
          <cell r="AF16" t="str">
            <v>AT - AUSTRIA</v>
          </cell>
        </row>
        <row r="17">
          <cell r="P17" t="str">
            <v>AZ - AZERBAIJAN</v>
          </cell>
          <cell r="Q17" t="str">
            <v>16 - Conca</v>
          </cell>
          <cell r="AE17" t="str">
            <v>16 - Conca</v>
          </cell>
          <cell r="AF17" t="str">
            <v>AZ - AZERBAIJAN</v>
          </cell>
        </row>
        <row r="18">
          <cell r="P18" t="str">
            <v>BS - BAHAMAS</v>
          </cell>
          <cell r="Q18" t="str">
            <v>17 - Girona</v>
          </cell>
          <cell r="AE18" t="str">
            <v>17 - Girona</v>
          </cell>
          <cell r="AF18" t="str">
            <v>BS - BAHAMAS</v>
          </cell>
        </row>
        <row r="19">
          <cell r="P19" t="str">
            <v>BH - BAHRAIN</v>
          </cell>
          <cell r="Q19" t="str">
            <v>18 - Granada</v>
          </cell>
          <cell r="AE19" t="str">
            <v>18 - Granada</v>
          </cell>
          <cell r="AF19" t="str">
            <v>BH - BAHRAIN</v>
          </cell>
        </row>
        <row r="20">
          <cell r="P20" t="str">
            <v>BD - BANGLADESH</v>
          </cell>
          <cell r="Q20" t="str">
            <v>19 - Guadalajara</v>
          </cell>
          <cell r="AE20" t="str">
            <v>19 - Guadalajara</v>
          </cell>
          <cell r="AF20" t="str">
            <v>BD - BANGLADESH</v>
          </cell>
        </row>
        <row r="21">
          <cell r="P21" t="str">
            <v>BB - BARBADOS</v>
          </cell>
          <cell r="Q21" t="str">
            <v>20 - Guipúscoa</v>
          </cell>
          <cell r="AE21" t="str">
            <v>20 - Guipúscoa</v>
          </cell>
          <cell r="AF21" t="str">
            <v>BB - BARBADOS</v>
          </cell>
        </row>
        <row r="22">
          <cell r="P22" t="str">
            <v>BY - BELARUS</v>
          </cell>
          <cell r="Q22" t="str">
            <v>21 - Huelva</v>
          </cell>
          <cell r="AE22" t="str">
            <v>21 - Huelva</v>
          </cell>
          <cell r="AF22" t="str">
            <v>BY - BELARUS</v>
          </cell>
        </row>
        <row r="23">
          <cell r="P23" t="str">
            <v>BE - BELGIUM</v>
          </cell>
          <cell r="Q23" t="str">
            <v>22 - Osca</v>
          </cell>
          <cell r="AE23" t="str">
            <v>22 - Osca</v>
          </cell>
          <cell r="AF23" t="str">
            <v>BE - BELGIUM</v>
          </cell>
        </row>
        <row r="24">
          <cell r="P24" t="str">
            <v>BZ - BELIZE</v>
          </cell>
          <cell r="Q24" t="str">
            <v>23 - Jaen</v>
          </cell>
          <cell r="AE24" t="str">
            <v>23 - Jaen</v>
          </cell>
          <cell r="AF24" t="str">
            <v>BZ - BELIZE</v>
          </cell>
        </row>
        <row r="25">
          <cell r="P25" t="str">
            <v>BJ - BENIN</v>
          </cell>
          <cell r="Q25" t="str">
            <v>24 - Lleó</v>
          </cell>
          <cell r="AE25" t="str">
            <v>24 - Lleó</v>
          </cell>
          <cell r="AF25" t="str">
            <v>BJ - BENIN</v>
          </cell>
        </row>
        <row r="26">
          <cell r="P26" t="str">
            <v>BM - BERMUDA</v>
          </cell>
          <cell r="Q26" t="str">
            <v>25 - Lleida</v>
          </cell>
          <cell r="AE26" t="str">
            <v>25 - Lleida</v>
          </cell>
          <cell r="AF26" t="str">
            <v>BM - BERMUDA</v>
          </cell>
        </row>
        <row r="27">
          <cell r="P27" t="str">
            <v>BT - BHUTAN</v>
          </cell>
          <cell r="Q27" t="str">
            <v>26 - La Rioja</v>
          </cell>
          <cell r="AE27" t="str">
            <v>26 - La Rioja</v>
          </cell>
          <cell r="AF27" t="str">
            <v>BT - BHUTAN</v>
          </cell>
        </row>
        <row r="28">
          <cell r="P28" t="str">
            <v>BO - BOLIVIA</v>
          </cell>
          <cell r="Q28" t="str">
            <v>27 - Lugo</v>
          </cell>
          <cell r="AE28" t="str">
            <v>27 - Lugo</v>
          </cell>
          <cell r="AF28" t="str">
            <v>BO - BOLIVIA</v>
          </cell>
        </row>
        <row r="29">
          <cell r="P29" t="str">
            <v>BA - BOSNIA AND HERZEGOVINA</v>
          </cell>
          <cell r="Q29" t="str">
            <v>28 - Madrid</v>
          </cell>
          <cell r="AE29" t="str">
            <v>28 - Madrid</v>
          </cell>
          <cell r="AF29" t="str">
            <v>BA - BOSNIA AND HERZEGOVINA</v>
          </cell>
        </row>
        <row r="30">
          <cell r="P30" t="str">
            <v>BW - BOTSWANA</v>
          </cell>
          <cell r="Q30" t="str">
            <v>29 - Màlaga</v>
          </cell>
          <cell r="AE30" t="str">
            <v>29 - Màlaga</v>
          </cell>
          <cell r="AF30" t="str">
            <v>BW - BOTSWANA</v>
          </cell>
        </row>
        <row r="31">
          <cell r="P31" t="str">
            <v>BV - BOUVET ISLAND</v>
          </cell>
          <cell r="Q31" t="str">
            <v>30 - Múrcia</v>
          </cell>
          <cell r="AE31" t="str">
            <v>30 - Múrcia</v>
          </cell>
          <cell r="AF31" t="str">
            <v>BV - BOUVET ISLAND</v>
          </cell>
        </row>
        <row r="32">
          <cell r="P32" t="str">
            <v>BR - BRAZIL</v>
          </cell>
          <cell r="Q32" t="str">
            <v>31 - Navarra</v>
          </cell>
          <cell r="AE32" t="str">
            <v>31 - Navarra</v>
          </cell>
          <cell r="AF32" t="str">
            <v>BR - BRAZIL</v>
          </cell>
        </row>
        <row r="33">
          <cell r="P33" t="str">
            <v>IO - BRITISH INDIAN OCEAN TERRITORY</v>
          </cell>
          <cell r="Q33" t="str">
            <v>32 - Ourense</v>
          </cell>
          <cell r="AE33" t="str">
            <v>32 - Ourense</v>
          </cell>
          <cell r="AF33" t="str">
            <v>IO - BRITISH INDIAN OCEAN TERRITORY</v>
          </cell>
        </row>
        <row r="34">
          <cell r="P34" t="str">
            <v>BN - BRUNEI DARUSSALAM</v>
          </cell>
          <cell r="Q34" t="str">
            <v>33 - Astúries</v>
          </cell>
          <cell r="AE34" t="str">
            <v>33 - Astúries</v>
          </cell>
          <cell r="AF34" t="str">
            <v>BN - BRUNEI DARUSSALAM</v>
          </cell>
        </row>
        <row r="35">
          <cell r="P35" t="str">
            <v>BG - BULGARIA</v>
          </cell>
          <cell r="Q35" t="str">
            <v>34 - Palència</v>
          </cell>
          <cell r="AE35" t="str">
            <v>34 - Palència</v>
          </cell>
          <cell r="AF35" t="str">
            <v>BG - BULGARIA</v>
          </cell>
        </row>
        <row r="36">
          <cell r="P36" t="str">
            <v>BF - BURKINA FASO</v>
          </cell>
          <cell r="Q36" t="str">
            <v>35 - Palmas, Las</v>
          </cell>
          <cell r="AE36" t="str">
            <v>35 - Palmas, Las</v>
          </cell>
          <cell r="AF36" t="str">
            <v>BF - BURKINA FASO</v>
          </cell>
        </row>
        <row r="37">
          <cell r="P37" t="str">
            <v>BI - BURUNDI</v>
          </cell>
          <cell r="Q37" t="str">
            <v>36 - Pontevedra</v>
          </cell>
          <cell r="AE37" t="str">
            <v>36 - Pontevedra</v>
          </cell>
          <cell r="AF37" t="str">
            <v>BI - BURUNDI</v>
          </cell>
        </row>
        <row r="38">
          <cell r="P38" t="str">
            <v>KH - CAMBODIA</v>
          </cell>
          <cell r="Q38" t="str">
            <v>37 - Salamanca</v>
          </cell>
          <cell r="AE38" t="str">
            <v>37 - Salamanca</v>
          </cell>
          <cell r="AF38" t="str">
            <v>KH - CAMBODIA</v>
          </cell>
        </row>
        <row r="39">
          <cell r="P39" t="str">
            <v>CM - CAMEROON</v>
          </cell>
          <cell r="Q39" t="str">
            <v>38 - Santa Cruz de Tenerife</v>
          </cell>
          <cell r="AE39" t="str">
            <v>38 - Santa Cruz de Tenerife</v>
          </cell>
          <cell r="AF39" t="str">
            <v>CM - CAMEROON</v>
          </cell>
        </row>
        <row r="40">
          <cell r="P40" t="str">
            <v>CA - CANADA</v>
          </cell>
          <cell r="Q40" t="str">
            <v>39 - Cantàbria</v>
          </cell>
          <cell r="AE40" t="str">
            <v>39 - Cantàbria</v>
          </cell>
          <cell r="AF40" t="str">
            <v>CA - CANADA</v>
          </cell>
        </row>
        <row r="41">
          <cell r="P41" t="str">
            <v>CV - CAPE VERDE</v>
          </cell>
          <cell r="Q41" t="str">
            <v>40 - Segòvia</v>
          </cell>
          <cell r="AE41" t="str">
            <v>40 - Segòvia</v>
          </cell>
          <cell r="AF41" t="str">
            <v>CV - CAPE VERDE</v>
          </cell>
        </row>
        <row r="42">
          <cell r="P42" t="str">
            <v>KY - CAYMAN ISLANDS</v>
          </cell>
          <cell r="Q42" t="str">
            <v>41 - Sevilla</v>
          </cell>
          <cell r="AE42" t="str">
            <v>41 - Sevilla</v>
          </cell>
          <cell r="AF42" t="str">
            <v>KY - CAYMAN ISLANDS</v>
          </cell>
        </row>
        <row r="43">
          <cell r="P43" t="str">
            <v>CF - CENTRAL AFRICAN REPUBLIC</v>
          </cell>
          <cell r="Q43" t="str">
            <v>42 - Sòria</v>
          </cell>
          <cell r="AE43" t="str">
            <v>42 - Sòria</v>
          </cell>
          <cell r="AF43" t="str">
            <v>CF - CENTRAL AFRICAN REPUBLIC</v>
          </cell>
        </row>
        <row r="44">
          <cell r="P44" t="str">
            <v>XC - CEUTA</v>
          </cell>
          <cell r="Q44" t="str">
            <v>43 - Tarragona</v>
          </cell>
          <cell r="AE44" t="str">
            <v>43 - Tarragona</v>
          </cell>
          <cell r="AF44" t="str">
            <v>XC - CEUTA</v>
          </cell>
        </row>
        <row r="45">
          <cell r="P45" t="str">
            <v>TD - CHAD (Tchad)</v>
          </cell>
          <cell r="Q45" t="str">
            <v>44 - Terol</v>
          </cell>
          <cell r="AE45" t="str">
            <v>44 - Terol</v>
          </cell>
          <cell r="AF45" t="str">
            <v>TD - CHAD (Tchad)</v>
          </cell>
        </row>
        <row r="46">
          <cell r="P46" t="str">
            <v>CL - CHILE</v>
          </cell>
          <cell r="Q46" t="str">
            <v>45 - Toledo</v>
          </cell>
          <cell r="AE46" t="str">
            <v>45 - Toledo</v>
          </cell>
          <cell r="AF46" t="str">
            <v>CL - CHILE</v>
          </cell>
        </row>
        <row r="47">
          <cell r="P47" t="str">
            <v>CN - CHINA</v>
          </cell>
          <cell r="Q47" t="str">
            <v>46 - València</v>
          </cell>
          <cell r="AE47" t="str">
            <v>46 - València</v>
          </cell>
          <cell r="AF47" t="str">
            <v>CN - CHINA</v>
          </cell>
        </row>
        <row r="48">
          <cell r="P48" t="str">
            <v>CX - CHRISTMAS ISLAND</v>
          </cell>
          <cell r="Q48" t="str">
            <v>47 - Valladolid</v>
          </cell>
          <cell r="AE48" t="str">
            <v>47 - Valladolid</v>
          </cell>
          <cell r="AF48" t="str">
            <v>CX - CHRISTMAS ISLAND</v>
          </cell>
        </row>
        <row r="49">
          <cell r="P49" t="str">
            <v>CC - COCOS (KEELING) ISLANDS</v>
          </cell>
          <cell r="Q49" t="str">
            <v>48 - Biscaia</v>
          </cell>
          <cell r="AE49" t="str">
            <v>48 - Biscaia</v>
          </cell>
          <cell r="AF49" t="str">
            <v>CC - COCOS (KEELING) ISLANDS</v>
          </cell>
        </row>
        <row r="50">
          <cell r="P50" t="str">
            <v>CO - COLOMBIA</v>
          </cell>
          <cell r="Q50" t="str">
            <v>49 - Zamora</v>
          </cell>
          <cell r="AE50" t="str">
            <v>49 - Zamora</v>
          </cell>
          <cell r="AF50" t="str">
            <v>CO - COLOMBIA</v>
          </cell>
        </row>
        <row r="51">
          <cell r="P51" t="str">
            <v>KM - COMOROS</v>
          </cell>
          <cell r="Q51" t="str">
            <v>50 - Saragossa</v>
          </cell>
          <cell r="AE51" t="str">
            <v>50 - Saragossa</v>
          </cell>
          <cell r="AF51" t="str">
            <v>KM - COMOROS</v>
          </cell>
        </row>
        <row r="52">
          <cell r="P52" t="str">
            <v>CG - CONGO, REPUBLIC OF</v>
          </cell>
          <cell r="Q52" t="str">
            <v>51 - Ceuta</v>
          </cell>
          <cell r="AE52" t="str">
            <v>51 - Ceuta</v>
          </cell>
          <cell r="AF52" t="str">
            <v>CG - CONGO, REPUBLIC OF</v>
          </cell>
        </row>
        <row r="53">
          <cell r="P53" t="str">
            <v>CD - CONGO, THE DEMOCRATIC REPUBLIC OF THE (formerly Zaire)</v>
          </cell>
          <cell r="Q53" t="str">
            <v>52 - Melilla</v>
          </cell>
          <cell r="AE53" t="str">
            <v>52 - Melilla</v>
          </cell>
          <cell r="AF53" t="str">
            <v>CD - CONGO, THE DEMOCRATIC REPUBLIC OF THE (formerly Zaire)</v>
          </cell>
        </row>
        <row r="54">
          <cell r="P54" t="str">
            <v>CK - COOK ISLANDS</v>
          </cell>
          <cell r="Q54" t="str">
            <v>88 - PROVINCIA UTE NC</v>
          </cell>
          <cell r="AE54" t="str">
            <v>88 - PROVINCIA UTE NC</v>
          </cell>
          <cell r="AF54" t="str">
            <v>CK - COOK ISLANDS</v>
          </cell>
        </row>
        <row r="55">
          <cell r="P55" t="str">
            <v>CR - COSTA RICA</v>
          </cell>
          <cell r="AF55" t="str">
            <v>CR - COSTA RICA</v>
          </cell>
        </row>
        <row r="56">
          <cell r="P56" t="str">
            <v>HR - CROATIA (Hrvatska)</v>
          </cell>
          <cell r="AF56" t="str">
            <v>HR - CROATIA (Hrvatska)</v>
          </cell>
        </row>
        <row r="57">
          <cell r="P57" t="str">
            <v>CU - CUBA</v>
          </cell>
          <cell r="AF57" t="str">
            <v>CU - CUBA</v>
          </cell>
        </row>
        <row r="58">
          <cell r="P58" t="str">
            <v>CY - CYPRUS</v>
          </cell>
          <cell r="AF58" t="str">
            <v>CY - CYPRUS</v>
          </cell>
        </row>
        <row r="59">
          <cell r="P59" t="str">
            <v>CZ - CZECH REPUBLIC</v>
          </cell>
          <cell r="AF59" t="str">
            <v>CZ - CZECH REPUBLIC</v>
          </cell>
        </row>
        <row r="60">
          <cell r="P60" t="str">
            <v>CI - CÔTE D'IVOIRE (Ivory Coast)</v>
          </cell>
          <cell r="AF60" t="str">
            <v>CI - CÔTE D'IVOIRE (Ivory Coast)</v>
          </cell>
        </row>
        <row r="61">
          <cell r="P61" t="str">
            <v>DK - DENMARK</v>
          </cell>
          <cell r="AF61" t="str">
            <v>DK - DENMARK</v>
          </cell>
        </row>
        <row r="62">
          <cell r="P62" t="str">
            <v>DJ - DJIBOUTI</v>
          </cell>
          <cell r="AF62" t="str">
            <v>DJ - DJIBOUTI</v>
          </cell>
        </row>
        <row r="63">
          <cell r="P63" t="str">
            <v>DM - DOMINICA</v>
          </cell>
          <cell r="AF63" t="str">
            <v>DM - DOMINICA</v>
          </cell>
        </row>
        <row r="64">
          <cell r="P64" t="str">
            <v>DO - DOMINICAN REPUBLIC</v>
          </cell>
          <cell r="AF64" t="str">
            <v>DO - DOMINICAN REPUBLIC</v>
          </cell>
        </row>
        <row r="65">
          <cell r="P65" t="str">
            <v>EC - ECUADOR</v>
          </cell>
          <cell r="AF65" t="str">
            <v>EC - ECUADOR</v>
          </cell>
        </row>
        <row r="66">
          <cell r="P66" t="str">
            <v>EG - EGYPT</v>
          </cell>
          <cell r="AF66" t="str">
            <v>EG - EGYPT</v>
          </cell>
        </row>
        <row r="67">
          <cell r="P67" t="str">
            <v>SV - EL SALVADOR</v>
          </cell>
          <cell r="AF67" t="str">
            <v>SV - EL SALVADOR</v>
          </cell>
        </row>
        <row r="68">
          <cell r="P68" t="str">
            <v>GQ - EQUATORIAL GUINEA</v>
          </cell>
          <cell r="AF68" t="str">
            <v>GQ - EQUATORIAL GUINEA</v>
          </cell>
        </row>
        <row r="69">
          <cell r="P69" t="str">
            <v>ER - ERITREA</v>
          </cell>
          <cell r="AF69" t="str">
            <v>ER - ERITREA</v>
          </cell>
        </row>
        <row r="70">
          <cell r="P70" t="str">
            <v>EE - ESTONIA</v>
          </cell>
          <cell r="AF70" t="str">
            <v>EE - ESTONIA</v>
          </cell>
        </row>
        <row r="71">
          <cell r="P71" t="str">
            <v>ET - ETHIOPIA</v>
          </cell>
          <cell r="AF71" t="str">
            <v>ET - ETHIOPIA</v>
          </cell>
        </row>
        <row r="72">
          <cell r="P72" t="str">
            <v>FO - FAEROE ISLANDS</v>
          </cell>
          <cell r="AF72" t="str">
            <v>FO - FAEROE ISLANDS</v>
          </cell>
        </row>
        <row r="73">
          <cell r="P73" t="str">
            <v>FK - FALKLAND ISLANDS (MALVINAS)</v>
          </cell>
          <cell r="AF73" t="str">
            <v>FK - FALKLAND ISLANDS (MALVINAS)</v>
          </cell>
        </row>
        <row r="74">
          <cell r="P74" t="str">
            <v>FJ - FIJI</v>
          </cell>
          <cell r="AF74" t="str">
            <v>FJ - FIJI</v>
          </cell>
        </row>
        <row r="75">
          <cell r="P75" t="str">
            <v>FI - FINLAND</v>
          </cell>
          <cell r="AF75" t="str">
            <v>FI - FINLAND</v>
          </cell>
        </row>
        <row r="76">
          <cell r="P76" t="str">
            <v>FR - FRANCE</v>
          </cell>
          <cell r="AF76" t="str">
            <v>FR - FRANCE</v>
          </cell>
        </row>
        <row r="77">
          <cell r="P77" t="str">
            <v>GF - FRENCH GUIANA</v>
          </cell>
          <cell r="AF77" t="str">
            <v>GF - FRENCH GUIANA</v>
          </cell>
        </row>
        <row r="78">
          <cell r="P78" t="str">
            <v>PF - FRENCH POLYNESIA</v>
          </cell>
          <cell r="AF78" t="str">
            <v>PF - FRENCH POLYNESIA</v>
          </cell>
        </row>
        <row r="79">
          <cell r="P79" t="str">
            <v>TF - FRENCH SOUTHERN TERRITORIES</v>
          </cell>
          <cell r="AF79" t="str">
            <v>TF - FRENCH SOUTHERN TERRITORIES</v>
          </cell>
        </row>
        <row r="80">
          <cell r="P80" t="str">
            <v>GA - GABON</v>
          </cell>
          <cell r="AF80" t="str">
            <v>GA - GABON</v>
          </cell>
        </row>
        <row r="81">
          <cell r="P81" t="str">
            <v>GM - GAMBIA, THE</v>
          </cell>
          <cell r="AF81" t="str">
            <v>GM - GAMBIA, THE</v>
          </cell>
        </row>
        <row r="82">
          <cell r="P82" t="str">
            <v>GE - GEORGIA</v>
          </cell>
          <cell r="AF82" t="str">
            <v>GE - GEORGIA</v>
          </cell>
        </row>
        <row r="83">
          <cell r="P83" t="str">
            <v>DE - GERMANY (Deutschland)</v>
          </cell>
          <cell r="AF83" t="str">
            <v>DE - GERMANY (Deutschland)</v>
          </cell>
        </row>
        <row r="84">
          <cell r="P84" t="str">
            <v>GH - GHANA</v>
          </cell>
          <cell r="AF84" t="str">
            <v>GH - GHANA</v>
          </cell>
        </row>
        <row r="85">
          <cell r="P85" t="str">
            <v>GI - GIBRALTAR</v>
          </cell>
          <cell r="AF85" t="str">
            <v>GI - GIBRALTAR</v>
          </cell>
        </row>
        <row r="86">
          <cell r="P86" t="str">
            <v>GB - GREAT BRITAIN</v>
          </cell>
          <cell r="AF86" t="str">
            <v>GB - GREAT BRITAIN</v>
          </cell>
        </row>
        <row r="87">
          <cell r="P87" t="str">
            <v>GR - GREECE</v>
          </cell>
          <cell r="AF87" t="str">
            <v>GR - GREECE</v>
          </cell>
        </row>
        <row r="88">
          <cell r="P88" t="str">
            <v>GL - GREENLAND</v>
          </cell>
          <cell r="AF88" t="str">
            <v>GL - GREENLAND</v>
          </cell>
        </row>
        <row r="89">
          <cell r="P89" t="str">
            <v>GD - GRENADA</v>
          </cell>
          <cell r="AF89" t="str">
            <v>GD - GRENADA</v>
          </cell>
        </row>
        <row r="90">
          <cell r="P90" t="str">
            <v>GP - GUADELOUPE</v>
          </cell>
          <cell r="AF90" t="str">
            <v>GP - GUADELOUPE</v>
          </cell>
        </row>
        <row r="91">
          <cell r="P91" t="str">
            <v>GU - GUAM</v>
          </cell>
          <cell r="AF91" t="str">
            <v>GU - GUAM</v>
          </cell>
        </row>
        <row r="92">
          <cell r="P92" t="str">
            <v>GT - GUATEMALA</v>
          </cell>
          <cell r="AF92" t="str">
            <v>GT - GUATEMALA</v>
          </cell>
        </row>
        <row r="93">
          <cell r="P93" t="str">
            <v>GN - GUINEA</v>
          </cell>
          <cell r="AF93" t="str">
            <v>GN - GUINEA</v>
          </cell>
        </row>
        <row r="94">
          <cell r="P94" t="str">
            <v>GW - GUINEA-BISSAU</v>
          </cell>
          <cell r="AF94" t="str">
            <v>GW - GUINEA-BISSAU</v>
          </cell>
        </row>
        <row r="95">
          <cell r="P95" t="str">
            <v>GY - GUYANA</v>
          </cell>
          <cell r="AF95" t="str">
            <v>GY - GUYANA</v>
          </cell>
        </row>
        <row r="96">
          <cell r="P96" t="str">
            <v>HT - HAITI</v>
          </cell>
          <cell r="AF96" t="str">
            <v>HT - HAITI</v>
          </cell>
        </row>
        <row r="97">
          <cell r="P97" t="str">
            <v>HM - HEARD ISLAND AND MCDONALD ISLANDS</v>
          </cell>
          <cell r="AF97" t="str">
            <v>HM - HEARD ISLAND AND MCDONALD ISLANDS</v>
          </cell>
        </row>
        <row r="98">
          <cell r="P98" t="str">
            <v>HN - HONDURAS</v>
          </cell>
          <cell r="AF98" t="str">
            <v>HN - HONDURAS</v>
          </cell>
        </row>
        <row r="99">
          <cell r="P99" t="str">
            <v>HK - HONG KONG (Special Administrative Region of China)</v>
          </cell>
          <cell r="AF99" t="str">
            <v>HK - HONG KONG (Special Administrative Region of China)</v>
          </cell>
        </row>
        <row r="100">
          <cell r="P100" t="str">
            <v>HU - HUNGARY</v>
          </cell>
          <cell r="AF100" t="str">
            <v>HU - HUNGARY</v>
          </cell>
        </row>
        <row r="101">
          <cell r="P101" t="str">
            <v>IS - ICELAND</v>
          </cell>
          <cell r="AF101" t="str">
            <v>IS - ICELAND</v>
          </cell>
        </row>
        <row r="102">
          <cell r="P102" t="str">
            <v>IN - INDIA</v>
          </cell>
          <cell r="AF102" t="str">
            <v>IN - INDIA</v>
          </cell>
        </row>
        <row r="103">
          <cell r="P103" t="str">
            <v>ID - INDONESIA</v>
          </cell>
          <cell r="AF103" t="str">
            <v>ID - INDONESIA</v>
          </cell>
        </row>
        <row r="104">
          <cell r="P104" t="str">
            <v>IR - IRAN (Islamic Republic of Iran)</v>
          </cell>
          <cell r="AF104" t="str">
            <v>IR - IRAN (Islamic Republic of Iran)</v>
          </cell>
        </row>
        <row r="105">
          <cell r="P105" t="str">
            <v>IQ - IRAQ</v>
          </cell>
          <cell r="AF105" t="str">
            <v>IQ - IRAQ</v>
          </cell>
        </row>
        <row r="106">
          <cell r="P106" t="str">
            <v>IE - IRELAND</v>
          </cell>
          <cell r="AF106" t="str">
            <v>IE - IRELAND</v>
          </cell>
        </row>
        <row r="107">
          <cell r="P107" t="str">
            <v>IL - ISRAEL</v>
          </cell>
          <cell r="AF107" t="str">
            <v>IL - ISRAEL</v>
          </cell>
        </row>
        <row r="108">
          <cell r="P108" t="str">
            <v>IT - ITALY</v>
          </cell>
          <cell r="AF108" t="str">
            <v>IT - ITALY</v>
          </cell>
        </row>
        <row r="109">
          <cell r="P109" t="str">
            <v>JM - JAMAICA</v>
          </cell>
          <cell r="AF109" t="str">
            <v>JM - JAMAICA</v>
          </cell>
        </row>
        <row r="110">
          <cell r="P110" t="str">
            <v>JP - JAPAN</v>
          </cell>
          <cell r="AF110" t="str">
            <v>JP - JAPAN</v>
          </cell>
        </row>
        <row r="111">
          <cell r="P111" t="str">
            <v>JO - JORDAN (Hashemite Kingdom of Jordan)</v>
          </cell>
          <cell r="AF111" t="str">
            <v>JO - JORDAN (Hashemite Kingdom of Jordan)</v>
          </cell>
        </row>
        <row r="112">
          <cell r="P112" t="str">
            <v>KZ - KAZAKHSTAN</v>
          </cell>
          <cell r="AF112" t="str">
            <v>KZ - KAZAKHSTAN</v>
          </cell>
        </row>
        <row r="113">
          <cell r="P113" t="str">
            <v>KE - KENYA</v>
          </cell>
          <cell r="AF113" t="str">
            <v>KE - KENYA</v>
          </cell>
        </row>
        <row r="114">
          <cell r="P114" t="str">
            <v>KI - KIRIBATI</v>
          </cell>
          <cell r="AF114" t="str">
            <v>KI - KIRIBATI</v>
          </cell>
        </row>
        <row r="115">
          <cell r="P115" t="str">
            <v>KP - KOREA (Democratic Peoples Republic of [North] Korea)</v>
          </cell>
          <cell r="AF115" t="str">
            <v>KP - KOREA (Democratic Peoples Republic of [North] Korea)</v>
          </cell>
        </row>
        <row r="116">
          <cell r="P116" t="str">
            <v>KR - KOREA (Republic of [South] Korea)</v>
          </cell>
          <cell r="AF116" t="str">
            <v>KR - KOREA (Republic of [South] Korea)</v>
          </cell>
        </row>
        <row r="117">
          <cell r="P117" t="str">
            <v>XK - KOSOVO</v>
          </cell>
          <cell r="AF117" t="str">
            <v>XK - KOSOVO</v>
          </cell>
        </row>
        <row r="118">
          <cell r="P118" t="str">
            <v>KW - KUWAIT</v>
          </cell>
          <cell r="AF118" t="str">
            <v>KW - KUWAIT</v>
          </cell>
        </row>
        <row r="119">
          <cell r="P119" t="str">
            <v>KG - KYRGYZSTAN</v>
          </cell>
          <cell r="AF119" t="str">
            <v>KG - KYRGYZSTAN</v>
          </cell>
        </row>
        <row r="120">
          <cell r="P120" t="str">
            <v>LA - LAO PEOPLE'S DEMOCRATIC REPUBLIC</v>
          </cell>
          <cell r="AF120" t="str">
            <v>LA - LAO PEOPLE'S DEMOCRATIC REPUBLIC</v>
          </cell>
        </row>
        <row r="121">
          <cell r="P121" t="str">
            <v>LV - LATVIA</v>
          </cell>
          <cell r="AF121" t="str">
            <v>LV - LATVIA</v>
          </cell>
        </row>
        <row r="122">
          <cell r="P122" t="str">
            <v>LB - LEBANON</v>
          </cell>
          <cell r="AF122" t="str">
            <v>LB - LEBANON</v>
          </cell>
        </row>
        <row r="123">
          <cell r="P123" t="str">
            <v>LS - LESOTHO</v>
          </cell>
          <cell r="AF123" t="str">
            <v>LS - LESOTHO</v>
          </cell>
        </row>
        <row r="124">
          <cell r="P124" t="str">
            <v>LR - LIBERIA</v>
          </cell>
          <cell r="AF124" t="str">
            <v>LR - LIBERIA</v>
          </cell>
        </row>
        <row r="125">
          <cell r="P125" t="str">
            <v>LY - LIBYA (Libyan Arab Jamahirya)</v>
          </cell>
          <cell r="AF125" t="str">
            <v>LY - LIBYA (Libyan Arab Jamahirya)</v>
          </cell>
        </row>
        <row r="126">
          <cell r="P126" t="str">
            <v>LI - LIECHTENSTEIN (Fürstentum Liechtenstein)</v>
          </cell>
          <cell r="AF126" t="str">
            <v>LI - LIECHTENSTEIN (Fürstentum Liechtenstein)</v>
          </cell>
        </row>
        <row r="127">
          <cell r="P127" t="str">
            <v>LT - LITHUANIA</v>
          </cell>
          <cell r="AF127" t="str">
            <v>LT - LITHUANIA</v>
          </cell>
        </row>
        <row r="128">
          <cell r="P128" t="str">
            <v>LU - LUXEMBOURG</v>
          </cell>
          <cell r="AF128" t="str">
            <v>LU - LUXEMBOURG</v>
          </cell>
        </row>
        <row r="129">
          <cell r="P129" t="str">
            <v>MO - MACAO (Special Administrative Region of China)</v>
          </cell>
          <cell r="AF129" t="str">
            <v>MO - MACAO (Special Administrative Region of China)</v>
          </cell>
        </row>
        <row r="130">
          <cell r="P130" t="str">
            <v>MK - MACEDONIA (Former Yugoslav Republic of Macedonia)</v>
          </cell>
          <cell r="AF130" t="str">
            <v>MK - MACEDONIA (Former Yugoslav Republic of Macedonia)</v>
          </cell>
        </row>
        <row r="131">
          <cell r="P131" t="str">
            <v>MG - MADAGASCAR</v>
          </cell>
          <cell r="AF131" t="str">
            <v>MG - MADAGASCAR</v>
          </cell>
        </row>
        <row r="132">
          <cell r="P132" t="str">
            <v>MW - MALAWI</v>
          </cell>
          <cell r="AF132" t="str">
            <v>MW - MALAWI</v>
          </cell>
        </row>
        <row r="133">
          <cell r="P133" t="str">
            <v>MY - MALAYSIA</v>
          </cell>
          <cell r="AF133" t="str">
            <v>MY - MALAYSIA</v>
          </cell>
        </row>
        <row r="134">
          <cell r="P134" t="str">
            <v>MV - MALDIVES</v>
          </cell>
          <cell r="AF134" t="str">
            <v>MV - MALDIVES</v>
          </cell>
        </row>
        <row r="135">
          <cell r="P135" t="str">
            <v>ML - MALI</v>
          </cell>
          <cell r="AF135" t="str">
            <v>ML - MALI</v>
          </cell>
        </row>
        <row r="136">
          <cell r="P136" t="str">
            <v>MT - MALTA</v>
          </cell>
          <cell r="AF136" t="str">
            <v>MT - MALTA</v>
          </cell>
        </row>
        <row r="137">
          <cell r="P137" t="str">
            <v>MH - MARSHALL ISLANDS</v>
          </cell>
          <cell r="AF137" t="str">
            <v>MH - MARSHALL ISLANDS</v>
          </cell>
        </row>
        <row r="138">
          <cell r="P138" t="str">
            <v>MQ - MARTINIQUE</v>
          </cell>
          <cell r="AF138" t="str">
            <v>MQ - MARTINIQUE</v>
          </cell>
        </row>
        <row r="139">
          <cell r="P139" t="str">
            <v>MR - MAURITANIA</v>
          </cell>
          <cell r="AF139" t="str">
            <v>MR - MAURITANIA</v>
          </cell>
        </row>
        <row r="140">
          <cell r="P140" t="str">
            <v>MU - MAURITIUS</v>
          </cell>
          <cell r="AF140" t="str">
            <v>MU - MAURITIUS</v>
          </cell>
        </row>
        <row r="141">
          <cell r="P141" t="str">
            <v>YT - MAYOTTE</v>
          </cell>
          <cell r="AF141" t="str">
            <v>YT - MAYOTTE</v>
          </cell>
        </row>
        <row r="142">
          <cell r="P142" t="str">
            <v>XL - MELILLA</v>
          </cell>
          <cell r="AF142" t="str">
            <v>XL - MELILLA</v>
          </cell>
        </row>
        <row r="143">
          <cell r="P143" t="str">
            <v>MX - MEXICO</v>
          </cell>
          <cell r="AF143" t="str">
            <v>MX - MEXICO</v>
          </cell>
        </row>
        <row r="144">
          <cell r="P144" t="str">
            <v>FM - MICRONESIA (Federated States of Micronesia)</v>
          </cell>
          <cell r="AF144" t="str">
            <v>FM - MICRONESIA (Federated States of Micronesia)</v>
          </cell>
        </row>
        <row r="145">
          <cell r="P145" t="str">
            <v>MD - MOLDOVA</v>
          </cell>
          <cell r="AF145" t="str">
            <v>MD - MOLDOVA</v>
          </cell>
        </row>
        <row r="146">
          <cell r="P146" t="str">
            <v>MC - MONACO</v>
          </cell>
          <cell r="AF146" t="str">
            <v>MC - MONACO</v>
          </cell>
        </row>
        <row r="147">
          <cell r="P147" t="str">
            <v>MN - MONGOLIA</v>
          </cell>
          <cell r="AF147" t="str">
            <v>MN - MONGOLIA</v>
          </cell>
        </row>
        <row r="148">
          <cell r="P148" t="str">
            <v>MS - MONTSERRAT</v>
          </cell>
          <cell r="AF148" t="str">
            <v>MS - MONTSERRAT</v>
          </cell>
        </row>
        <row r="149">
          <cell r="P149" t="str">
            <v>MA - MOROCCO</v>
          </cell>
          <cell r="AF149" t="str">
            <v>MA - MOROCCO</v>
          </cell>
        </row>
        <row r="150">
          <cell r="P150" t="str">
            <v>MZ - MOZAMBIQUE (Moçambique)</v>
          </cell>
          <cell r="AF150" t="str">
            <v>MZ - MOZAMBIQUE (Moçambique)</v>
          </cell>
        </row>
        <row r="151">
          <cell r="P151" t="str">
            <v>MM - MYANMAR (formerly Burma)</v>
          </cell>
          <cell r="AF151" t="str">
            <v>MM - MYANMAR (formerly Burma)</v>
          </cell>
        </row>
        <row r="152">
          <cell r="P152" t="str">
            <v>NA - NAMIBIA</v>
          </cell>
          <cell r="AF152" t="str">
            <v>NA - NAMIBIA</v>
          </cell>
        </row>
        <row r="153">
          <cell r="P153" t="str">
            <v>NR - NAURU</v>
          </cell>
          <cell r="AF153" t="str">
            <v>NR - NAURU</v>
          </cell>
        </row>
        <row r="154">
          <cell r="P154" t="str">
            <v>NP - NEPAL</v>
          </cell>
          <cell r="AF154" t="str">
            <v>NP - NEPAL</v>
          </cell>
        </row>
        <row r="155">
          <cell r="P155" t="str">
            <v>NL - NETHERLANDS</v>
          </cell>
          <cell r="AF155" t="str">
            <v>NL - NETHERLANDS</v>
          </cell>
        </row>
        <row r="156">
          <cell r="P156" t="str">
            <v>AN - NETHERLANDS ANTILLES</v>
          </cell>
          <cell r="AF156" t="str">
            <v>AN - NETHERLANDS ANTILLES</v>
          </cell>
        </row>
        <row r="157">
          <cell r="P157" t="str">
            <v>NC - NEW CALEDONIA</v>
          </cell>
          <cell r="AF157" t="str">
            <v>NC - NEW CALEDONIA</v>
          </cell>
        </row>
        <row r="158">
          <cell r="P158" t="str">
            <v>NZ - NEW ZEALAND</v>
          </cell>
          <cell r="AF158" t="str">
            <v>NZ - NEW ZEALAND</v>
          </cell>
        </row>
        <row r="159">
          <cell r="P159" t="str">
            <v>NI - NICARAGUA</v>
          </cell>
          <cell r="AF159" t="str">
            <v>NI - NICARAGUA</v>
          </cell>
        </row>
        <row r="160">
          <cell r="P160" t="str">
            <v>NE - NIGER</v>
          </cell>
          <cell r="AF160" t="str">
            <v>NE - NIGER</v>
          </cell>
        </row>
        <row r="161">
          <cell r="P161" t="str">
            <v>NG - NIGERIA</v>
          </cell>
          <cell r="AF161" t="str">
            <v>NG - NIGERIA</v>
          </cell>
        </row>
        <row r="162">
          <cell r="P162" t="str">
            <v>NU - NIUE</v>
          </cell>
          <cell r="AF162" t="str">
            <v>NU - NIUE</v>
          </cell>
        </row>
        <row r="163">
          <cell r="P163" t="str">
            <v>NF - NORFOLK ISLAND</v>
          </cell>
          <cell r="AF163" t="str">
            <v>NF - NORFOLK ISLAND</v>
          </cell>
        </row>
        <row r="164">
          <cell r="P164" t="str">
            <v>MP - NORTHERN MARIANA ISLANDS</v>
          </cell>
          <cell r="AF164" t="str">
            <v>MP - NORTHERN MARIANA ISLANDS</v>
          </cell>
        </row>
        <row r="165">
          <cell r="P165" t="str">
            <v>NO - NORWAY</v>
          </cell>
          <cell r="AF165" t="str">
            <v>NO - NORWAY</v>
          </cell>
        </row>
        <row r="166">
          <cell r="P166" t="str">
            <v>OM - OMAN</v>
          </cell>
          <cell r="AF166" t="str">
            <v>OM - OMAN</v>
          </cell>
        </row>
        <row r="167">
          <cell r="P167" t="str">
            <v>PK - PAKISTAN</v>
          </cell>
          <cell r="AF167" t="str">
            <v>PK - PAKISTAN</v>
          </cell>
        </row>
        <row r="168">
          <cell r="P168" t="str">
            <v>PW - PALAU</v>
          </cell>
          <cell r="AF168" t="str">
            <v>PW - PALAU</v>
          </cell>
        </row>
        <row r="169">
          <cell r="P169" t="str">
            <v>PS - PALESTINIAN TERRITORIES</v>
          </cell>
          <cell r="AF169" t="str">
            <v>PS - PALESTINIAN TERRITORIES</v>
          </cell>
        </row>
        <row r="170">
          <cell r="P170" t="str">
            <v>PA - PANAMA</v>
          </cell>
          <cell r="AF170" t="str">
            <v>PA - PANAMA</v>
          </cell>
        </row>
        <row r="171">
          <cell r="P171" t="str">
            <v>PG - PAPUA NEW GUINEA</v>
          </cell>
          <cell r="AF171" t="str">
            <v>PG - PAPUA NEW GUINEA</v>
          </cell>
        </row>
        <row r="172">
          <cell r="P172" t="str">
            <v>PY - PARAGUAY</v>
          </cell>
          <cell r="AF172" t="str">
            <v>PY - PARAGUAY</v>
          </cell>
        </row>
        <row r="173">
          <cell r="P173" t="str">
            <v>PE - PERU</v>
          </cell>
          <cell r="AF173" t="str">
            <v>PE - PERU</v>
          </cell>
        </row>
        <row r="174">
          <cell r="P174" t="str">
            <v>PH - PHILIPPINES</v>
          </cell>
          <cell r="AF174" t="str">
            <v>PH - PHILIPPINES</v>
          </cell>
        </row>
        <row r="175">
          <cell r="P175" t="str">
            <v>PN - PITCAIRN</v>
          </cell>
          <cell r="AF175" t="str">
            <v>PN - PITCAIRN</v>
          </cell>
        </row>
        <row r="176">
          <cell r="P176" t="str">
            <v>PL - POLAND</v>
          </cell>
          <cell r="AF176" t="str">
            <v>PL - POLAND</v>
          </cell>
        </row>
        <row r="177">
          <cell r="P177" t="str">
            <v>PT - PORTUGAL</v>
          </cell>
          <cell r="AF177" t="str">
            <v>PT - PORTUGAL</v>
          </cell>
        </row>
        <row r="178">
          <cell r="P178" t="str">
            <v>PR - PUERTO RICO</v>
          </cell>
          <cell r="AF178" t="str">
            <v>PR - PUERTO RICO</v>
          </cell>
        </row>
        <row r="179">
          <cell r="P179" t="str">
            <v>QA - QATAR</v>
          </cell>
          <cell r="AF179" t="str">
            <v>QA - QATAR</v>
          </cell>
        </row>
        <row r="180">
          <cell r="P180" t="str">
            <v>RO - ROMANIA</v>
          </cell>
          <cell r="AF180" t="str">
            <v>RO - ROMANIA</v>
          </cell>
        </row>
        <row r="181">
          <cell r="P181" t="str">
            <v>RU - RUSSIAN FEDERATION</v>
          </cell>
          <cell r="AF181" t="str">
            <v>RU - RUSSIAN FEDERATION</v>
          </cell>
        </row>
        <row r="182">
          <cell r="P182" t="str">
            <v>RW - RWANDA</v>
          </cell>
          <cell r="AF182" t="str">
            <v>RW - RWANDA</v>
          </cell>
        </row>
        <row r="183">
          <cell r="P183" t="str">
            <v>RE - RÉUNION</v>
          </cell>
          <cell r="AF183" t="str">
            <v>RE - RÉUNION</v>
          </cell>
        </row>
        <row r="184">
          <cell r="P184" t="str">
            <v>SH - SAINT HELENA</v>
          </cell>
          <cell r="AF184" t="str">
            <v>SH - SAINT HELENA</v>
          </cell>
        </row>
        <row r="185">
          <cell r="P185" t="str">
            <v>KN - SAINT KITTS AND NEVIS</v>
          </cell>
          <cell r="AF185" t="str">
            <v>KN - SAINT KITTS AND NEVIS</v>
          </cell>
        </row>
        <row r="186">
          <cell r="P186" t="str">
            <v>LC - SAINT LUCIA</v>
          </cell>
          <cell r="AF186" t="str">
            <v>LC - SAINT LUCIA</v>
          </cell>
        </row>
        <row r="187">
          <cell r="P187" t="str">
            <v>PM - SAINT PIERRE AND MIQUELON</v>
          </cell>
          <cell r="AF187" t="str">
            <v>PM - SAINT PIERRE AND MIQUELON</v>
          </cell>
        </row>
        <row r="188">
          <cell r="P188" t="str">
            <v>VC - SAINT VINCENT AND THE GRENADINES</v>
          </cell>
          <cell r="AF188" t="str">
            <v>VC - SAINT VINCENT AND THE GRENADINES</v>
          </cell>
        </row>
        <row r="189">
          <cell r="P189" t="str">
            <v>WS - SAMOA (formerly Western Samoa)</v>
          </cell>
          <cell r="AF189" t="str">
            <v>WS - SAMOA (formerly Western Samoa)</v>
          </cell>
        </row>
        <row r="190">
          <cell r="P190" t="str">
            <v>SM - SAN MARINO (Republic of)</v>
          </cell>
          <cell r="AF190" t="str">
            <v>SM - SAN MARINO (Republic of)</v>
          </cell>
        </row>
        <row r="191">
          <cell r="P191" t="str">
            <v>ST - SAO TOME AND PRINCIPE</v>
          </cell>
          <cell r="AF191" t="str">
            <v>ST - SAO TOME AND PRINCIPE</v>
          </cell>
        </row>
        <row r="192">
          <cell r="P192" t="str">
            <v>SA - SAUDI ARABIA (Kingdom of Saudi Arabia)</v>
          </cell>
          <cell r="AF192" t="str">
            <v>SA - SAUDI ARABIA (Kingdom of Saudi Arabia)</v>
          </cell>
        </row>
        <row r="193">
          <cell r="P193" t="str">
            <v>SN - SENEGAL</v>
          </cell>
          <cell r="AF193" t="str">
            <v>SN - SENEGAL</v>
          </cell>
        </row>
        <row r="194">
          <cell r="P194" t="str">
            <v>CS - SERBIA AND MONTENEGRO (formerly Yugoslavia)</v>
          </cell>
          <cell r="AF194" t="str">
            <v>CS - SERBIA AND MONTENEGRO (formerly Yugoslavia)</v>
          </cell>
        </row>
        <row r="195">
          <cell r="P195" t="str">
            <v>SC - SEYCHELLES</v>
          </cell>
          <cell r="AF195" t="str">
            <v>SC - SEYCHELLES</v>
          </cell>
        </row>
        <row r="196">
          <cell r="P196" t="str">
            <v>SL - SIERRA LEONE</v>
          </cell>
          <cell r="AF196" t="str">
            <v>SL - SIERRA LEONE</v>
          </cell>
        </row>
        <row r="197">
          <cell r="P197" t="str">
            <v>SG - SINGAPORE</v>
          </cell>
          <cell r="AF197" t="str">
            <v>SG - SINGAPORE</v>
          </cell>
        </row>
        <row r="198">
          <cell r="P198" t="str">
            <v>SK - SLOVAKIA (Slovak Republic)</v>
          </cell>
          <cell r="AF198" t="str">
            <v>SK - SLOVAKIA (Slovak Republic)</v>
          </cell>
        </row>
        <row r="199">
          <cell r="P199" t="str">
            <v>SI - SLOVENIA</v>
          </cell>
          <cell r="AF199" t="str">
            <v>SI - SLOVENIA</v>
          </cell>
        </row>
        <row r="200">
          <cell r="P200" t="str">
            <v>SB - SOLOMON ISLANDS</v>
          </cell>
          <cell r="AF200" t="str">
            <v>SB - SOLOMON ISLANDS</v>
          </cell>
        </row>
        <row r="201">
          <cell r="P201" t="str">
            <v>SO - SOMALIA</v>
          </cell>
          <cell r="AF201" t="str">
            <v>SO - SOMALIA</v>
          </cell>
        </row>
        <row r="202">
          <cell r="P202" t="str">
            <v>ZA - SOUTH AFRICA (Zuid Afrika)</v>
          </cell>
          <cell r="AF202" t="str">
            <v>ZA - SOUTH AFRICA (Zuid Afrika)</v>
          </cell>
        </row>
        <row r="203">
          <cell r="P203" t="str">
            <v>GS - SOUTH GEORGIA AND THE SOUTH SANDWICH ISLANDS</v>
          </cell>
          <cell r="AF203" t="str">
            <v>GS - SOUTH GEORGIA AND THE SOUTH SANDWICH ISLANDS</v>
          </cell>
        </row>
        <row r="204">
          <cell r="P204" t="str">
            <v>LK - SRI LANKA</v>
          </cell>
          <cell r="AF204" t="str">
            <v>LK - SRI LANKA</v>
          </cell>
        </row>
        <row r="205">
          <cell r="P205" t="str">
            <v>SD - SUDAN</v>
          </cell>
          <cell r="AF205" t="str">
            <v>SD - SUDAN</v>
          </cell>
        </row>
        <row r="206">
          <cell r="P206" t="str">
            <v>SR - SURINAME</v>
          </cell>
          <cell r="AF206" t="str">
            <v>SR - SURINAME</v>
          </cell>
        </row>
        <row r="207">
          <cell r="P207" t="str">
            <v>SJ - SVALBARD AND JAN MAYEN</v>
          </cell>
          <cell r="AF207" t="str">
            <v>SJ - SVALBARD AND JAN MAYEN</v>
          </cell>
        </row>
        <row r="208">
          <cell r="P208" t="str">
            <v>SZ - SWAZILAND</v>
          </cell>
          <cell r="AF208" t="str">
            <v>SZ - SWAZILAND</v>
          </cell>
        </row>
        <row r="209">
          <cell r="P209" t="str">
            <v>SE - SWEDEN</v>
          </cell>
          <cell r="AF209" t="str">
            <v>SE - SWEDEN</v>
          </cell>
        </row>
        <row r="210">
          <cell r="P210" t="str">
            <v>CH - SWITZERLAND (Confederation of Helvetia)</v>
          </cell>
          <cell r="AF210" t="str">
            <v>CH - SWITZERLAND (Confederation of Helvetia)</v>
          </cell>
        </row>
        <row r="211">
          <cell r="P211" t="str">
            <v>SY - SYRIAN ARAB REPUBLIC</v>
          </cell>
          <cell r="AF211" t="str">
            <v>SY - SYRIAN ARAB REPUBLIC</v>
          </cell>
        </row>
        <row r="212">
          <cell r="P212" t="str">
            <v>TW - TAIWAN ("Chinese Taipei" for IOC)</v>
          </cell>
          <cell r="AF212" t="str">
            <v>TW - TAIWAN ("Chinese Taipei" for IOC)</v>
          </cell>
        </row>
        <row r="213">
          <cell r="P213" t="str">
            <v>TJ - TAJIKISTAN</v>
          </cell>
          <cell r="AF213" t="str">
            <v>TJ - TAJIKISTAN</v>
          </cell>
        </row>
        <row r="214">
          <cell r="P214" t="str">
            <v>TZ - TANZANIA</v>
          </cell>
          <cell r="AF214" t="str">
            <v>TZ - TANZANIA</v>
          </cell>
        </row>
        <row r="215">
          <cell r="P215" t="str">
            <v>TH - THAILAND</v>
          </cell>
          <cell r="AF215" t="str">
            <v>TH - THAILAND</v>
          </cell>
        </row>
        <row r="216">
          <cell r="P216" t="str">
            <v>TL - TIMOR-LESTE (formerly East Timor)</v>
          </cell>
          <cell r="AF216" t="str">
            <v>TL - TIMOR-LESTE (formerly East Timor)</v>
          </cell>
        </row>
        <row r="217">
          <cell r="P217" t="str">
            <v>TG - TOGO</v>
          </cell>
          <cell r="AF217" t="str">
            <v>TG - TOGO</v>
          </cell>
        </row>
        <row r="218">
          <cell r="P218" t="str">
            <v>TK - TOKELAU</v>
          </cell>
          <cell r="AF218" t="str">
            <v>TK - TOKELAU</v>
          </cell>
        </row>
        <row r="219">
          <cell r="P219" t="str">
            <v>TO - TONGA</v>
          </cell>
          <cell r="AF219" t="str">
            <v>TO - TONGA</v>
          </cell>
        </row>
        <row r="220">
          <cell r="P220" t="str">
            <v>TT - TRINIDAD AND TOBAGO</v>
          </cell>
          <cell r="AF220" t="str">
            <v>TT - TRINIDAD AND TOBAGO</v>
          </cell>
        </row>
        <row r="221">
          <cell r="P221" t="str">
            <v>TN - TUNISIA</v>
          </cell>
          <cell r="AF221" t="str">
            <v>TN - TUNISIA</v>
          </cell>
        </row>
        <row r="222">
          <cell r="P222" t="str">
            <v>TR - TURKEY</v>
          </cell>
          <cell r="AF222" t="str">
            <v>TR - TURKEY</v>
          </cell>
        </row>
        <row r="223">
          <cell r="P223" t="str">
            <v>TM - TURKMENISTAN</v>
          </cell>
          <cell r="AF223" t="str">
            <v>TM - TURKMENISTAN</v>
          </cell>
        </row>
        <row r="224">
          <cell r="P224" t="str">
            <v>TC - TURKS AND CAICOS ISLANDS</v>
          </cell>
          <cell r="AF224" t="str">
            <v>TC - TURKS AND CAICOS ISLANDS</v>
          </cell>
        </row>
        <row r="225">
          <cell r="P225" t="str">
            <v>TV - TUVALU</v>
          </cell>
          <cell r="AF225" t="str">
            <v>TV - TUVALU</v>
          </cell>
        </row>
        <row r="226">
          <cell r="P226" t="str">
            <v>UG - UGANDA</v>
          </cell>
          <cell r="AF226" t="str">
            <v>UG - UGANDA</v>
          </cell>
        </row>
        <row r="227">
          <cell r="P227" t="str">
            <v>UA - UKRAINE</v>
          </cell>
          <cell r="AF227" t="str">
            <v>UA - UKRAINE</v>
          </cell>
        </row>
        <row r="228">
          <cell r="P228" t="str">
            <v>AE - UNITED ARAB EMIRATES</v>
          </cell>
          <cell r="AF228" t="str">
            <v>AE - UNITED ARAB EMIRATES</v>
          </cell>
        </row>
        <row r="229">
          <cell r="P229" t="str">
            <v>US - UNITED STATES</v>
          </cell>
          <cell r="AF229" t="str">
            <v>US - UNITED STATES</v>
          </cell>
        </row>
        <row r="230">
          <cell r="P230" t="str">
            <v>UM - UNITED STATES MINOR OUTLYING ISLANDS</v>
          </cell>
          <cell r="AF230" t="str">
            <v>UM - UNITED STATES MINOR OUTLYING ISLANDS</v>
          </cell>
        </row>
        <row r="231">
          <cell r="P231" t="str">
            <v>UY - URUGUAY</v>
          </cell>
          <cell r="AF231" t="str">
            <v>UY - URUGUAY</v>
          </cell>
        </row>
        <row r="232">
          <cell r="P232" t="str">
            <v>88 - UTE NC</v>
          </cell>
          <cell r="AF232" t="str">
            <v>88 - UTE NC</v>
          </cell>
        </row>
        <row r="233">
          <cell r="P233" t="str">
            <v>UZ - UZBEKISTAN</v>
          </cell>
          <cell r="AF233" t="str">
            <v>UZ - UZBEKISTAN</v>
          </cell>
        </row>
        <row r="234">
          <cell r="P234" t="str">
            <v>VU - VANUATU</v>
          </cell>
          <cell r="AF234" t="str">
            <v>VU - VANUATU</v>
          </cell>
        </row>
        <row r="235">
          <cell r="P235" t="str">
            <v>VA - VATICAN CITY (Holy See)</v>
          </cell>
          <cell r="AF235" t="str">
            <v>VA - VATICAN CITY (Holy See)</v>
          </cell>
        </row>
        <row r="236">
          <cell r="P236" t="str">
            <v>VE - VENEZUELA</v>
          </cell>
          <cell r="AF236" t="str">
            <v>VE - VENEZUELA</v>
          </cell>
        </row>
        <row r="237">
          <cell r="P237" t="str">
            <v>VN - VIET NAM</v>
          </cell>
          <cell r="AF237" t="str">
            <v>VN - VIET NAM</v>
          </cell>
        </row>
        <row r="238">
          <cell r="P238" t="str">
            <v>VG - VIRGIN ISLANDS, BRITISH</v>
          </cell>
          <cell r="AF238" t="str">
            <v>VG - VIRGIN ISLANDS, BRITISH</v>
          </cell>
        </row>
        <row r="239">
          <cell r="P239" t="str">
            <v>VI - VIRGIN ISLANDS, U.S.</v>
          </cell>
          <cell r="AF239" t="str">
            <v>VI - VIRGIN ISLANDS, U.S.</v>
          </cell>
        </row>
        <row r="240">
          <cell r="P240" t="str">
            <v>WF - WALLIS AND FUTUNA</v>
          </cell>
          <cell r="AF240" t="str">
            <v>WF - WALLIS AND FUTUNA</v>
          </cell>
        </row>
        <row r="241">
          <cell r="P241" t="str">
            <v>EH - WESTERN SAHARA (formerly Spanish Sahara)</v>
          </cell>
          <cell r="AF241" t="str">
            <v>EH - WESTERN SAHARA (formerly Spanish Sahara)</v>
          </cell>
        </row>
        <row r="242">
          <cell r="P242" t="str">
            <v>YE - YEMEN</v>
          </cell>
          <cell r="AF242" t="str">
            <v>YE - YEMEN</v>
          </cell>
        </row>
        <row r="243">
          <cell r="P243" t="str">
            <v>ZM - ZAMBIA</v>
          </cell>
          <cell r="AF243" t="str">
            <v>ZM - ZAMBIA</v>
          </cell>
        </row>
        <row r="244">
          <cell r="P244" t="str">
            <v>ZW - ZIMBABWE</v>
          </cell>
          <cell r="AF244" t="str">
            <v>ZW - ZIMBABWE</v>
          </cell>
        </row>
        <row r="245">
          <cell r="P245" t="str">
            <v>AX - ÅLAND ISLANDS</v>
          </cell>
          <cell r="AF245" t="str">
            <v>AX - ÅLAND ISLANDS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a3" displayName="Tabla3" ref="A1:AF689" totalsRowShown="0" headerRowDxfId="134" dataDxfId="133" tableBorderDxfId="132">
  <autoFilter ref="A1:AF689"/>
  <sortState ref="A2:AF854">
    <sortCondition ref="O1:O854"/>
  </sortState>
  <tableColumns count="32">
    <tableColumn id="1" name="ORGANISME" dataDxfId="131"/>
    <tableColumn id="2" name="GRUP" dataDxfId="130"/>
    <tableColumn id="3" name="TIPUS" dataDxfId="129"/>
    <tableColumn id="4" name="ANY" dataDxfId="128"/>
    <tableColumn id="5" name="EXPEDIENT" dataDxfId="127"/>
    <tableColumn id="6" name="DESCRIPCIÓ" dataDxfId="126"/>
    <tableColumn id="7" name="CLASSE (TAMITACIÓ)" dataDxfId="125"/>
    <tableColumn id="8" name="DESPESA ANTICIPADA" dataDxfId="124"/>
    <tableColumn id="9" name="PRESSUPOST LICITACIÓ (SENSE IVA)" dataDxfId="123">
      <calculatedColumnFormula>J2/(1+21%)</calculatedColumnFormula>
    </tableColumn>
    <tableColumn id="10" name="PRESSUPOST (AMB IVA)" dataDxfId="122"/>
    <tableColumn id="11" name="VALOR ESTIMAT" dataDxfId="121"/>
    <tableColumn id="12" name="TIPUS DE SUBMINISTRAMENT" dataDxfId="120"/>
    <tableColumn id="13" name="MODALITAT DETERMINACIÓ PREUS" dataDxfId="119"/>
    <tableColumn id="14" name="ADJUDICATARI:NIF" dataDxfId="118"/>
    <tableColumn id="15" name="ADJUDICATARI" dataDxfId="117"/>
    <tableColumn id="16" name="ADJUDICATARI:PAÍS" dataDxfId="116"/>
    <tableColumn id="17" name="ADJUDICATARI:PROVÍNCIA" dataDxfId="115"/>
    <tableColumn id="18" name="ADJUDICATARI:MUNICIPI" dataDxfId="114"/>
    <tableColumn id="19" name="ADJUDICATARI: TERCER" dataDxfId="113"/>
    <tableColumn id="20" name="CODI CPV" dataDxfId="112"/>
    <tableColumn id="21" name="DATA ADJUDICACIÓ" dataDxfId="111"/>
    <tableColumn id="22" name="DATA FORMALITZACIÓ" dataDxfId="110"/>
    <tableColumn id="23" name="DATA INICI EXECUCIÓ" dataDxfId="109"/>
    <tableColumn id="24" name="DATA FI EXECUCIÓ" dataDxfId="108"/>
    <tableColumn id="25" name="TERMINI: ANYS" dataDxfId="107"/>
    <tableColumn id="26" name="TERMINI: MESOS" dataDxfId="106"/>
    <tableColumn id="27" name="TERMINI: DIES" dataDxfId="105"/>
    <tableColumn id="28" name="IMPORT ADJUDICACIÓ (SENSE IVA)" dataDxfId="104">
      <calculatedColumnFormula>AC2/(1+AD2)</calculatedColumnFormula>
    </tableColumn>
    <tableColumn id="29" name="IMPORT ADJUDICACIÓ (AMB IVA)" dataDxfId="103" dataCellStyle="Millares"/>
    <tableColumn id="30" name="TIPUS IVA" dataDxfId="102"/>
    <tableColumn id="31" name="LLOC EXECUCIÓ" dataDxfId="101"/>
    <tableColumn id="32" name="PAÍS ORIGEN DEL PRODUCTE" dataDxfId="10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1" displayName="Tabla1" ref="A1:AF263" totalsRowShown="0" headerRowDxfId="98" dataDxfId="96" headerRowBorderDxfId="97" tableBorderDxfId="95">
  <autoFilter ref="A1:AF263"/>
  <sortState ref="A2:AF263">
    <sortCondition ref="O2"/>
  </sortState>
  <tableColumns count="32">
    <tableColumn id="1" name="ORGANISME" dataDxfId="94"/>
    <tableColumn id="2" name="GRUP" dataDxfId="93"/>
    <tableColumn id="3" name="TIPUS " dataDxfId="92"/>
    <tableColumn id="4" name="ANY" dataDxfId="91"/>
    <tableColumn id="5" name="EXPEDIENT" dataDxfId="90"/>
    <tableColumn id="6" name="DESCRIPCIÓ" dataDxfId="89"/>
    <tableColumn id="7" name="CLASSE (TRAMITACIÓ)" dataDxfId="88"/>
    <tableColumn id="8" name="DESPESA ANTICIPADA" dataDxfId="87"/>
    <tableColumn id="9" name="PRESSUPOST LICITACIÓ TOTAL (SENSE IVA)" dataDxfId="86"/>
    <tableColumn id="10" name="PRESSUPOST LICITACIÓ TOTAL (AMB IVA)" dataDxfId="85"/>
    <tableColumn id="11" name="VALOR ESTIMAT" dataDxfId="84"/>
    <tableColumn id="12" name="TIPUS DE SUBMINISTRAMENTS" dataDxfId="83"/>
    <tableColumn id="13" name="MODALITAT DETERMINACIÓ PREUS" dataDxfId="82"/>
    <tableColumn id="14" name="ADJUDICATARI: NIF" dataDxfId="81"/>
    <tableColumn id="15" name="ADJUDICATARI" dataDxfId="80"/>
    <tableColumn id="16" name="ADJUDICATARI: PAÍS" dataDxfId="79"/>
    <tableColumn id="17" name="ADJUDICATARI: PROVINCIA" dataDxfId="78"/>
    <tableColumn id="18" name="ADJUDICATARI: MUNICIPI" dataDxfId="77"/>
    <tableColumn id="19" name="ADJUDICATARI: TERCER SECTOR" dataDxfId="76"/>
    <tableColumn id="20" name="CODI CPV" dataDxfId="75"/>
    <tableColumn id="21" name="DATA ADJUDICACIO" dataDxfId="74"/>
    <tableColumn id="22" name="DATA FORMALITZACIO" dataDxfId="73"/>
    <tableColumn id="23" name="DATA INICI EXECUCIÓ" dataDxfId="72"/>
    <tableColumn id="24" name="DATA FI EXECUCIÓ" dataDxfId="71"/>
    <tableColumn id="25" name="TERMINI: ANYS" dataDxfId="70"/>
    <tableColumn id="26" name="TERMINI: MESOS" dataDxfId="69"/>
    <tableColumn id="27" name="TERMINI: DIES" dataDxfId="68"/>
    <tableColumn id="28" name="IMPORT ADJUDICACIÓ (SENSE IVA)" dataDxfId="67">
      <calculatedColumnFormula>[3]Hoja1!AC2/(1+[3]Hoja1!AD2)</calculatedColumnFormula>
    </tableColumn>
    <tableColumn id="29" name="IMPORT ADJUDICACIÓ (AMB IVA)" dataDxfId="66"/>
    <tableColumn id="30" name="TIPUS IVA" dataDxfId="65"/>
    <tableColumn id="31" name="LLOC EXECUCIÓ" dataDxfId="64"/>
    <tableColumn id="32" name="PAIS ORIGEN DEL PRODUCTE" dataDxfId="63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:AI356" totalsRowShown="0" headerRowDxfId="59" dataDxfId="57" headerRowBorderDxfId="58">
  <autoFilter ref="A1:AI356"/>
  <sortState ref="A2:AI343">
    <sortCondition ref="O1:O343"/>
  </sortState>
  <tableColumns count="35">
    <tableColumn id="1" name="ORGANISME" dataDxfId="56" totalsRowDxfId="55"/>
    <tableColumn id="2" name="GRUP" dataDxfId="54" totalsRowDxfId="53"/>
    <tableColumn id="3" name="TIPUS " dataDxfId="52" totalsRowDxfId="51"/>
    <tableColumn id="4" name="ANY" dataDxfId="50" totalsRowDxfId="49"/>
    <tableColumn id="5" name="EXPEDIENT" dataDxfId="48" totalsRowDxfId="47"/>
    <tableColumn id="6" name="DESCRIPCIÓ"/>
    <tableColumn id="7" name="CLASSE (TRAMITACIÓ)" dataDxfId="46" totalsRowDxfId="45"/>
    <tableColumn id="8" name="DESPESA ANTICIPADA" dataDxfId="44" totalsRowDxfId="43"/>
    <tableColumn id="9" name="PRESSUPOST LICITACIÓ TOTAL (SENSE IVA)" dataDxfId="42" totalsRowDxfId="41">
      <calculatedColumnFormula>Tabla14[[#This Row],[IMPORT ADJUDICACIÓ (SENSE IVA)]]</calculatedColumnFormula>
    </tableColumn>
    <tableColumn id="10" name="PRESSUPOST LICITACIÓ TOTAL (AMB IVA)" dataDxfId="40"/>
    <tableColumn id="11" name="VALOR ESTIMAT" dataDxfId="39"/>
    <tableColumn id="12" name="TIPUS DE SUBMINISTRAMENTS" dataDxfId="38" totalsRowDxfId="37"/>
    <tableColumn id="13" name="MODALITAT DETERMINACIÓ PREUS" dataDxfId="36" totalsRowDxfId="35"/>
    <tableColumn id="14" name="ADJUDICATARI: NIF" dataDxfId="34" totalsRowDxfId="33"/>
    <tableColumn id="15" name="ADJUDICATARI"/>
    <tableColumn id="16" name="ADJUDICATARI: PAÍS" dataDxfId="32" totalsRowDxfId="31"/>
    <tableColumn id="17" name="ADJUDICATARI: PROVINCIA" dataDxfId="30" totalsRowDxfId="29"/>
    <tableColumn id="18" name="ADJUDICATARI: MUNICIPI" dataDxfId="28" totalsRowDxfId="27"/>
    <tableColumn id="19" name="ADJUDICATARI: TERCER SECTOR" dataDxfId="26" totalsRowDxfId="25"/>
    <tableColumn id="20" name="CODI CPV" dataDxfId="24"/>
    <tableColumn id="21" name="DATA ADJUDICACIO" dataDxfId="23"/>
    <tableColumn id="22" name="DATA FORMALITZACIO" dataDxfId="22"/>
    <tableColumn id="23" name="DATA INICI EXECUCIÓ" dataDxfId="21"/>
    <tableColumn id="24" name="DATA FI EXECUCIÓ"/>
    <tableColumn id="25" name="TERMINI: ANYS" dataDxfId="20" totalsRowDxfId="19"/>
    <tableColumn id="26" name="TERMINI: MESOS" dataDxfId="18" totalsRowDxfId="17"/>
    <tableColumn id="27" name="TERMINI: DIES" dataDxfId="16" totalsRowDxfId="15"/>
    <tableColumn id="28" name="IMPORT ADJUDICACIÓ (SENSE IVA)" dataDxfId="14" totalsRowDxfId="13">
      <calculatedColumnFormula>AC2/(1+AD2)</calculatedColumnFormula>
    </tableColumn>
    <tableColumn id="29" name="IMPORT ADJUDICACIÓ (AMB IVA)" dataDxfId="12"/>
    <tableColumn id="30" name="TIPUS IVA" dataDxfId="11" totalsRowDxfId="10"/>
    <tableColumn id="31" name="LLOC EXECUCIÓ" dataDxfId="9" totalsRowDxfId="8"/>
    <tableColumn id="32" name="PAIS ORIGEN DEL PRODUCTE" dataDxfId="7" totalsRowDxfId="6"/>
    <tableColumn id="33" name="DATA LIQUIDACIÓ" dataDxfId="5" totalsRowDxfId="4">
      <calculatedColumnFormula>Tabla14[[#This Row],[DATA FI EXECUCIÓ]]</calculatedColumnFormula>
    </tableColumn>
    <tableColumn id="34" name="IMPORT LIQUIDACIÓ (SENSE IVA)" dataDxfId="3" totalsRowDxfId="2">
      <calculatedColumnFormula>Tabla14[[#This Row],[IMPORT ADJUDICACIÓ (SENSE IVA)]]</calculatedColumnFormula>
    </tableColumn>
    <tableColumn id="35" name="ADJUDICATARI: PIME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4"/>
  <sheetViews>
    <sheetView topLeftCell="G25" workbookViewId="0">
      <selection activeCell="O29" sqref="O29"/>
    </sheetView>
  </sheetViews>
  <sheetFormatPr baseColWidth="10" defaultRowHeight="15" x14ac:dyDescent="0.25"/>
  <cols>
    <col min="1" max="1" width="25.28515625" style="2" customWidth="1"/>
    <col min="2" max="2" width="17.85546875" style="2" customWidth="1"/>
    <col min="3" max="3" width="28.140625" style="2" customWidth="1"/>
    <col min="4" max="4" width="10.5703125" style="2" customWidth="1"/>
    <col min="5" max="5" width="16.85546875" style="2" customWidth="1"/>
    <col min="6" max="6" width="32.5703125" style="2" customWidth="1"/>
    <col min="7" max="7" width="15.85546875" style="2" customWidth="1"/>
    <col min="8" max="8" width="11.42578125" style="2"/>
    <col min="9" max="11" width="13.28515625" style="2" bestFit="1" customWidth="1"/>
    <col min="12" max="12" width="26" style="2" customWidth="1"/>
    <col min="13" max="13" width="11.42578125" style="2"/>
    <col min="14" max="14" width="14.140625" style="2" bestFit="1" customWidth="1"/>
    <col min="15" max="15" width="25.140625" style="2" customWidth="1"/>
    <col min="16" max="16" width="14.5703125" style="2" customWidth="1"/>
    <col min="17" max="17" width="11.42578125" style="2"/>
    <col min="18" max="18" width="13.85546875" style="8" customWidth="1"/>
    <col min="19" max="19" width="11.42578125" style="2"/>
    <col min="20" max="20" width="14" style="2" customWidth="1"/>
    <col min="21" max="24" width="12.7109375" style="2" bestFit="1" customWidth="1"/>
    <col min="25" max="25" width="8.85546875" style="2" customWidth="1"/>
    <col min="26" max="26" width="7.7109375" style="2" customWidth="1"/>
    <col min="27" max="27" width="8" style="2" customWidth="1"/>
    <col min="28" max="28" width="13.28515625" style="2" bestFit="1" customWidth="1"/>
    <col min="29" max="29" width="12" style="2" bestFit="1" customWidth="1"/>
    <col min="30" max="30" width="11.7109375" style="2" bestFit="1" customWidth="1"/>
    <col min="31" max="32" width="16" style="2" customWidth="1"/>
    <col min="33" max="16384" width="11.42578125" style="2"/>
  </cols>
  <sheetData>
    <row r="1" spans="1:32" s="1" customFormat="1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471</v>
      </c>
      <c r="J1" s="1" t="s">
        <v>472</v>
      </c>
      <c r="K1" s="1" t="s">
        <v>473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7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474</v>
      </c>
      <c r="AC1" s="1" t="s">
        <v>24</v>
      </c>
      <c r="AD1" s="1" t="s">
        <v>25</v>
      </c>
      <c r="AE1" s="1" t="s">
        <v>26</v>
      </c>
      <c r="AF1" s="1" t="s">
        <v>27</v>
      </c>
    </row>
    <row r="2" spans="1:32" ht="45" x14ac:dyDescent="0.25">
      <c r="A2" s="2" t="s">
        <v>28</v>
      </c>
      <c r="B2" s="2" t="s">
        <v>29</v>
      </c>
      <c r="C2" s="2" t="s">
        <v>30</v>
      </c>
      <c r="D2" s="2">
        <v>2017</v>
      </c>
      <c r="E2" s="2">
        <v>2017012641</v>
      </c>
      <c r="F2" s="2" t="s">
        <v>31</v>
      </c>
      <c r="G2" s="2" t="s">
        <v>32</v>
      </c>
      <c r="H2" s="2" t="s">
        <v>33</v>
      </c>
      <c r="I2" s="3">
        <v>850.11</v>
      </c>
      <c r="J2" s="3">
        <v>1028.6300000000001</v>
      </c>
      <c r="K2" s="3">
        <v>1028.6300000000001</v>
      </c>
      <c r="L2" s="2" t="s">
        <v>34</v>
      </c>
      <c r="N2" s="2" t="s">
        <v>35</v>
      </c>
      <c r="O2" s="2" t="s">
        <v>36</v>
      </c>
      <c r="P2" s="2" t="s">
        <v>37</v>
      </c>
      <c r="Q2" s="2" t="s">
        <v>38</v>
      </c>
      <c r="R2" s="8">
        <v>8191</v>
      </c>
      <c r="T2" s="2" t="s">
        <v>39</v>
      </c>
      <c r="U2" s="4">
        <v>42964</v>
      </c>
      <c r="V2" s="4">
        <v>42969</v>
      </c>
      <c r="W2" s="4">
        <v>42990</v>
      </c>
      <c r="X2" s="4">
        <v>43206</v>
      </c>
      <c r="AB2" s="3">
        <v>850.11</v>
      </c>
      <c r="AC2" s="3">
        <v>1028.6300000000001</v>
      </c>
      <c r="AD2" s="5">
        <v>0.21</v>
      </c>
      <c r="AE2" s="2" t="s">
        <v>38</v>
      </c>
      <c r="AF2" s="2" t="s">
        <v>37</v>
      </c>
    </row>
    <row r="3" spans="1:32" ht="45" x14ac:dyDescent="0.25">
      <c r="A3" s="2" t="s">
        <v>28</v>
      </c>
      <c r="B3" s="2" t="s">
        <v>29</v>
      </c>
      <c r="C3" s="2" t="s">
        <v>40</v>
      </c>
      <c r="D3" s="2">
        <v>2017</v>
      </c>
      <c r="E3" s="2">
        <v>2017008986</v>
      </c>
      <c r="F3" s="2" t="s">
        <v>41</v>
      </c>
      <c r="G3" s="2" t="s">
        <v>32</v>
      </c>
      <c r="H3" s="2" t="s">
        <v>33</v>
      </c>
      <c r="I3" s="3">
        <v>11.14</v>
      </c>
      <c r="J3" s="3">
        <v>13.48</v>
      </c>
      <c r="K3" s="3">
        <v>13.48</v>
      </c>
      <c r="L3" s="2" t="s">
        <v>42</v>
      </c>
      <c r="N3" s="2" t="s">
        <v>43</v>
      </c>
      <c r="O3" s="2" t="s">
        <v>44</v>
      </c>
      <c r="P3" s="2" t="s">
        <v>37</v>
      </c>
      <c r="Q3" s="2" t="s">
        <v>38</v>
      </c>
      <c r="R3" s="8">
        <v>8156</v>
      </c>
      <c r="T3" s="2" t="s">
        <v>45</v>
      </c>
      <c r="U3" s="4">
        <v>42895</v>
      </c>
      <c r="V3" s="4">
        <v>42895</v>
      </c>
      <c r="W3" s="4">
        <v>42892</v>
      </c>
      <c r="X3" s="4">
        <v>43102</v>
      </c>
      <c r="AB3" s="3">
        <v>11.14</v>
      </c>
      <c r="AC3" s="3">
        <v>13.48</v>
      </c>
      <c r="AD3" s="5">
        <v>0.21</v>
      </c>
      <c r="AE3" s="2" t="s">
        <v>38</v>
      </c>
      <c r="AF3" s="2" t="s">
        <v>37</v>
      </c>
    </row>
    <row r="4" spans="1:32" ht="45" x14ac:dyDescent="0.25">
      <c r="A4" s="2" t="s">
        <v>28</v>
      </c>
      <c r="B4" s="2" t="s">
        <v>29</v>
      </c>
      <c r="C4" s="2" t="s">
        <v>40</v>
      </c>
      <c r="D4" s="2">
        <v>2017</v>
      </c>
      <c r="E4" s="2">
        <v>2017008987</v>
      </c>
      <c r="F4" s="2" t="s">
        <v>46</v>
      </c>
      <c r="G4" s="2" t="s">
        <v>32</v>
      </c>
      <c r="H4" s="2" t="s">
        <v>33</v>
      </c>
      <c r="I4" s="3">
        <v>79.069999999999993</v>
      </c>
      <c r="J4" s="3">
        <v>95.67</v>
      </c>
      <c r="K4" s="3">
        <v>95.67</v>
      </c>
      <c r="L4" s="2" t="s">
        <v>42</v>
      </c>
      <c r="N4" s="2" t="s">
        <v>43</v>
      </c>
      <c r="O4" s="2" t="s">
        <v>44</v>
      </c>
      <c r="P4" s="2" t="s">
        <v>37</v>
      </c>
      <c r="Q4" s="2" t="s">
        <v>38</v>
      </c>
      <c r="R4" s="8">
        <v>8156</v>
      </c>
      <c r="T4" s="2" t="s">
        <v>45</v>
      </c>
      <c r="U4" s="4">
        <v>42895</v>
      </c>
      <c r="V4" s="4">
        <v>42895</v>
      </c>
      <c r="W4" s="4">
        <v>42895</v>
      </c>
      <c r="X4" s="4">
        <v>43102</v>
      </c>
      <c r="AB4" s="3">
        <v>79.069999999999993</v>
      </c>
      <c r="AC4" s="3">
        <v>95.67</v>
      </c>
      <c r="AD4" s="5">
        <v>0.21</v>
      </c>
      <c r="AE4" s="2" t="s">
        <v>38</v>
      </c>
      <c r="AF4" s="2" t="s">
        <v>37</v>
      </c>
    </row>
    <row r="5" spans="1:32" ht="45" x14ac:dyDescent="0.25">
      <c r="A5" s="2" t="s">
        <v>28</v>
      </c>
      <c r="B5" s="2" t="s">
        <v>29</v>
      </c>
      <c r="C5" s="2" t="s">
        <v>40</v>
      </c>
      <c r="D5" s="2">
        <v>2017</v>
      </c>
      <c r="E5" s="2">
        <v>2017008988</v>
      </c>
      <c r="F5" s="2" t="s">
        <v>47</v>
      </c>
      <c r="G5" s="2" t="s">
        <v>32</v>
      </c>
      <c r="H5" s="2" t="s">
        <v>33</v>
      </c>
      <c r="I5" s="3">
        <v>55.86</v>
      </c>
      <c r="J5" s="3">
        <v>67.59</v>
      </c>
      <c r="K5" s="3">
        <v>67.59</v>
      </c>
      <c r="L5" s="2" t="s">
        <v>42</v>
      </c>
      <c r="N5" s="2" t="s">
        <v>43</v>
      </c>
      <c r="O5" s="2" t="s">
        <v>44</v>
      </c>
      <c r="P5" s="2" t="s">
        <v>37</v>
      </c>
      <c r="Q5" s="2" t="s">
        <v>38</v>
      </c>
      <c r="R5" s="8">
        <v>8156</v>
      </c>
      <c r="T5" s="2" t="s">
        <v>45</v>
      </c>
      <c r="U5" s="4">
        <v>42895</v>
      </c>
      <c r="V5" s="4">
        <v>42895</v>
      </c>
      <c r="W5" s="4">
        <v>42895</v>
      </c>
      <c r="X5" s="4">
        <v>43102</v>
      </c>
      <c r="AB5" s="3">
        <v>55.86</v>
      </c>
      <c r="AC5" s="3">
        <v>67.59</v>
      </c>
      <c r="AD5" s="5">
        <v>0.21</v>
      </c>
      <c r="AE5" s="2" t="s">
        <v>38</v>
      </c>
      <c r="AF5" s="2" t="s">
        <v>37</v>
      </c>
    </row>
    <row r="6" spans="1:32" ht="45" x14ac:dyDescent="0.25">
      <c r="A6" s="2" t="s">
        <v>28</v>
      </c>
      <c r="B6" s="2" t="s">
        <v>29</v>
      </c>
      <c r="C6" s="2" t="s">
        <v>40</v>
      </c>
      <c r="D6" s="2">
        <v>2017</v>
      </c>
      <c r="E6" s="2">
        <v>2017008989</v>
      </c>
      <c r="F6" s="2" t="s">
        <v>48</v>
      </c>
      <c r="G6" s="2" t="s">
        <v>32</v>
      </c>
      <c r="H6" s="2" t="s">
        <v>33</v>
      </c>
      <c r="I6" s="3">
        <v>26.56</v>
      </c>
      <c r="J6" s="3">
        <v>32.14</v>
      </c>
      <c r="K6" s="3">
        <v>32.14</v>
      </c>
      <c r="L6" s="2" t="s">
        <v>42</v>
      </c>
      <c r="N6" s="2" t="s">
        <v>43</v>
      </c>
      <c r="O6" s="2" t="s">
        <v>44</v>
      </c>
      <c r="P6" s="2" t="s">
        <v>37</v>
      </c>
      <c r="Q6" s="2" t="s">
        <v>38</v>
      </c>
      <c r="R6" s="8">
        <v>8156</v>
      </c>
      <c r="T6" s="2" t="s">
        <v>45</v>
      </c>
      <c r="U6" s="4">
        <v>42895</v>
      </c>
      <c r="V6" s="4">
        <v>42895</v>
      </c>
      <c r="W6" s="4">
        <v>42895</v>
      </c>
      <c r="X6" s="4">
        <v>43102</v>
      </c>
      <c r="AB6" s="3">
        <v>26.56</v>
      </c>
      <c r="AC6" s="3">
        <v>32.14</v>
      </c>
      <c r="AD6" s="5">
        <v>0.21</v>
      </c>
      <c r="AE6" s="2" t="s">
        <v>38</v>
      </c>
      <c r="AF6" s="2" t="s">
        <v>37</v>
      </c>
    </row>
    <row r="7" spans="1:32" ht="45" x14ac:dyDescent="0.25">
      <c r="A7" s="2" t="s">
        <v>28</v>
      </c>
      <c r="B7" s="2" t="s">
        <v>29</v>
      </c>
      <c r="C7" s="2" t="s">
        <v>40</v>
      </c>
      <c r="D7" s="2">
        <v>2017</v>
      </c>
      <c r="E7" s="2">
        <v>2017008990</v>
      </c>
      <c r="F7" s="2" t="s">
        <v>49</v>
      </c>
      <c r="G7" s="2" t="s">
        <v>32</v>
      </c>
      <c r="H7" s="2" t="s">
        <v>33</v>
      </c>
      <c r="I7" s="3">
        <v>220</v>
      </c>
      <c r="J7" s="3">
        <v>266.2</v>
      </c>
      <c r="K7" s="3">
        <v>266.2</v>
      </c>
      <c r="L7" s="2" t="s">
        <v>42</v>
      </c>
      <c r="N7" s="2" t="s">
        <v>43</v>
      </c>
      <c r="O7" s="2" t="s">
        <v>44</v>
      </c>
      <c r="P7" s="2" t="s">
        <v>37</v>
      </c>
      <c r="Q7" s="2" t="s">
        <v>38</v>
      </c>
      <c r="R7" s="8">
        <v>8156</v>
      </c>
      <c r="T7" s="2" t="s">
        <v>45</v>
      </c>
      <c r="U7" s="4">
        <v>42895</v>
      </c>
      <c r="V7" s="4">
        <v>42895</v>
      </c>
      <c r="W7" s="4">
        <v>42895</v>
      </c>
      <c r="X7" s="4">
        <v>43102</v>
      </c>
      <c r="AB7" s="3">
        <v>220</v>
      </c>
      <c r="AC7" s="3">
        <v>266.2</v>
      </c>
      <c r="AD7" s="5">
        <v>0.21</v>
      </c>
      <c r="AE7" s="2" t="s">
        <v>38</v>
      </c>
      <c r="AF7" s="2" t="s">
        <v>37</v>
      </c>
    </row>
    <row r="8" spans="1:32" ht="45" x14ac:dyDescent="0.25">
      <c r="A8" s="2" t="s">
        <v>28</v>
      </c>
      <c r="B8" s="2" t="s">
        <v>29</v>
      </c>
      <c r="C8" s="2" t="s">
        <v>40</v>
      </c>
      <c r="D8" s="2">
        <v>2017</v>
      </c>
      <c r="E8" s="2">
        <v>2017008991</v>
      </c>
      <c r="F8" s="2" t="s">
        <v>50</v>
      </c>
      <c r="G8" s="2" t="s">
        <v>32</v>
      </c>
      <c r="H8" s="2" t="s">
        <v>33</v>
      </c>
      <c r="I8" s="3">
        <v>39.22</v>
      </c>
      <c r="J8" s="3">
        <v>47.46</v>
      </c>
      <c r="K8" s="3">
        <v>47.46</v>
      </c>
      <c r="L8" s="2" t="s">
        <v>42</v>
      </c>
      <c r="N8" s="2" t="s">
        <v>43</v>
      </c>
      <c r="O8" s="2" t="s">
        <v>44</v>
      </c>
      <c r="P8" s="2" t="s">
        <v>37</v>
      </c>
      <c r="Q8" s="2" t="s">
        <v>38</v>
      </c>
      <c r="R8" s="8">
        <v>8156</v>
      </c>
      <c r="T8" s="2" t="s">
        <v>45</v>
      </c>
      <c r="U8" s="4">
        <v>42895</v>
      </c>
      <c r="V8" s="4">
        <v>42895</v>
      </c>
      <c r="W8" s="4">
        <v>42895</v>
      </c>
      <c r="X8" s="4">
        <v>43102</v>
      </c>
      <c r="AB8" s="3">
        <v>39.22</v>
      </c>
      <c r="AC8" s="3">
        <v>47.46</v>
      </c>
      <c r="AD8" s="5">
        <v>0.21</v>
      </c>
      <c r="AE8" s="2" t="s">
        <v>38</v>
      </c>
      <c r="AF8" s="2" t="s">
        <v>37</v>
      </c>
    </row>
    <row r="9" spans="1:32" ht="45" x14ac:dyDescent="0.25">
      <c r="A9" s="2" t="s">
        <v>28</v>
      </c>
      <c r="B9" s="2" t="s">
        <v>29</v>
      </c>
      <c r="C9" s="2" t="s">
        <v>40</v>
      </c>
      <c r="D9" s="2">
        <v>2017</v>
      </c>
      <c r="E9" s="2">
        <v>2017009755</v>
      </c>
      <c r="F9" s="2" t="s">
        <v>51</v>
      </c>
      <c r="G9" s="2" t="s">
        <v>32</v>
      </c>
      <c r="H9" s="2" t="s">
        <v>33</v>
      </c>
      <c r="I9" s="3">
        <v>222.72</v>
      </c>
      <c r="J9" s="3">
        <v>269.49</v>
      </c>
      <c r="K9" s="3">
        <v>269.49</v>
      </c>
      <c r="L9" s="2" t="s">
        <v>52</v>
      </c>
      <c r="N9" s="2" t="s">
        <v>43</v>
      </c>
      <c r="O9" s="2" t="s">
        <v>44</v>
      </c>
      <c r="P9" s="2" t="s">
        <v>37</v>
      </c>
      <c r="Q9" s="2" t="s">
        <v>38</v>
      </c>
      <c r="R9" s="8">
        <v>8156</v>
      </c>
      <c r="T9" s="2" t="s">
        <v>45</v>
      </c>
      <c r="U9" s="4">
        <v>42919</v>
      </c>
      <c r="V9" s="4">
        <v>42919</v>
      </c>
      <c r="W9" s="4">
        <v>42919</v>
      </c>
      <c r="X9" s="4">
        <v>43102</v>
      </c>
      <c r="AB9" s="3">
        <v>222.72</v>
      </c>
      <c r="AC9" s="3">
        <v>269.49</v>
      </c>
      <c r="AD9" s="5">
        <v>0.21</v>
      </c>
      <c r="AE9" s="2" t="s">
        <v>38</v>
      </c>
      <c r="AF9" s="2" t="s">
        <v>37</v>
      </c>
    </row>
    <row r="10" spans="1:32" ht="45" x14ac:dyDescent="0.25">
      <c r="A10" s="2" t="s">
        <v>28</v>
      </c>
      <c r="B10" s="2" t="s">
        <v>29</v>
      </c>
      <c r="C10" s="2" t="s">
        <v>40</v>
      </c>
      <c r="D10" s="2">
        <v>2017</v>
      </c>
      <c r="E10" s="2">
        <v>2017011150</v>
      </c>
      <c r="F10" s="2" t="s">
        <v>53</v>
      </c>
      <c r="G10" s="2" t="s">
        <v>32</v>
      </c>
      <c r="H10" s="2" t="s">
        <v>33</v>
      </c>
      <c r="I10" s="3">
        <v>290.88</v>
      </c>
      <c r="J10" s="3">
        <v>351.96</v>
      </c>
      <c r="K10" s="3">
        <v>351.96</v>
      </c>
      <c r="L10" s="2" t="s">
        <v>52</v>
      </c>
      <c r="N10" s="2" t="s">
        <v>43</v>
      </c>
      <c r="O10" s="2" t="s">
        <v>44</v>
      </c>
      <c r="P10" s="2" t="s">
        <v>37</v>
      </c>
      <c r="Q10" s="2" t="s">
        <v>38</v>
      </c>
      <c r="R10" s="8">
        <v>8156</v>
      </c>
      <c r="T10" s="2" t="s">
        <v>45</v>
      </c>
      <c r="U10" s="4">
        <v>42929</v>
      </c>
      <c r="V10" s="4">
        <v>42929</v>
      </c>
      <c r="W10" s="4">
        <v>42934</v>
      </c>
      <c r="X10" s="4">
        <v>43102</v>
      </c>
      <c r="AB10" s="3">
        <v>290.88</v>
      </c>
      <c r="AC10" s="3">
        <v>351.96</v>
      </c>
      <c r="AD10" s="5">
        <v>0.21</v>
      </c>
      <c r="AE10" s="2" t="s">
        <v>38</v>
      </c>
      <c r="AF10" s="2" t="s">
        <v>37</v>
      </c>
    </row>
    <row r="11" spans="1:32" ht="45" x14ac:dyDescent="0.25">
      <c r="A11" s="2" t="s">
        <v>28</v>
      </c>
      <c r="B11" s="2" t="s">
        <v>29</v>
      </c>
      <c r="C11" s="2" t="s">
        <v>40</v>
      </c>
      <c r="D11" s="2">
        <v>2017</v>
      </c>
      <c r="E11" s="2">
        <v>2017011401</v>
      </c>
      <c r="F11" s="2" t="s">
        <v>54</v>
      </c>
      <c r="G11" s="2" t="s">
        <v>32</v>
      </c>
      <c r="H11" s="2" t="s">
        <v>33</v>
      </c>
      <c r="I11" s="3">
        <v>133.26</v>
      </c>
      <c r="J11" s="3">
        <v>161.24</v>
      </c>
      <c r="K11" s="3">
        <v>161.24</v>
      </c>
      <c r="L11" s="2" t="s">
        <v>52</v>
      </c>
      <c r="N11" s="2" t="s">
        <v>43</v>
      </c>
      <c r="O11" s="2" t="s">
        <v>44</v>
      </c>
      <c r="P11" s="2" t="s">
        <v>37</v>
      </c>
      <c r="Q11" s="2" t="s">
        <v>38</v>
      </c>
      <c r="R11" s="8">
        <v>8156</v>
      </c>
      <c r="T11" s="2" t="s">
        <v>45</v>
      </c>
      <c r="U11" s="4">
        <v>42935</v>
      </c>
      <c r="V11" s="4">
        <v>42983</v>
      </c>
      <c r="W11" s="4">
        <v>42990</v>
      </c>
      <c r="X11" s="4">
        <v>43102</v>
      </c>
      <c r="AB11" s="3">
        <v>133.26</v>
      </c>
      <c r="AC11" s="3">
        <v>161.24</v>
      </c>
      <c r="AD11" s="5">
        <v>0.21</v>
      </c>
      <c r="AE11" s="2" t="s">
        <v>38</v>
      </c>
      <c r="AF11" s="2" t="s">
        <v>37</v>
      </c>
    </row>
    <row r="12" spans="1:32" ht="45" x14ac:dyDescent="0.25">
      <c r="A12" s="2" t="s">
        <v>28</v>
      </c>
      <c r="B12" s="2" t="s">
        <v>29</v>
      </c>
      <c r="C12" s="2" t="s">
        <v>40</v>
      </c>
      <c r="D12" s="2">
        <v>2017</v>
      </c>
      <c r="E12" s="2">
        <v>2017011744</v>
      </c>
      <c r="F12" s="2" t="s">
        <v>55</v>
      </c>
      <c r="G12" s="2" t="s">
        <v>32</v>
      </c>
      <c r="H12" s="2" t="s">
        <v>33</v>
      </c>
      <c r="I12" s="3">
        <v>921.11</v>
      </c>
      <c r="J12" s="3">
        <v>1114.54</v>
      </c>
      <c r="K12" s="3">
        <v>1114.54</v>
      </c>
      <c r="L12" s="2" t="s">
        <v>52</v>
      </c>
      <c r="N12" s="2" t="s">
        <v>43</v>
      </c>
      <c r="O12" s="2" t="s">
        <v>44</v>
      </c>
      <c r="P12" s="2" t="s">
        <v>37</v>
      </c>
      <c r="Q12" s="2" t="s">
        <v>38</v>
      </c>
      <c r="R12" s="8">
        <v>8156</v>
      </c>
      <c r="T12" s="2" t="s">
        <v>45</v>
      </c>
      <c r="U12" s="4">
        <v>42941</v>
      </c>
      <c r="V12" s="4">
        <v>42942</v>
      </c>
      <c r="W12" s="4">
        <v>42947</v>
      </c>
      <c r="X12" s="4">
        <v>43102</v>
      </c>
      <c r="AB12" s="3">
        <v>921.11</v>
      </c>
      <c r="AC12" s="3">
        <v>1114.54</v>
      </c>
      <c r="AD12" s="5">
        <v>0.21</v>
      </c>
      <c r="AE12" s="2" t="s">
        <v>38</v>
      </c>
      <c r="AF12" s="2" t="s">
        <v>37</v>
      </c>
    </row>
    <row r="13" spans="1:32" ht="45" x14ac:dyDescent="0.25">
      <c r="A13" s="2" t="s">
        <v>28</v>
      </c>
      <c r="B13" s="2" t="s">
        <v>29</v>
      </c>
      <c r="C13" s="2" t="s">
        <v>40</v>
      </c>
      <c r="D13" s="2">
        <v>2018</v>
      </c>
      <c r="E13" s="2">
        <v>2018000476</v>
      </c>
      <c r="F13" s="2" t="s">
        <v>56</v>
      </c>
      <c r="G13" s="2" t="s">
        <v>32</v>
      </c>
      <c r="H13" s="2" t="s">
        <v>33</v>
      </c>
      <c r="I13" s="3">
        <v>470.2</v>
      </c>
      <c r="J13" s="3">
        <v>568.94000000000005</v>
      </c>
      <c r="K13" s="3">
        <v>568.94000000000005</v>
      </c>
      <c r="L13" s="2" t="s">
        <v>52</v>
      </c>
      <c r="N13" s="2" t="s">
        <v>43</v>
      </c>
      <c r="O13" s="2" t="s">
        <v>44</v>
      </c>
      <c r="P13" s="2" t="s">
        <v>37</v>
      </c>
      <c r="Q13" s="2" t="s">
        <v>38</v>
      </c>
      <c r="R13" s="8">
        <v>8156</v>
      </c>
      <c r="T13" s="2" t="s">
        <v>45</v>
      </c>
      <c r="U13" s="4">
        <v>43117</v>
      </c>
      <c r="V13" s="4">
        <v>43119</v>
      </c>
      <c r="W13" s="4">
        <v>43122</v>
      </c>
      <c r="X13" s="4">
        <v>43194</v>
      </c>
      <c r="AB13" s="3">
        <v>470.2</v>
      </c>
      <c r="AC13" s="3">
        <v>568.94000000000005</v>
      </c>
      <c r="AD13" s="5">
        <v>0.21</v>
      </c>
      <c r="AE13" s="2" t="s">
        <v>38</v>
      </c>
      <c r="AF13" s="2" t="s">
        <v>37</v>
      </c>
    </row>
    <row r="14" spans="1:32" ht="45" x14ac:dyDescent="0.25">
      <c r="A14" s="2" t="s">
        <v>28</v>
      </c>
      <c r="B14" s="2" t="s">
        <v>29</v>
      </c>
      <c r="C14" s="2" t="s">
        <v>40</v>
      </c>
      <c r="D14" s="2">
        <v>2018</v>
      </c>
      <c r="E14" s="2">
        <v>2018000561</v>
      </c>
      <c r="F14" s="2" t="s">
        <v>57</v>
      </c>
      <c r="G14" s="2" t="s">
        <v>32</v>
      </c>
      <c r="H14" s="2" t="s">
        <v>33</v>
      </c>
      <c r="I14" s="3">
        <v>243.22</v>
      </c>
      <c r="J14" s="3">
        <v>294.3</v>
      </c>
      <c r="K14" s="3">
        <v>294.3</v>
      </c>
      <c r="L14" s="2" t="s">
        <v>52</v>
      </c>
      <c r="N14" s="2" t="s">
        <v>43</v>
      </c>
      <c r="O14" s="2" t="s">
        <v>44</v>
      </c>
      <c r="P14" s="2" t="s">
        <v>37</v>
      </c>
      <c r="Q14" s="2" t="s">
        <v>38</v>
      </c>
      <c r="R14" s="8">
        <v>8156</v>
      </c>
      <c r="T14" s="2" t="s">
        <v>45</v>
      </c>
      <c r="U14" s="4">
        <v>43122</v>
      </c>
      <c r="V14" s="4">
        <v>43126</v>
      </c>
      <c r="W14" s="4">
        <v>43129</v>
      </c>
      <c r="X14" s="4">
        <v>43147</v>
      </c>
      <c r="AB14" s="3">
        <v>243.22</v>
      </c>
      <c r="AC14" s="3">
        <v>294.3</v>
      </c>
      <c r="AD14" s="5">
        <v>0.21</v>
      </c>
      <c r="AE14" s="2" t="s">
        <v>38</v>
      </c>
      <c r="AF14" s="2" t="s">
        <v>37</v>
      </c>
    </row>
    <row r="15" spans="1:32" ht="45" x14ac:dyDescent="0.25">
      <c r="A15" s="2" t="s">
        <v>28</v>
      </c>
      <c r="B15" s="2" t="s">
        <v>29</v>
      </c>
      <c r="C15" s="2" t="s">
        <v>40</v>
      </c>
      <c r="D15" s="2">
        <v>2018</v>
      </c>
      <c r="E15" s="2">
        <v>2018004439</v>
      </c>
      <c r="F15" s="2" t="s">
        <v>58</v>
      </c>
      <c r="G15" s="2" t="s">
        <v>32</v>
      </c>
      <c r="H15" s="2" t="s">
        <v>33</v>
      </c>
      <c r="I15" s="3">
        <v>192.4</v>
      </c>
      <c r="J15" s="3">
        <v>232.8</v>
      </c>
      <c r="K15" s="3">
        <v>232.8</v>
      </c>
      <c r="L15" s="2" t="s">
        <v>52</v>
      </c>
      <c r="N15" s="2" t="s">
        <v>43</v>
      </c>
      <c r="O15" s="2" t="s">
        <v>44</v>
      </c>
      <c r="P15" s="2" t="s">
        <v>37</v>
      </c>
      <c r="Q15" s="2" t="s">
        <v>38</v>
      </c>
      <c r="R15" s="8">
        <v>8156</v>
      </c>
      <c r="T15" s="2" t="s">
        <v>45</v>
      </c>
      <c r="U15" s="4">
        <v>43188</v>
      </c>
      <c r="V15" s="4">
        <v>43195</v>
      </c>
      <c r="W15" s="4">
        <v>43196</v>
      </c>
      <c r="X15" s="4">
        <v>43206</v>
      </c>
      <c r="AB15" s="3">
        <v>192.4</v>
      </c>
      <c r="AC15" s="3">
        <v>232.8</v>
      </c>
      <c r="AD15" s="5">
        <v>0.21</v>
      </c>
      <c r="AE15" s="2" t="s">
        <v>38</v>
      </c>
      <c r="AF15" s="2" t="s">
        <v>37</v>
      </c>
    </row>
    <row r="16" spans="1:32" ht="45" x14ac:dyDescent="0.25">
      <c r="A16" s="2" t="s">
        <v>28</v>
      </c>
      <c r="B16" s="2" t="s">
        <v>29</v>
      </c>
      <c r="C16" s="2" t="s">
        <v>40</v>
      </c>
      <c r="D16" s="2">
        <v>2018</v>
      </c>
      <c r="E16" s="2">
        <v>2018004446</v>
      </c>
      <c r="F16" s="2" t="s">
        <v>59</v>
      </c>
      <c r="G16" s="2" t="s">
        <v>32</v>
      </c>
      <c r="H16" s="2" t="s">
        <v>33</v>
      </c>
      <c r="I16" s="3">
        <v>136.78</v>
      </c>
      <c r="J16" s="3">
        <v>165.5</v>
      </c>
      <c r="K16" s="3">
        <v>165.5</v>
      </c>
      <c r="L16" s="2" t="s">
        <v>52</v>
      </c>
      <c r="N16" s="2" t="s">
        <v>43</v>
      </c>
      <c r="O16" s="2" t="s">
        <v>44</v>
      </c>
      <c r="P16" s="2" t="s">
        <v>37</v>
      </c>
      <c r="Q16" s="2" t="s">
        <v>38</v>
      </c>
      <c r="R16" s="8">
        <v>8156</v>
      </c>
      <c r="T16" s="2" t="s">
        <v>45</v>
      </c>
      <c r="U16" s="4">
        <v>43188</v>
      </c>
      <c r="V16" s="4">
        <v>43195</v>
      </c>
      <c r="W16" s="4">
        <v>43196</v>
      </c>
      <c r="X16" s="4">
        <v>43206</v>
      </c>
      <c r="AB16" s="3">
        <v>136.78</v>
      </c>
      <c r="AC16" s="3">
        <v>165.5</v>
      </c>
      <c r="AD16" s="5">
        <v>0.21</v>
      </c>
      <c r="AE16" s="2" t="s">
        <v>38</v>
      </c>
      <c r="AF16" s="2" t="s">
        <v>37</v>
      </c>
    </row>
    <row r="17" spans="1:32" ht="45" x14ac:dyDescent="0.25">
      <c r="A17" s="2" t="s">
        <v>28</v>
      </c>
      <c r="B17" s="2" t="s">
        <v>29</v>
      </c>
      <c r="C17" s="2" t="s">
        <v>40</v>
      </c>
      <c r="D17" s="2">
        <v>2018</v>
      </c>
      <c r="E17" s="2">
        <v>2018004449</v>
      </c>
      <c r="F17" s="2" t="s">
        <v>60</v>
      </c>
      <c r="G17" s="2" t="s">
        <v>32</v>
      </c>
      <c r="H17" s="2" t="s">
        <v>33</v>
      </c>
      <c r="I17" s="3">
        <v>450.8</v>
      </c>
      <c r="J17" s="3">
        <v>545.47</v>
      </c>
      <c r="K17" s="3">
        <v>545.47</v>
      </c>
      <c r="L17" s="2" t="s">
        <v>52</v>
      </c>
      <c r="N17" s="2" t="s">
        <v>43</v>
      </c>
      <c r="O17" s="2" t="s">
        <v>44</v>
      </c>
      <c r="P17" s="2" t="s">
        <v>37</v>
      </c>
      <c r="Q17" s="2" t="s">
        <v>38</v>
      </c>
      <c r="R17" s="8">
        <v>8156</v>
      </c>
      <c r="T17" s="2" t="s">
        <v>45</v>
      </c>
      <c r="U17" s="4">
        <v>43188</v>
      </c>
      <c r="V17" s="4">
        <v>43195</v>
      </c>
      <c r="W17" s="4">
        <v>43196</v>
      </c>
      <c r="X17" s="4">
        <v>43206</v>
      </c>
      <c r="AB17" s="3">
        <v>450.8</v>
      </c>
      <c r="AC17" s="3">
        <v>545.47</v>
      </c>
      <c r="AD17" s="5">
        <v>0.21</v>
      </c>
      <c r="AE17" s="2" t="s">
        <v>38</v>
      </c>
      <c r="AF17" s="2" t="s">
        <v>37</v>
      </c>
    </row>
    <row r="18" spans="1:32" ht="45" x14ac:dyDescent="0.25">
      <c r="A18" s="2" t="s">
        <v>28</v>
      </c>
      <c r="B18" s="2" t="s">
        <v>29</v>
      </c>
      <c r="C18" s="2" t="s">
        <v>40</v>
      </c>
      <c r="D18" s="2">
        <v>2018</v>
      </c>
      <c r="E18" s="2">
        <v>2018001560</v>
      </c>
      <c r="F18" s="2" t="s">
        <v>61</v>
      </c>
      <c r="G18" s="2" t="s">
        <v>32</v>
      </c>
      <c r="H18" s="2" t="s">
        <v>33</v>
      </c>
      <c r="I18" s="3">
        <v>148</v>
      </c>
      <c r="J18" s="3">
        <v>179.08</v>
      </c>
      <c r="K18" s="3">
        <v>179.08</v>
      </c>
      <c r="L18" s="2" t="s">
        <v>52</v>
      </c>
      <c r="N18" s="2" t="s">
        <v>62</v>
      </c>
      <c r="O18" s="2" t="s">
        <v>63</v>
      </c>
      <c r="P18" s="2" t="s">
        <v>37</v>
      </c>
      <c r="Q18" s="2" t="s">
        <v>38</v>
      </c>
      <c r="R18" s="8">
        <v>8155</v>
      </c>
      <c r="T18" s="2" t="s">
        <v>64</v>
      </c>
      <c r="U18" s="4">
        <v>43138</v>
      </c>
      <c r="V18" s="4">
        <v>43140</v>
      </c>
      <c r="W18" s="4">
        <v>43143</v>
      </c>
      <c r="X18" s="4">
        <v>43161</v>
      </c>
      <c r="AB18" s="3">
        <v>148</v>
      </c>
      <c r="AC18" s="3">
        <v>179.08</v>
      </c>
      <c r="AD18" s="5">
        <v>0.21</v>
      </c>
      <c r="AE18" s="2" t="s">
        <v>38</v>
      </c>
      <c r="AF18" s="2" t="s">
        <v>37</v>
      </c>
    </row>
    <row r="19" spans="1:32" ht="45" x14ac:dyDescent="0.25">
      <c r="A19" s="2" t="s">
        <v>28</v>
      </c>
      <c r="B19" s="2" t="s">
        <v>29</v>
      </c>
      <c r="C19" s="2" t="s">
        <v>65</v>
      </c>
      <c r="D19" s="2">
        <v>2018</v>
      </c>
      <c r="E19" s="2">
        <v>2018000212</v>
      </c>
      <c r="F19" s="2" t="s">
        <v>66</v>
      </c>
      <c r="G19" s="2" t="s">
        <v>32</v>
      </c>
      <c r="H19" s="2" t="s">
        <v>33</v>
      </c>
      <c r="I19" s="3">
        <v>1400</v>
      </c>
      <c r="J19" s="3">
        <v>1694</v>
      </c>
      <c r="K19" s="3">
        <v>1694</v>
      </c>
      <c r="M19" s="2" t="s">
        <v>67</v>
      </c>
      <c r="N19" s="2" t="s">
        <v>68</v>
      </c>
      <c r="O19" s="2" t="s">
        <v>69</v>
      </c>
      <c r="P19" s="2" t="s">
        <v>37</v>
      </c>
      <c r="Q19" s="2" t="s">
        <v>38</v>
      </c>
      <c r="R19" s="8">
        <v>8105</v>
      </c>
      <c r="T19" s="2" t="s">
        <v>70</v>
      </c>
      <c r="U19" s="4">
        <v>43117</v>
      </c>
      <c r="V19" s="4">
        <v>43118</v>
      </c>
      <c r="W19" s="4">
        <v>43119</v>
      </c>
      <c r="X19" s="4">
        <v>43133</v>
      </c>
      <c r="AB19" s="3">
        <v>1400</v>
      </c>
      <c r="AC19" s="3">
        <v>1694</v>
      </c>
      <c r="AD19" s="5">
        <v>0.21</v>
      </c>
      <c r="AE19" s="2" t="s">
        <v>38</v>
      </c>
      <c r="AF19" s="2" t="s">
        <v>37</v>
      </c>
    </row>
    <row r="20" spans="1:32" ht="45" x14ac:dyDescent="0.25">
      <c r="A20" s="2" t="s">
        <v>28</v>
      </c>
      <c r="B20" s="2" t="s">
        <v>29</v>
      </c>
      <c r="C20" s="2" t="s">
        <v>65</v>
      </c>
      <c r="D20" s="2">
        <v>2018</v>
      </c>
      <c r="E20" s="2">
        <v>2018000216</v>
      </c>
      <c r="F20" s="2" t="s">
        <v>71</v>
      </c>
      <c r="G20" s="2" t="s">
        <v>32</v>
      </c>
      <c r="H20" s="2" t="s">
        <v>33</v>
      </c>
      <c r="I20" s="3">
        <v>1400</v>
      </c>
      <c r="J20" s="3">
        <v>1694</v>
      </c>
      <c r="K20" s="3">
        <v>1694</v>
      </c>
      <c r="M20" s="2" t="s">
        <v>67</v>
      </c>
      <c r="N20" s="2" t="s">
        <v>68</v>
      </c>
      <c r="O20" s="2" t="s">
        <v>69</v>
      </c>
      <c r="P20" s="2" t="s">
        <v>37</v>
      </c>
      <c r="Q20" s="2" t="s">
        <v>38</v>
      </c>
      <c r="R20" s="8">
        <v>8105</v>
      </c>
      <c r="T20" s="2" t="s">
        <v>70</v>
      </c>
      <c r="U20" s="4">
        <v>43119</v>
      </c>
      <c r="V20" s="4">
        <v>43133</v>
      </c>
      <c r="W20" s="4">
        <v>43133</v>
      </c>
      <c r="X20" s="4">
        <v>43150</v>
      </c>
      <c r="AB20" s="3">
        <v>1400</v>
      </c>
      <c r="AC20" s="3">
        <v>1694</v>
      </c>
      <c r="AD20" s="5">
        <v>0.21</v>
      </c>
      <c r="AE20" s="2" t="s">
        <v>38</v>
      </c>
      <c r="AF20" s="2" t="s">
        <v>37</v>
      </c>
    </row>
    <row r="21" spans="1:32" ht="45" x14ac:dyDescent="0.25">
      <c r="A21" s="2" t="s">
        <v>28</v>
      </c>
      <c r="B21" s="2" t="s">
        <v>29</v>
      </c>
      <c r="C21" s="2" t="s">
        <v>65</v>
      </c>
      <c r="D21" s="2">
        <v>2018</v>
      </c>
      <c r="E21" s="2">
        <v>2018000218</v>
      </c>
      <c r="F21" s="2" t="s">
        <v>72</v>
      </c>
      <c r="G21" s="2" t="s">
        <v>32</v>
      </c>
      <c r="H21" s="2" t="s">
        <v>33</v>
      </c>
      <c r="I21" s="3">
        <v>2100</v>
      </c>
      <c r="J21" s="3">
        <v>2541</v>
      </c>
      <c r="K21" s="3">
        <v>2541</v>
      </c>
      <c r="M21" s="2" t="s">
        <v>67</v>
      </c>
      <c r="N21" s="2" t="s">
        <v>68</v>
      </c>
      <c r="O21" s="2" t="s">
        <v>69</v>
      </c>
      <c r="P21" s="2" t="s">
        <v>37</v>
      </c>
      <c r="Q21" s="2" t="s">
        <v>38</v>
      </c>
      <c r="R21" s="8">
        <v>8105</v>
      </c>
      <c r="T21" s="2" t="s">
        <v>70</v>
      </c>
      <c r="U21" s="4">
        <v>43119</v>
      </c>
      <c r="V21" s="4">
        <v>43133</v>
      </c>
      <c r="W21" s="4">
        <v>43133</v>
      </c>
      <c r="X21" s="4">
        <v>43150</v>
      </c>
      <c r="AB21" s="3">
        <v>2100</v>
      </c>
      <c r="AC21" s="3">
        <v>2541</v>
      </c>
      <c r="AD21" s="5">
        <v>0.21</v>
      </c>
      <c r="AE21" s="2" t="s">
        <v>38</v>
      </c>
      <c r="AF21" s="2" t="s">
        <v>37</v>
      </c>
    </row>
    <row r="22" spans="1:32" ht="45" x14ac:dyDescent="0.25">
      <c r="A22" s="2" t="s">
        <v>28</v>
      </c>
      <c r="B22" s="2" t="s">
        <v>29</v>
      </c>
      <c r="C22" s="2" t="s">
        <v>65</v>
      </c>
      <c r="D22" s="2">
        <v>2018</v>
      </c>
      <c r="E22" s="2">
        <v>2018001055</v>
      </c>
      <c r="F22" s="2" t="s">
        <v>73</v>
      </c>
      <c r="G22" s="2" t="s">
        <v>32</v>
      </c>
      <c r="H22" s="2" t="s">
        <v>33</v>
      </c>
      <c r="I22" s="3">
        <v>239.67</v>
      </c>
      <c r="J22" s="3">
        <v>290</v>
      </c>
      <c r="K22" s="3">
        <v>290</v>
      </c>
      <c r="M22" s="2" t="s">
        <v>74</v>
      </c>
      <c r="N22" s="2" t="s">
        <v>75</v>
      </c>
      <c r="O22" s="2" t="s">
        <v>76</v>
      </c>
      <c r="P22" s="2" t="s">
        <v>37</v>
      </c>
      <c r="Q22" s="2" t="s">
        <v>38</v>
      </c>
      <c r="R22" s="8">
        <v>8156</v>
      </c>
      <c r="T22" s="2" t="s">
        <v>77</v>
      </c>
      <c r="U22" s="4">
        <v>43143</v>
      </c>
      <c r="V22" s="4">
        <v>43147</v>
      </c>
      <c r="W22" s="4">
        <v>43147</v>
      </c>
      <c r="X22" s="4">
        <v>43157</v>
      </c>
      <c r="AB22" s="3">
        <v>239.67</v>
      </c>
      <c r="AC22" s="3">
        <v>290</v>
      </c>
      <c r="AD22" s="5">
        <v>0.21</v>
      </c>
      <c r="AE22" s="2" t="s">
        <v>38</v>
      </c>
      <c r="AF22" s="2" t="s">
        <v>37</v>
      </c>
    </row>
    <row r="23" spans="1:32" ht="60" x14ac:dyDescent="0.25">
      <c r="A23" s="2" t="s">
        <v>28</v>
      </c>
      <c r="B23" s="2" t="s">
        <v>29</v>
      </c>
      <c r="C23" s="2" t="s">
        <v>65</v>
      </c>
      <c r="D23" s="2">
        <v>2018</v>
      </c>
      <c r="E23" s="2">
        <v>2018000742</v>
      </c>
      <c r="F23" s="2" t="s">
        <v>78</v>
      </c>
      <c r="G23" s="2" t="s">
        <v>32</v>
      </c>
      <c r="H23" s="2" t="s">
        <v>33</v>
      </c>
      <c r="I23" s="3">
        <v>7886.45</v>
      </c>
      <c r="J23" s="3">
        <v>9542.6</v>
      </c>
      <c r="K23" s="3">
        <v>9542.6</v>
      </c>
      <c r="M23" s="2" t="s">
        <v>79</v>
      </c>
      <c r="N23" s="2" t="s">
        <v>80</v>
      </c>
      <c r="O23" s="2" t="s">
        <v>81</v>
      </c>
      <c r="P23" s="2" t="s">
        <v>37</v>
      </c>
      <c r="Q23" s="2" t="s">
        <v>38</v>
      </c>
      <c r="R23" s="8">
        <v>8193</v>
      </c>
      <c r="T23" s="2" t="s">
        <v>82</v>
      </c>
      <c r="U23" s="4">
        <v>43123</v>
      </c>
      <c r="V23" s="4">
        <v>43133</v>
      </c>
      <c r="W23" s="4">
        <v>43133</v>
      </c>
      <c r="X23" s="4">
        <v>43178</v>
      </c>
      <c r="AB23" s="3">
        <v>7886.45</v>
      </c>
      <c r="AC23" s="3">
        <v>9542.6</v>
      </c>
      <c r="AD23" s="5">
        <v>0.21</v>
      </c>
      <c r="AE23" s="2" t="s">
        <v>38</v>
      </c>
      <c r="AF23" s="2" t="s">
        <v>37</v>
      </c>
    </row>
    <row r="24" spans="1:32" ht="45" x14ac:dyDescent="0.25">
      <c r="A24" s="2" t="s">
        <v>28</v>
      </c>
      <c r="B24" s="2" t="s">
        <v>29</v>
      </c>
      <c r="C24" s="2" t="s">
        <v>40</v>
      </c>
      <c r="D24" s="2">
        <v>2017</v>
      </c>
      <c r="E24" s="2">
        <v>2017014172</v>
      </c>
      <c r="F24" s="2" t="s">
        <v>83</v>
      </c>
      <c r="G24" s="2" t="s">
        <v>32</v>
      </c>
      <c r="H24" s="2" t="s">
        <v>33</v>
      </c>
      <c r="I24" s="3">
        <v>1183.04</v>
      </c>
      <c r="J24" s="3">
        <v>1431.48</v>
      </c>
      <c r="K24" s="3">
        <v>1431.48</v>
      </c>
      <c r="L24" s="2" t="s">
        <v>52</v>
      </c>
      <c r="N24" s="2" t="s">
        <v>80</v>
      </c>
      <c r="O24" s="2" t="s">
        <v>81</v>
      </c>
      <c r="P24" s="2" t="s">
        <v>37</v>
      </c>
      <c r="Q24" s="2" t="s">
        <v>38</v>
      </c>
      <c r="R24" s="8">
        <v>8193</v>
      </c>
      <c r="T24" s="2" t="s">
        <v>84</v>
      </c>
      <c r="U24" s="4">
        <v>42991</v>
      </c>
      <c r="V24" s="4">
        <v>42996</v>
      </c>
      <c r="W24" s="4">
        <v>42999</v>
      </c>
      <c r="X24" s="4">
        <v>43143</v>
      </c>
      <c r="AB24" s="3">
        <v>1183.04</v>
      </c>
      <c r="AC24" s="6">
        <v>1431.48</v>
      </c>
      <c r="AD24" s="5">
        <v>0.21</v>
      </c>
      <c r="AE24" s="2" t="s">
        <v>38</v>
      </c>
      <c r="AF24" s="2" t="s">
        <v>37</v>
      </c>
    </row>
    <row r="25" spans="1:32" ht="45" x14ac:dyDescent="0.25">
      <c r="A25" s="2" t="s">
        <v>28</v>
      </c>
      <c r="B25" s="2" t="s">
        <v>29</v>
      </c>
      <c r="C25" s="2" t="s">
        <v>40</v>
      </c>
      <c r="D25" s="2">
        <v>2018</v>
      </c>
      <c r="E25" s="2">
        <v>2018002480</v>
      </c>
      <c r="F25" s="2" t="s">
        <v>85</v>
      </c>
      <c r="G25" s="2" t="s">
        <v>32</v>
      </c>
      <c r="H25" s="2" t="s">
        <v>33</v>
      </c>
      <c r="I25" s="3">
        <v>25.63</v>
      </c>
      <c r="J25" s="3">
        <v>31.01</v>
      </c>
      <c r="K25" s="3">
        <v>31.01</v>
      </c>
      <c r="L25" s="2" t="s">
        <v>52</v>
      </c>
      <c r="N25" s="2" t="s">
        <v>80</v>
      </c>
      <c r="O25" s="2" t="s">
        <v>81</v>
      </c>
      <c r="P25" s="2" t="s">
        <v>37</v>
      </c>
      <c r="Q25" s="2" t="s">
        <v>38</v>
      </c>
      <c r="R25" s="8">
        <v>8193</v>
      </c>
      <c r="T25" s="2" t="s">
        <v>84</v>
      </c>
      <c r="U25" s="4">
        <v>43157</v>
      </c>
      <c r="V25" s="4">
        <v>43157</v>
      </c>
      <c r="W25" s="4">
        <v>43160</v>
      </c>
      <c r="X25" s="4">
        <v>43171</v>
      </c>
      <c r="AB25" s="3">
        <v>25.63</v>
      </c>
      <c r="AC25" s="3">
        <v>31.01</v>
      </c>
      <c r="AD25" s="5">
        <v>0.21</v>
      </c>
      <c r="AE25" s="2" t="s">
        <v>38</v>
      </c>
      <c r="AF25" s="2" t="s">
        <v>37</v>
      </c>
    </row>
    <row r="26" spans="1:32" ht="60" x14ac:dyDescent="0.25">
      <c r="A26" s="2" t="s">
        <v>28</v>
      </c>
      <c r="B26" s="2" t="s">
        <v>29</v>
      </c>
      <c r="C26" s="2" t="s">
        <v>65</v>
      </c>
      <c r="D26" s="2">
        <v>2018</v>
      </c>
      <c r="E26" s="2">
        <v>2018000512</v>
      </c>
      <c r="F26" s="2" t="s">
        <v>86</v>
      </c>
      <c r="G26" s="2" t="s">
        <v>32</v>
      </c>
      <c r="H26" s="2" t="s">
        <v>33</v>
      </c>
      <c r="I26" s="3">
        <v>900</v>
      </c>
      <c r="J26" s="3">
        <v>900</v>
      </c>
      <c r="K26" s="3">
        <v>900</v>
      </c>
      <c r="M26" s="2" t="s">
        <v>79</v>
      </c>
      <c r="N26" s="2" t="s">
        <v>87</v>
      </c>
      <c r="O26" s="2" t="s">
        <v>88</v>
      </c>
      <c r="P26" s="2" t="s">
        <v>37</v>
      </c>
      <c r="Q26" s="2" t="s">
        <v>89</v>
      </c>
      <c r="R26" s="8">
        <v>17079</v>
      </c>
      <c r="T26" s="2" t="s">
        <v>90</v>
      </c>
      <c r="U26" s="4">
        <v>43118</v>
      </c>
      <c r="V26" s="4">
        <v>43119</v>
      </c>
      <c r="W26" s="4">
        <v>43122</v>
      </c>
      <c r="X26" s="4">
        <v>43182</v>
      </c>
      <c r="AB26" s="3">
        <v>900</v>
      </c>
      <c r="AC26" s="3">
        <v>900</v>
      </c>
      <c r="AD26" s="5">
        <v>0</v>
      </c>
      <c r="AE26" s="2" t="s">
        <v>89</v>
      </c>
      <c r="AF26" s="2" t="s">
        <v>37</v>
      </c>
    </row>
    <row r="27" spans="1:32" ht="60" x14ac:dyDescent="0.25">
      <c r="A27" s="2" t="s">
        <v>28</v>
      </c>
      <c r="B27" s="2" t="s">
        <v>29</v>
      </c>
      <c r="C27" s="2" t="s">
        <v>65</v>
      </c>
      <c r="D27" s="2">
        <v>2018</v>
      </c>
      <c r="E27" s="2">
        <v>2018001008</v>
      </c>
      <c r="F27" s="2" t="s">
        <v>91</v>
      </c>
      <c r="G27" s="2" t="s">
        <v>32</v>
      </c>
      <c r="H27" s="2" t="s">
        <v>33</v>
      </c>
      <c r="I27" s="3">
        <v>774.4</v>
      </c>
      <c r="J27" s="3">
        <v>774.4</v>
      </c>
      <c r="K27" s="3">
        <v>774.4</v>
      </c>
      <c r="M27" s="2" t="s">
        <v>79</v>
      </c>
      <c r="N27" s="2" t="s">
        <v>92</v>
      </c>
      <c r="O27" s="2" t="s">
        <v>93</v>
      </c>
      <c r="P27" s="2" t="s">
        <v>37</v>
      </c>
      <c r="Q27" s="2" t="s">
        <v>38</v>
      </c>
      <c r="R27" s="8">
        <v>8221</v>
      </c>
      <c r="T27" s="2" t="s">
        <v>90</v>
      </c>
      <c r="U27" s="4">
        <v>43130</v>
      </c>
      <c r="V27" s="4">
        <v>43140</v>
      </c>
      <c r="W27" s="4">
        <v>43143</v>
      </c>
      <c r="X27" s="4">
        <v>43147</v>
      </c>
      <c r="AB27" s="3">
        <v>774.4</v>
      </c>
      <c r="AC27" s="3">
        <v>774.4</v>
      </c>
      <c r="AD27" s="5">
        <v>0</v>
      </c>
      <c r="AE27" s="2" t="s">
        <v>38</v>
      </c>
      <c r="AF27" s="2" t="s">
        <v>37</v>
      </c>
    </row>
    <row r="28" spans="1:32" ht="60" x14ac:dyDescent="0.25">
      <c r="A28" s="2" t="s">
        <v>28</v>
      </c>
      <c r="B28" s="2" t="s">
        <v>29</v>
      </c>
      <c r="C28" s="2" t="s">
        <v>65</v>
      </c>
      <c r="D28" s="2">
        <v>2018</v>
      </c>
      <c r="E28" s="2">
        <v>2018002619</v>
      </c>
      <c r="F28" s="2" t="s">
        <v>94</v>
      </c>
      <c r="G28" s="2" t="s">
        <v>32</v>
      </c>
      <c r="H28" s="2" t="s">
        <v>33</v>
      </c>
      <c r="I28" s="3">
        <v>59.16</v>
      </c>
      <c r="J28" s="3">
        <v>71.58</v>
      </c>
      <c r="K28" s="3">
        <v>71.58</v>
      </c>
      <c r="M28" s="2" t="s">
        <v>79</v>
      </c>
      <c r="N28" s="2" t="s">
        <v>92</v>
      </c>
      <c r="O28" s="2" t="s">
        <v>93</v>
      </c>
      <c r="P28" s="2" t="s">
        <v>37</v>
      </c>
      <c r="Q28" s="2" t="s">
        <v>38</v>
      </c>
      <c r="R28" s="8">
        <v>8221</v>
      </c>
      <c r="T28" s="2" t="s">
        <v>90</v>
      </c>
      <c r="U28" s="4">
        <v>43159</v>
      </c>
      <c r="V28" s="4">
        <v>43165</v>
      </c>
      <c r="W28" s="4">
        <v>43165</v>
      </c>
      <c r="X28" s="4">
        <v>43178</v>
      </c>
      <c r="AB28" s="3">
        <v>59.16</v>
      </c>
      <c r="AC28" s="3">
        <v>71.58</v>
      </c>
      <c r="AD28" s="5">
        <v>0.21</v>
      </c>
      <c r="AE28" s="2" t="s">
        <v>38</v>
      </c>
      <c r="AF28" s="2" t="s">
        <v>37</v>
      </c>
    </row>
    <row r="29" spans="1:32" ht="60" x14ac:dyDescent="0.25">
      <c r="A29" s="2" t="s">
        <v>28</v>
      </c>
      <c r="B29" s="2" t="s">
        <v>29</v>
      </c>
      <c r="C29" s="2" t="s">
        <v>65</v>
      </c>
      <c r="D29" s="2">
        <v>2018</v>
      </c>
      <c r="E29" s="2">
        <v>2018002406</v>
      </c>
      <c r="F29" s="2" t="s">
        <v>95</v>
      </c>
      <c r="G29" s="2" t="s">
        <v>32</v>
      </c>
      <c r="H29" s="2" t="s">
        <v>33</v>
      </c>
      <c r="I29" s="3">
        <v>137.80000000000001</v>
      </c>
      <c r="J29" s="3">
        <v>166.74</v>
      </c>
      <c r="K29" s="3">
        <v>166.74</v>
      </c>
      <c r="M29" s="2" t="s">
        <v>79</v>
      </c>
      <c r="N29" s="2" t="s">
        <v>96</v>
      </c>
      <c r="O29" s="2" t="s">
        <v>97</v>
      </c>
      <c r="P29" s="2" t="s">
        <v>37</v>
      </c>
      <c r="Q29" s="2" t="s">
        <v>38</v>
      </c>
      <c r="R29" s="8">
        <v>8156</v>
      </c>
      <c r="T29" s="2" t="s">
        <v>98</v>
      </c>
      <c r="U29" s="4">
        <v>43152</v>
      </c>
      <c r="V29" s="4">
        <v>43157</v>
      </c>
      <c r="W29" s="4">
        <v>43160</v>
      </c>
      <c r="X29" s="4">
        <v>43178</v>
      </c>
      <c r="AB29" s="3">
        <v>137.80000000000001</v>
      </c>
      <c r="AC29" s="3">
        <v>166.74</v>
      </c>
      <c r="AD29" s="5">
        <v>0.21</v>
      </c>
      <c r="AE29" s="2" t="s">
        <v>38</v>
      </c>
      <c r="AF29" s="2" t="s">
        <v>37</v>
      </c>
    </row>
    <row r="30" spans="1:32" ht="45" x14ac:dyDescent="0.25">
      <c r="A30" s="2" t="s">
        <v>28</v>
      </c>
      <c r="B30" s="2" t="s">
        <v>29</v>
      </c>
      <c r="C30" s="2" t="s">
        <v>40</v>
      </c>
      <c r="D30" s="2">
        <v>2018</v>
      </c>
      <c r="E30" s="2">
        <v>2018002097</v>
      </c>
      <c r="F30" s="2" t="s">
        <v>99</v>
      </c>
      <c r="G30" s="2" t="s">
        <v>32</v>
      </c>
      <c r="H30" s="2" t="s">
        <v>33</v>
      </c>
      <c r="I30" s="3">
        <v>139</v>
      </c>
      <c r="J30" s="3">
        <v>168.19</v>
      </c>
      <c r="K30" s="3">
        <v>168.19</v>
      </c>
      <c r="L30" s="2" t="s">
        <v>52</v>
      </c>
      <c r="N30" s="2" t="s">
        <v>100</v>
      </c>
      <c r="O30" s="2" t="s">
        <v>101</v>
      </c>
      <c r="P30" s="2" t="s">
        <v>37</v>
      </c>
      <c r="Q30" s="2" t="s">
        <v>38</v>
      </c>
      <c r="R30" s="8">
        <v>8156</v>
      </c>
      <c r="T30" s="2" t="s">
        <v>102</v>
      </c>
      <c r="U30" s="4">
        <v>43146</v>
      </c>
      <c r="V30" s="4">
        <v>43147</v>
      </c>
      <c r="W30" s="4">
        <v>43147</v>
      </c>
      <c r="X30" s="4">
        <v>43171</v>
      </c>
      <c r="AB30" s="3">
        <v>139</v>
      </c>
      <c r="AC30" s="3">
        <v>168.19</v>
      </c>
      <c r="AD30" s="5">
        <v>0.21</v>
      </c>
      <c r="AE30" s="2" t="s">
        <v>38</v>
      </c>
      <c r="AF30" s="2" t="s">
        <v>37</v>
      </c>
    </row>
    <row r="31" spans="1:32" ht="45" x14ac:dyDescent="0.25">
      <c r="A31" s="2" t="s">
        <v>28</v>
      </c>
      <c r="B31" s="2" t="s">
        <v>29</v>
      </c>
      <c r="C31" s="2" t="s">
        <v>40</v>
      </c>
      <c r="D31" s="2">
        <v>2018</v>
      </c>
      <c r="E31" s="2">
        <v>2018001011</v>
      </c>
      <c r="F31" s="2" t="s">
        <v>103</v>
      </c>
      <c r="G31" s="2" t="s">
        <v>32</v>
      </c>
      <c r="H31" s="2" t="s">
        <v>33</v>
      </c>
      <c r="I31" s="3">
        <v>184</v>
      </c>
      <c r="J31" s="3">
        <v>222.64</v>
      </c>
      <c r="K31" s="3">
        <v>222.64</v>
      </c>
      <c r="L31" s="2" t="s">
        <v>52</v>
      </c>
      <c r="O31" s="2" t="s">
        <v>104</v>
      </c>
      <c r="P31" s="2" t="s">
        <v>37</v>
      </c>
      <c r="Q31" s="2" t="s">
        <v>38</v>
      </c>
      <c r="R31" s="8">
        <v>8156</v>
      </c>
      <c r="T31" s="2" t="s">
        <v>90</v>
      </c>
      <c r="U31" s="4">
        <v>43130</v>
      </c>
      <c r="V31" s="4">
        <v>43140</v>
      </c>
      <c r="W31" s="4">
        <v>43143</v>
      </c>
      <c r="X31" s="4">
        <v>43157</v>
      </c>
      <c r="AB31" s="3">
        <v>184</v>
      </c>
      <c r="AC31" s="3">
        <v>222.64</v>
      </c>
      <c r="AD31" s="5">
        <v>0.21</v>
      </c>
      <c r="AE31" s="2" t="s">
        <v>38</v>
      </c>
      <c r="AF31" s="2" t="s">
        <v>37</v>
      </c>
    </row>
    <row r="32" spans="1:32" ht="60" x14ac:dyDescent="0.25">
      <c r="A32" s="2" t="s">
        <v>28</v>
      </c>
      <c r="B32" s="2" t="s">
        <v>29</v>
      </c>
      <c r="C32" s="2" t="s">
        <v>65</v>
      </c>
      <c r="D32" s="2">
        <v>2017</v>
      </c>
      <c r="E32" s="2">
        <v>2017013362</v>
      </c>
      <c r="F32" s="2" t="s">
        <v>105</v>
      </c>
      <c r="G32" s="2" t="s">
        <v>32</v>
      </c>
      <c r="H32" s="2" t="s">
        <v>33</v>
      </c>
      <c r="I32" s="3">
        <v>1694</v>
      </c>
      <c r="J32" s="3">
        <v>1694</v>
      </c>
      <c r="K32" s="3">
        <v>1694</v>
      </c>
      <c r="M32" s="2" t="s">
        <v>79</v>
      </c>
      <c r="N32" s="2" t="s">
        <v>106</v>
      </c>
      <c r="O32" s="2" t="s">
        <v>107</v>
      </c>
      <c r="P32" s="2" t="s">
        <v>37</v>
      </c>
      <c r="Q32" s="2" t="s">
        <v>38</v>
      </c>
      <c r="R32" s="8">
        <v>8333</v>
      </c>
      <c r="T32" s="2" t="s">
        <v>108</v>
      </c>
      <c r="U32" s="4">
        <v>42978</v>
      </c>
      <c r="V32" s="4">
        <v>42979</v>
      </c>
      <c r="W32" s="4">
        <v>42985</v>
      </c>
      <c r="X32" s="4">
        <v>43102</v>
      </c>
      <c r="AB32" s="3">
        <v>1694</v>
      </c>
      <c r="AC32" s="3">
        <v>1694</v>
      </c>
      <c r="AD32" s="5">
        <v>0</v>
      </c>
      <c r="AE32" s="2" t="s">
        <v>38</v>
      </c>
      <c r="AF32" s="2" t="s">
        <v>37</v>
      </c>
    </row>
    <row r="33" spans="1:32" ht="60" x14ac:dyDescent="0.25">
      <c r="A33" s="2" t="s">
        <v>28</v>
      </c>
      <c r="B33" s="2" t="s">
        <v>29</v>
      </c>
      <c r="C33" s="2" t="s">
        <v>65</v>
      </c>
      <c r="D33" s="2">
        <v>2018</v>
      </c>
      <c r="E33" s="2">
        <v>2018000189</v>
      </c>
      <c r="F33" s="2" t="s">
        <v>109</v>
      </c>
      <c r="G33" s="2" t="s">
        <v>32</v>
      </c>
      <c r="H33" s="2" t="s">
        <v>33</v>
      </c>
      <c r="I33" s="3">
        <v>61.44</v>
      </c>
      <c r="J33" s="3">
        <v>63.9</v>
      </c>
      <c r="K33" s="3">
        <v>63.9</v>
      </c>
      <c r="M33" s="2" t="s">
        <v>79</v>
      </c>
      <c r="N33" s="2" t="s">
        <v>110</v>
      </c>
      <c r="O33" s="2" t="s">
        <v>111</v>
      </c>
      <c r="P33" s="2" t="s">
        <v>37</v>
      </c>
      <c r="Q33" s="2" t="s">
        <v>38</v>
      </c>
      <c r="R33" s="8">
        <v>8193</v>
      </c>
      <c r="T33" s="2" t="s">
        <v>108</v>
      </c>
      <c r="U33" s="4">
        <v>43116</v>
      </c>
      <c r="V33" s="4">
        <v>43119</v>
      </c>
      <c r="W33" s="4">
        <v>43122</v>
      </c>
      <c r="X33" s="4">
        <v>43147</v>
      </c>
      <c r="AB33" s="3">
        <v>61.44</v>
      </c>
      <c r="AC33" s="3">
        <v>63.9</v>
      </c>
      <c r="AD33" s="5">
        <v>0.04</v>
      </c>
      <c r="AE33" s="2" t="s">
        <v>38</v>
      </c>
      <c r="AF33" s="2" t="s">
        <v>37</v>
      </c>
    </row>
    <row r="34" spans="1:32" ht="45" x14ac:dyDescent="0.25">
      <c r="A34" s="2" t="s">
        <v>28</v>
      </c>
      <c r="B34" s="2" t="s">
        <v>29</v>
      </c>
      <c r="C34" s="2" t="s">
        <v>65</v>
      </c>
      <c r="D34" s="2">
        <v>2018</v>
      </c>
      <c r="E34" s="2">
        <v>2018001303</v>
      </c>
      <c r="F34" s="2" t="s">
        <v>112</v>
      </c>
      <c r="G34" s="2" t="s">
        <v>32</v>
      </c>
      <c r="H34" s="2" t="s">
        <v>33</v>
      </c>
      <c r="I34" s="3">
        <v>168</v>
      </c>
      <c r="J34" s="3">
        <v>168</v>
      </c>
      <c r="K34" s="3">
        <v>168</v>
      </c>
      <c r="M34" s="2" t="s">
        <v>67</v>
      </c>
      <c r="N34" s="2" t="s">
        <v>113</v>
      </c>
      <c r="O34" s="2" t="s">
        <v>114</v>
      </c>
      <c r="P34" s="2" t="s">
        <v>37</v>
      </c>
      <c r="Q34" s="2" t="s">
        <v>38</v>
      </c>
      <c r="R34" s="8">
        <v>8333</v>
      </c>
      <c r="T34" s="2" t="s">
        <v>115</v>
      </c>
      <c r="U34" s="4">
        <v>43138</v>
      </c>
      <c r="V34" s="4">
        <v>43140</v>
      </c>
      <c r="W34" s="4">
        <v>43143</v>
      </c>
      <c r="X34" s="4">
        <v>43157</v>
      </c>
      <c r="AB34" s="3">
        <v>168</v>
      </c>
      <c r="AC34" s="3">
        <v>168</v>
      </c>
      <c r="AD34" s="5">
        <v>0</v>
      </c>
      <c r="AE34" s="2" t="s">
        <v>38</v>
      </c>
      <c r="AF34" s="2" t="s">
        <v>37</v>
      </c>
    </row>
    <row r="35" spans="1:32" ht="45" x14ac:dyDescent="0.25">
      <c r="A35" s="2" t="s">
        <v>28</v>
      </c>
      <c r="B35" s="2" t="s">
        <v>29</v>
      </c>
      <c r="C35" s="2" t="s">
        <v>65</v>
      </c>
      <c r="D35" s="2">
        <v>2018</v>
      </c>
      <c r="E35" s="2">
        <v>2018003419</v>
      </c>
      <c r="F35" s="2" t="s">
        <v>116</v>
      </c>
      <c r="G35" s="2" t="s">
        <v>32</v>
      </c>
      <c r="H35" s="2" t="s">
        <v>33</v>
      </c>
      <c r="I35" s="3">
        <v>252</v>
      </c>
      <c r="J35" s="3">
        <v>252</v>
      </c>
      <c r="K35" s="3">
        <v>252</v>
      </c>
      <c r="M35" s="2" t="s">
        <v>67</v>
      </c>
      <c r="N35" s="2" t="s">
        <v>113</v>
      </c>
      <c r="O35" s="2" t="s">
        <v>114</v>
      </c>
      <c r="P35" s="2" t="s">
        <v>37</v>
      </c>
      <c r="Q35" s="2" t="s">
        <v>38</v>
      </c>
      <c r="R35" s="8">
        <v>8333</v>
      </c>
      <c r="T35" s="2" t="s">
        <v>115</v>
      </c>
      <c r="U35" s="4">
        <v>43168</v>
      </c>
      <c r="V35" s="4">
        <v>43168</v>
      </c>
      <c r="W35" s="4">
        <v>43171</v>
      </c>
      <c r="X35" s="4">
        <v>43182</v>
      </c>
      <c r="AB35" s="3">
        <v>252</v>
      </c>
      <c r="AC35" s="3">
        <v>252</v>
      </c>
      <c r="AD35" s="5">
        <v>0</v>
      </c>
      <c r="AE35" s="2" t="s">
        <v>38</v>
      </c>
      <c r="AF35" s="2" t="s">
        <v>37</v>
      </c>
    </row>
    <row r="36" spans="1:32" ht="60" x14ac:dyDescent="0.25">
      <c r="A36" s="2" t="s">
        <v>28</v>
      </c>
      <c r="B36" s="2" t="s">
        <v>29</v>
      </c>
      <c r="C36" s="2" t="s">
        <v>65</v>
      </c>
      <c r="D36" s="2">
        <v>2017</v>
      </c>
      <c r="E36" s="2">
        <v>2017015128</v>
      </c>
      <c r="F36" s="2" t="s">
        <v>117</v>
      </c>
      <c r="G36" s="2" t="s">
        <v>32</v>
      </c>
      <c r="H36" s="2" t="s">
        <v>33</v>
      </c>
      <c r="I36" s="3">
        <v>550</v>
      </c>
      <c r="J36" s="3">
        <v>665.5</v>
      </c>
      <c r="K36" s="3">
        <v>665.5</v>
      </c>
      <c r="M36" s="2" t="s">
        <v>79</v>
      </c>
      <c r="O36" s="2" t="s">
        <v>118</v>
      </c>
      <c r="P36" s="2" t="s">
        <v>119</v>
      </c>
      <c r="Q36" s="2" t="s">
        <v>120</v>
      </c>
      <c r="R36" s="8">
        <v>99999</v>
      </c>
      <c r="T36" s="2" t="s">
        <v>121</v>
      </c>
      <c r="U36" s="4">
        <v>43007</v>
      </c>
      <c r="V36" s="4">
        <v>43014</v>
      </c>
      <c r="W36" s="4">
        <v>43017</v>
      </c>
      <c r="X36" s="4">
        <v>43102</v>
      </c>
      <c r="AB36" s="3">
        <v>550</v>
      </c>
      <c r="AC36" s="3">
        <v>665.5</v>
      </c>
      <c r="AD36" s="5">
        <v>0.21</v>
      </c>
      <c r="AE36" s="2" t="s">
        <v>120</v>
      </c>
      <c r="AF36" s="2" t="s">
        <v>119</v>
      </c>
    </row>
    <row r="37" spans="1:32" ht="45" x14ac:dyDescent="0.25">
      <c r="A37" s="2" t="s">
        <v>28</v>
      </c>
      <c r="B37" s="2" t="s">
        <v>29</v>
      </c>
      <c r="C37" s="2" t="s">
        <v>40</v>
      </c>
      <c r="D37" s="2">
        <v>2018</v>
      </c>
      <c r="E37" s="2">
        <v>2018000751</v>
      </c>
      <c r="F37" s="2" t="s">
        <v>122</v>
      </c>
      <c r="G37" s="2" t="s">
        <v>32</v>
      </c>
      <c r="H37" s="2" t="s">
        <v>33</v>
      </c>
      <c r="I37" s="3">
        <v>306.5</v>
      </c>
      <c r="J37" s="3">
        <v>370.87</v>
      </c>
      <c r="K37" s="3">
        <v>370.87</v>
      </c>
      <c r="L37" s="2" t="s">
        <v>52</v>
      </c>
      <c r="N37" s="2" t="s">
        <v>123</v>
      </c>
      <c r="O37" s="2" t="s">
        <v>124</v>
      </c>
      <c r="P37" s="2" t="s">
        <v>37</v>
      </c>
      <c r="Q37" s="2" t="s">
        <v>38</v>
      </c>
      <c r="R37" s="8">
        <v>8961</v>
      </c>
      <c r="T37" s="2" t="s">
        <v>125</v>
      </c>
      <c r="U37" s="4">
        <v>43130</v>
      </c>
      <c r="V37" s="4">
        <v>43140</v>
      </c>
      <c r="W37" s="4">
        <v>43143</v>
      </c>
      <c r="X37" s="4">
        <v>43171</v>
      </c>
      <c r="AB37" s="3">
        <v>306.5</v>
      </c>
      <c r="AC37" s="3">
        <v>370.87</v>
      </c>
      <c r="AD37" s="5">
        <v>0.21</v>
      </c>
      <c r="AE37" s="2" t="s">
        <v>38</v>
      </c>
      <c r="AF37" s="2" t="s">
        <v>37</v>
      </c>
    </row>
    <row r="38" spans="1:32" ht="60" x14ac:dyDescent="0.25">
      <c r="A38" s="2" t="s">
        <v>28</v>
      </c>
      <c r="B38" s="2" t="s">
        <v>29</v>
      </c>
      <c r="C38" s="2" t="s">
        <v>65</v>
      </c>
      <c r="D38" s="2">
        <v>2018</v>
      </c>
      <c r="E38" s="2">
        <v>2018000080</v>
      </c>
      <c r="F38" s="2" t="s">
        <v>126</v>
      </c>
      <c r="G38" s="2" t="s">
        <v>32</v>
      </c>
      <c r="H38" s="2" t="s">
        <v>33</v>
      </c>
      <c r="I38" s="3">
        <v>612.37</v>
      </c>
      <c r="J38" s="3">
        <v>740.97</v>
      </c>
      <c r="K38" s="3">
        <v>740.97</v>
      </c>
      <c r="M38" s="2" t="s">
        <v>79</v>
      </c>
      <c r="N38" s="2" t="s">
        <v>127</v>
      </c>
      <c r="O38" s="2" t="s">
        <v>128</v>
      </c>
      <c r="P38" s="2" t="s">
        <v>37</v>
      </c>
      <c r="Q38" s="2" t="s">
        <v>38</v>
      </c>
      <c r="R38" s="8">
        <v>8193</v>
      </c>
      <c r="T38" s="2" t="s">
        <v>129</v>
      </c>
      <c r="U38" s="4">
        <v>43110</v>
      </c>
      <c r="V38" s="4">
        <v>43115</v>
      </c>
      <c r="W38" s="4">
        <v>43117</v>
      </c>
      <c r="X38" s="4">
        <v>43139</v>
      </c>
      <c r="AB38" s="3">
        <v>612.37</v>
      </c>
      <c r="AC38" s="3">
        <v>740.97</v>
      </c>
      <c r="AD38" s="5">
        <v>0.21</v>
      </c>
      <c r="AE38" s="2" t="s">
        <v>38</v>
      </c>
      <c r="AF38" s="2" t="s">
        <v>37</v>
      </c>
    </row>
    <row r="39" spans="1:32" ht="45" x14ac:dyDescent="0.25">
      <c r="A39" s="2" t="s">
        <v>28</v>
      </c>
      <c r="B39" s="2" t="s">
        <v>29</v>
      </c>
      <c r="C39" s="2" t="s">
        <v>40</v>
      </c>
      <c r="D39" s="2">
        <v>2018</v>
      </c>
      <c r="E39" s="2">
        <v>2018000758</v>
      </c>
      <c r="F39" s="2" t="s">
        <v>130</v>
      </c>
      <c r="G39" s="2" t="s">
        <v>32</v>
      </c>
      <c r="H39" s="2" t="s">
        <v>33</v>
      </c>
      <c r="I39" s="3">
        <v>54.6</v>
      </c>
      <c r="J39" s="3">
        <v>66.069999999999993</v>
      </c>
      <c r="K39" s="3">
        <v>66.069999999999993</v>
      </c>
      <c r="L39" s="2" t="s">
        <v>34</v>
      </c>
      <c r="N39" s="2" t="s">
        <v>131</v>
      </c>
      <c r="O39" s="2" t="s">
        <v>132</v>
      </c>
      <c r="P39" s="2" t="s">
        <v>37</v>
      </c>
      <c r="Q39" s="2" t="s">
        <v>38</v>
      </c>
      <c r="R39" s="8">
        <v>8123</v>
      </c>
      <c r="T39" s="2" t="s">
        <v>133</v>
      </c>
      <c r="U39" s="4">
        <v>43126</v>
      </c>
      <c r="V39" s="4">
        <v>43126</v>
      </c>
      <c r="W39" s="4">
        <v>43129</v>
      </c>
      <c r="X39" s="4">
        <v>43140</v>
      </c>
      <c r="AB39" s="3">
        <v>54.6</v>
      </c>
      <c r="AC39" s="3">
        <v>66.069999999999993</v>
      </c>
      <c r="AD39" s="5">
        <v>0.21</v>
      </c>
      <c r="AE39" s="2" t="s">
        <v>38</v>
      </c>
      <c r="AF39" s="2" t="s">
        <v>37</v>
      </c>
    </row>
    <row r="40" spans="1:32" ht="45" x14ac:dyDescent="0.25">
      <c r="A40" s="2" t="s">
        <v>28</v>
      </c>
      <c r="B40" s="2" t="s">
        <v>29</v>
      </c>
      <c r="C40" s="2" t="s">
        <v>40</v>
      </c>
      <c r="D40" s="2">
        <v>2018</v>
      </c>
      <c r="E40" s="2">
        <v>2018000478</v>
      </c>
      <c r="F40" s="2" t="s">
        <v>134</v>
      </c>
      <c r="G40" s="2" t="s">
        <v>32</v>
      </c>
      <c r="H40" s="2" t="s">
        <v>33</v>
      </c>
      <c r="I40" s="3">
        <v>104.51</v>
      </c>
      <c r="J40" s="3">
        <v>126.46</v>
      </c>
      <c r="K40" s="3">
        <v>126.46</v>
      </c>
      <c r="L40" s="2" t="s">
        <v>34</v>
      </c>
      <c r="N40" s="2" t="s">
        <v>135</v>
      </c>
      <c r="O40" s="2" t="s">
        <v>136</v>
      </c>
      <c r="P40" s="2" t="s">
        <v>37</v>
      </c>
      <c r="Q40" s="2" t="s">
        <v>38</v>
      </c>
      <c r="R40" s="8">
        <v>8333</v>
      </c>
      <c r="T40" s="2" t="s">
        <v>90</v>
      </c>
      <c r="U40" s="4">
        <v>43117</v>
      </c>
      <c r="V40" s="4">
        <v>43119</v>
      </c>
      <c r="W40" s="4">
        <v>43122</v>
      </c>
      <c r="X40" s="4">
        <v>43139</v>
      </c>
      <c r="AB40" s="3">
        <v>104.51</v>
      </c>
      <c r="AC40" s="3">
        <v>126.46</v>
      </c>
      <c r="AD40" s="5">
        <v>0.21</v>
      </c>
      <c r="AE40" s="2" t="s">
        <v>38</v>
      </c>
      <c r="AF40" s="2" t="s">
        <v>37</v>
      </c>
    </row>
    <row r="41" spans="1:32" ht="45" x14ac:dyDescent="0.25">
      <c r="A41" s="2" t="s">
        <v>28</v>
      </c>
      <c r="B41" s="2" t="s">
        <v>29</v>
      </c>
      <c r="C41" s="2" t="s">
        <v>40</v>
      </c>
      <c r="D41" s="2">
        <v>2018</v>
      </c>
      <c r="E41" s="2">
        <v>2018000744</v>
      </c>
      <c r="F41" s="2" t="s">
        <v>137</v>
      </c>
      <c r="G41" s="2" t="s">
        <v>32</v>
      </c>
      <c r="H41" s="2" t="s">
        <v>33</v>
      </c>
      <c r="I41" s="3">
        <v>138.74</v>
      </c>
      <c r="J41" s="3">
        <v>167.87</v>
      </c>
      <c r="K41" s="3">
        <v>167.87</v>
      </c>
      <c r="L41" s="2" t="s">
        <v>34</v>
      </c>
      <c r="N41" s="2" t="s">
        <v>135</v>
      </c>
      <c r="O41" s="2" t="s">
        <v>136</v>
      </c>
      <c r="P41" s="2" t="s">
        <v>37</v>
      </c>
      <c r="Q41" s="2" t="s">
        <v>38</v>
      </c>
      <c r="R41" s="8">
        <v>8333</v>
      </c>
      <c r="T41" s="2" t="s">
        <v>90</v>
      </c>
      <c r="U41" s="4">
        <v>43125</v>
      </c>
      <c r="V41" s="4">
        <v>43126</v>
      </c>
      <c r="W41" s="4">
        <v>43129</v>
      </c>
      <c r="X41" s="4">
        <v>43139</v>
      </c>
      <c r="AB41" s="3">
        <v>138.74</v>
      </c>
      <c r="AC41" s="3">
        <v>167.87</v>
      </c>
      <c r="AD41" s="5">
        <v>0.21</v>
      </c>
      <c r="AE41" s="2" t="s">
        <v>38</v>
      </c>
      <c r="AF41" s="2" t="s">
        <v>37</v>
      </c>
    </row>
    <row r="42" spans="1:32" ht="60" x14ac:dyDescent="0.25">
      <c r="A42" s="2" t="s">
        <v>28</v>
      </c>
      <c r="B42" s="2" t="s">
        <v>29</v>
      </c>
      <c r="C42" s="2" t="s">
        <v>65</v>
      </c>
      <c r="D42" s="2">
        <v>2018</v>
      </c>
      <c r="E42" s="2">
        <v>2018002053</v>
      </c>
      <c r="F42" s="2" t="s">
        <v>138</v>
      </c>
      <c r="G42" s="2" t="s">
        <v>32</v>
      </c>
      <c r="H42" s="2" t="s">
        <v>33</v>
      </c>
      <c r="I42" s="3">
        <v>80</v>
      </c>
      <c r="J42" s="3">
        <v>96.8</v>
      </c>
      <c r="K42" s="3">
        <v>96.8</v>
      </c>
      <c r="M42" s="2" t="s">
        <v>79</v>
      </c>
      <c r="N42" s="2" t="s">
        <v>139</v>
      </c>
      <c r="O42" s="2" t="s">
        <v>140</v>
      </c>
      <c r="P42" s="2" t="s">
        <v>37</v>
      </c>
      <c r="Q42" s="2" t="s">
        <v>38</v>
      </c>
      <c r="R42" s="8">
        <v>8156</v>
      </c>
      <c r="T42" s="2" t="s">
        <v>141</v>
      </c>
      <c r="U42" s="4">
        <v>43145</v>
      </c>
      <c r="V42" s="4">
        <v>43147</v>
      </c>
      <c r="W42" s="4">
        <v>43147</v>
      </c>
      <c r="X42" s="4">
        <v>43171</v>
      </c>
      <c r="AB42" s="3">
        <v>80</v>
      </c>
      <c r="AC42" s="3">
        <v>96.8</v>
      </c>
      <c r="AD42" s="5">
        <v>0.21</v>
      </c>
      <c r="AE42" s="2" t="s">
        <v>38</v>
      </c>
      <c r="AF42" s="2" t="s">
        <v>37</v>
      </c>
    </row>
    <row r="43" spans="1:32" ht="60" x14ac:dyDescent="0.25">
      <c r="A43" s="2" t="s">
        <v>28</v>
      </c>
      <c r="B43" s="2" t="s">
        <v>29</v>
      </c>
      <c r="C43" s="2" t="s">
        <v>65</v>
      </c>
      <c r="D43" s="2">
        <v>2018</v>
      </c>
      <c r="E43" s="2">
        <v>2018000518</v>
      </c>
      <c r="F43" s="2" t="s">
        <v>142</v>
      </c>
      <c r="G43" s="2" t="s">
        <v>32</v>
      </c>
      <c r="H43" s="2" t="s">
        <v>33</v>
      </c>
      <c r="I43" s="3">
        <v>8013.13</v>
      </c>
      <c r="J43" s="3">
        <v>9695.89</v>
      </c>
      <c r="K43" s="3">
        <v>9695.89</v>
      </c>
      <c r="M43" s="2" t="s">
        <v>79</v>
      </c>
      <c r="N43" s="2" t="s">
        <v>143</v>
      </c>
      <c r="O43" s="2" t="s">
        <v>144</v>
      </c>
      <c r="P43" s="2" t="s">
        <v>37</v>
      </c>
      <c r="Q43" s="2" t="s">
        <v>145</v>
      </c>
      <c r="R43" s="8">
        <v>31076</v>
      </c>
      <c r="T43" s="2" t="s">
        <v>108</v>
      </c>
      <c r="U43" s="4">
        <v>43119</v>
      </c>
      <c r="V43" s="4">
        <v>43133</v>
      </c>
      <c r="W43" s="4">
        <v>43133</v>
      </c>
      <c r="X43" s="4">
        <v>43161</v>
      </c>
      <c r="AB43" s="3">
        <v>8013.13</v>
      </c>
      <c r="AC43" s="3">
        <v>9695.89</v>
      </c>
      <c r="AD43" s="5">
        <v>0.21</v>
      </c>
      <c r="AE43" s="2" t="s">
        <v>145</v>
      </c>
      <c r="AF43" s="2" t="s">
        <v>37</v>
      </c>
    </row>
    <row r="44" spans="1:32" ht="60" x14ac:dyDescent="0.25">
      <c r="A44" s="2" t="s">
        <v>28</v>
      </c>
      <c r="B44" s="2" t="s">
        <v>29</v>
      </c>
      <c r="C44" s="2" t="s">
        <v>65</v>
      </c>
      <c r="D44" s="2">
        <v>2018</v>
      </c>
      <c r="E44" s="2">
        <v>2018000736</v>
      </c>
      <c r="F44" s="2" t="s">
        <v>146</v>
      </c>
      <c r="G44" s="2" t="s">
        <v>32</v>
      </c>
      <c r="H44" s="2" t="s">
        <v>33</v>
      </c>
      <c r="I44" s="3">
        <v>358</v>
      </c>
      <c r="J44" s="3">
        <v>433.18</v>
      </c>
      <c r="K44" s="3">
        <v>433.18</v>
      </c>
      <c r="M44" s="2" t="s">
        <v>79</v>
      </c>
      <c r="N44" s="2" t="s">
        <v>147</v>
      </c>
      <c r="O44" s="2" t="s">
        <v>148</v>
      </c>
      <c r="P44" s="2" t="s">
        <v>37</v>
      </c>
      <c r="Q44" s="2" t="s">
        <v>38</v>
      </c>
      <c r="R44" s="8">
        <v>8156</v>
      </c>
      <c r="T44" s="2" t="s">
        <v>149</v>
      </c>
      <c r="U44" s="4">
        <v>43122</v>
      </c>
      <c r="V44" s="4">
        <v>43126</v>
      </c>
      <c r="W44" s="4">
        <v>43129</v>
      </c>
      <c r="X44" s="4">
        <v>43171</v>
      </c>
      <c r="AB44" s="3">
        <v>358</v>
      </c>
      <c r="AC44" s="3">
        <v>433.18</v>
      </c>
      <c r="AD44" s="5">
        <v>0.21</v>
      </c>
      <c r="AE44" s="2" t="s">
        <v>38</v>
      </c>
      <c r="AF44" s="2" t="s">
        <v>37</v>
      </c>
    </row>
    <row r="45" spans="1:32" ht="60" x14ac:dyDescent="0.25">
      <c r="A45" s="2" t="s">
        <v>28</v>
      </c>
      <c r="B45" s="2" t="s">
        <v>29</v>
      </c>
      <c r="C45" s="2" t="s">
        <v>65</v>
      </c>
      <c r="D45" s="2">
        <v>2018</v>
      </c>
      <c r="E45" s="2">
        <v>2018001015</v>
      </c>
      <c r="F45" s="2" t="s">
        <v>150</v>
      </c>
      <c r="G45" s="2" t="s">
        <v>32</v>
      </c>
      <c r="H45" s="2" t="s">
        <v>33</v>
      </c>
      <c r="I45" s="3">
        <v>406.89</v>
      </c>
      <c r="J45" s="3">
        <v>492.34</v>
      </c>
      <c r="K45" s="3">
        <v>492.34</v>
      </c>
      <c r="M45" s="2" t="s">
        <v>79</v>
      </c>
      <c r="N45" s="2" t="s">
        <v>151</v>
      </c>
      <c r="O45" s="2" t="s">
        <v>152</v>
      </c>
      <c r="P45" s="2" t="s">
        <v>37</v>
      </c>
      <c r="Q45" s="2" t="s">
        <v>38</v>
      </c>
      <c r="R45" s="8">
        <v>8156</v>
      </c>
      <c r="T45" s="2" t="s">
        <v>153</v>
      </c>
      <c r="U45" s="4">
        <v>43130</v>
      </c>
      <c r="V45" s="4">
        <v>43140</v>
      </c>
      <c r="W45" s="4">
        <v>43143</v>
      </c>
      <c r="X45" s="4">
        <v>43182</v>
      </c>
      <c r="AB45" s="3">
        <v>406.89</v>
      </c>
      <c r="AC45" s="3">
        <v>492.34</v>
      </c>
      <c r="AD45" s="5">
        <v>0.21</v>
      </c>
      <c r="AE45" s="2" t="s">
        <v>38</v>
      </c>
      <c r="AF45" s="2" t="s">
        <v>37</v>
      </c>
    </row>
    <row r="46" spans="1:32" ht="60" x14ac:dyDescent="0.25">
      <c r="A46" s="2" t="s">
        <v>28</v>
      </c>
      <c r="B46" s="2" t="s">
        <v>29</v>
      </c>
      <c r="C46" s="2" t="s">
        <v>65</v>
      </c>
      <c r="D46" s="2">
        <v>2018</v>
      </c>
      <c r="E46" s="2">
        <v>2018002145</v>
      </c>
      <c r="F46" s="2" t="s">
        <v>154</v>
      </c>
      <c r="G46" s="2" t="s">
        <v>32</v>
      </c>
      <c r="H46" s="2" t="s">
        <v>33</v>
      </c>
      <c r="I46" s="3">
        <v>235.68</v>
      </c>
      <c r="J46" s="3">
        <v>285.17</v>
      </c>
      <c r="K46" s="3">
        <v>285.17</v>
      </c>
      <c r="M46" s="2" t="s">
        <v>79</v>
      </c>
      <c r="N46" s="2" t="s">
        <v>100</v>
      </c>
      <c r="O46" s="2" t="s">
        <v>152</v>
      </c>
      <c r="P46" s="2" t="s">
        <v>37</v>
      </c>
      <c r="Q46" s="2" t="s">
        <v>38</v>
      </c>
      <c r="R46" s="8">
        <v>8156</v>
      </c>
      <c r="T46" s="2" t="s">
        <v>153</v>
      </c>
      <c r="U46" s="4">
        <v>43150</v>
      </c>
      <c r="V46" s="4">
        <v>43157</v>
      </c>
      <c r="W46" s="4">
        <v>43160</v>
      </c>
      <c r="X46" s="4">
        <v>43178</v>
      </c>
      <c r="AB46" s="3">
        <v>235.68</v>
      </c>
      <c r="AC46" s="3">
        <v>285.17</v>
      </c>
      <c r="AD46" s="5">
        <v>0.21</v>
      </c>
      <c r="AE46" s="2" t="s">
        <v>38</v>
      </c>
      <c r="AF46" s="2" t="s">
        <v>37</v>
      </c>
    </row>
    <row r="47" spans="1:32" ht="60" x14ac:dyDescent="0.25">
      <c r="A47" s="2" t="s">
        <v>28</v>
      </c>
      <c r="B47" s="2" t="s">
        <v>29</v>
      </c>
      <c r="C47" s="2" t="s">
        <v>65</v>
      </c>
      <c r="D47" s="2">
        <v>2018</v>
      </c>
      <c r="E47" s="2">
        <v>2018001811</v>
      </c>
      <c r="F47" s="2" t="s">
        <v>155</v>
      </c>
      <c r="G47" s="2" t="s">
        <v>32</v>
      </c>
      <c r="H47" s="2" t="s">
        <v>33</v>
      </c>
      <c r="I47" s="3">
        <v>444.6</v>
      </c>
      <c r="J47" s="3">
        <v>537.97</v>
      </c>
      <c r="K47" s="3">
        <v>537.97</v>
      </c>
      <c r="M47" s="2" t="s">
        <v>79</v>
      </c>
      <c r="N47" s="2" t="s">
        <v>156</v>
      </c>
      <c r="O47" s="2" t="s">
        <v>157</v>
      </c>
      <c r="P47" s="2" t="s">
        <v>37</v>
      </c>
      <c r="Q47" s="2" t="s">
        <v>38</v>
      </c>
      <c r="R47" s="8">
        <v>8221</v>
      </c>
      <c r="T47" s="2" t="s">
        <v>129</v>
      </c>
      <c r="U47" s="4">
        <v>43144</v>
      </c>
      <c r="V47" s="4">
        <v>43147</v>
      </c>
      <c r="W47" s="4">
        <v>43147</v>
      </c>
      <c r="X47" s="4">
        <v>43178</v>
      </c>
      <c r="AB47" s="3">
        <v>444.6</v>
      </c>
      <c r="AC47" s="3">
        <v>537.97</v>
      </c>
      <c r="AD47" s="5">
        <v>0.21</v>
      </c>
      <c r="AE47" s="2" t="s">
        <v>38</v>
      </c>
      <c r="AF47" s="2" t="s">
        <v>37</v>
      </c>
    </row>
    <row r="48" spans="1:32" ht="60" x14ac:dyDescent="0.25">
      <c r="A48" s="2" t="s">
        <v>28</v>
      </c>
      <c r="B48" s="2" t="s">
        <v>29</v>
      </c>
      <c r="C48" s="2" t="s">
        <v>65</v>
      </c>
      <c r="D48" s="2">
        <v>2018</v>
      </c>
      <c r="E48" s="2">
        <v>2018000052</v>
      </c>
      <c r="F48" s="2" t="s">
        <v>158</v>
      </c>
      <c r="G48" s="2" t="s">
        <v>32</v>
      </c>
      <c r="H48" s="2" t="s">
        <v>33</v>
      </c>
      <c r="I48" s="3">
        <v>255.95</v>
      </c>
      <c r="J48" s="3">
        <v>309.7</v>
      </c>
      <c r="K48" s="3">
        <v>309.7</v>
      </c>
      <c r="M48" s="2" t="s">
        <v>79</v>
      </c>
      <c r="N48" s="2" t="s">
        <v>159</v>
      </c>
      <c r="O48" s="2" t="s">
        <v>160</v>
      </c>
      <c r="P48" s="2" t="s">
        <v>37</v>
      </c>
      <c r="Q48" s="2" t="s">
        <v>38</v>
      </c>
      <c r="R48" s="8">
        <v>8125</v>
      </c>
      <c r="T48" s="2" t="s">
        <v>161</v>
      </c>
      <c r="U48" s="4">
        <v>43110</v>
      </c>
      <c r="V48" s="4">
        <v>43115</v>
      </c>
      <c r="W48" s="4">
        <v>43117</v>
      </c>
      <c r="X48" s="4">
        <v>43140</v>
      </c>
      <c r="AB48" s="3">
        <v>255.95</v>
      </c>
      <c r="AC48" s="3">
        <v>309.7</v>
      </c>
      <c r="AD48" s="5">
        <v>0.21</v>
      </c>
      <c r="AE48" s="2" t="s">
        <v>38</v>
      </c>
      <c r="AF48" s="2" t="s">
        <v>37</v>
      </c>
    </row>
    <row r="49" spans="1:32" ht="45" x14ac:dyDescent="0.25">
      <c r="A49" s="2" t="s">
        <v>28</v>
      </c>
      <c r="B49" s="2" t="s">
        <v>29</v>
      </c>
      <c r="C49" s="2" t="s">
        <v>65</v>
      </c>
      <c r="D49" s="2">
        <v>2018</v>
      </c>
      <c r="E49" s="2">
        <v>2018000111</v>
      </c>
      <c r="F49" s="2" t="s">
        <v>162</v>
      </c>
      <c r="G49" s="2" t="s">
        <v>32</v>
      </c>
      <c r="H49" s="2" t="s">
        <v>33</v>
      </c>
      <c r="I49" s="3">
        <v>3512.26</v>
      </c>
      <c r="J49" s="3">
        <v>3512.26</v>
      </c>
      <c r="K49" s="3">
        <v>3512.26</v>
      </c>
      <c r="M49" s="2" t="s">
        <v>74</v>
      </c>
      <c r="O49" s="2" t="s">
        <v>163</v>
      </c>
      <c r="P49" s="2" t="s">
        <v>37</v>
      </c>
      <c r="Q49" s="2" t="s">
        <v>38</v>
      </c>
      <c r="R49" s="8">
        <v>8187</v>
      </c>
      <c r="T49" s="2" t="s">
        <v>164</v>
      </c>
      <c r="U49" s="4">
        <v>43116</v>
      </c>
      <c r="V49" s="4">
        <v>43118</v>
      </c>
      <c r="W49" s="4">
        <v>43119</v>
      </c>
      <c r="X49" s="4">
        <v>43199</v>
      </c>
      <c r="AB49" s="3">
        <v>3512.26</v>
      </c>
      <c r="AC49" s="3">
        <v>3512.26</v>
      </c>
      <c r="AD49" s="5">
        <v>0</v>
      </c>
      <c r="AE49" s="2" t="s">
        <v>38</v>
      </c>
      <c r="AF49" s="2" t="s">
        <v>37</v>
      </c>
    </row>
    <row r="50" spans="1:32" ht="60" x14ac:dyDescent="0.25">
      <c r="A50" s="2" t="s">
        <v>28</v>
      </c>
      <c r="B50" s="2" t="s">
        <v>29</v>
      </c>
      <c r="C50" s="2" t="s">
        <v>65</v>
      </c>
      <c r="D50" s="2">
        <v>2017</v>
      </c>
      <c r="E50" s="2">
        <v>2017005978</v>
      </c>
      <c r="F50" s="2" t="s">
        <v>165</v>
      </c>
      <c r="G50" s="2" t="s">
        <v>32</v>
      </c>
      <c r="H50" s="2" t="s">
        <v>33</v>
      </c>
      <c r="I50" s="3">
        <v>3705</v>
      </c>
      <c r="J50" s="3">
        <v>4483.05</v>
      </c>
      <c r="K50" s="3">
        <v>4483.05</v>
      </c>
      <c r="M50" s="2" t="s">
        <v>79</v>
      </c>
      <c r="N50" s="2" t="s">
        <v>166</v>
      </c>
      <c r="O50" s="2" t="s">
        <v>167</v>
      </c>
      <c r="P50" s="2" t="s">
        <v>37</v>
      </c>
      <c r="Q50" s="2" t="s">
        <v>38</v>
      </c>
      <c r="R50" s="8">
        <v>8181</v>
      </c>
      <c r="T50" s="2" t="s">
        <v>39</v>
      </c>
      <c r="U50" s="4">
        <v>42859</v>
      </c>
      <c r="V50" s="4">
        <v>42859</v>
      </c>
      <c r="W50" s="4">
        <v>42859</v>
      </c>
      <c r="X50" s="4">
        <v>43161</v>
      </c>
      <c r="AB50" s="3">
        <v>3705</v>
      </c>
      <c r="AC50" s="3">
        <v>4483.05</v>
      </c>
      <c r="AD50" s="5">
        <v>0.21</v>
      </c>
      <c r="AE50" s="2" t="s">
        <v>38</v>
      </c>
      <c r="AF50" s="2" t="s">
        <v>37</v>
      </c>
    </row>
    <row r="51" spans="1:32" ht="60" x14ac:dyDescent="0.25">
      <c r="A51" s="2" t="s">
        <v>28</v>
      </c>
      <c r="B51" s="2" t="s">
        <v>29</v>
      </c>
      <c r="C51" s="2" t="s">
        <v>65</v>
      </c>
      <c r="D51" s="2">
        <v>2018</v>
      </c>
      <c r="E51" s="2">
        <v>2018000203</v>
      </c>
      <c r="F51" s="2" t="s">
        <v>168</v>
      </c>
      <c r="G51" s="2" t="s">
        <v>32</v>
      </c>
      <c r="H51" s="2" t="s">
        <v>33</v>
      </c>
      <c r="I51" s="3">
        <v>1650</v>
      </c>
      <c r="J51" s="3">
        <v>1996.5</v>
      </c>
      <c r="K51" s="3">
        <v>1996.5</v>
      </c>
      <c r="M51" s="2" t="s">
        <v>79</v>
      </c>
      <c r="N51" s="2" t="s">
        <v>169</v>
      </c>
      <c r="O51" s="2" t="s">
        <v>170</v>
      </c>
      <c r="P51" s="2" t="s">
        <v>37</v>
      </c>
      <c r="Q51" s="2" t="s">
        <v>171</v>
      </c>
      <c r="R51" s="8">
        <v>26138</v>
      </c>
      <c r="T51" s="2" t="s">
        <v>172</v>
      </c>
      <c r="U51" s="4">
        <v>43116</v>
      </c>
      <c r="V51" s="4">
        <v>43118</v>
      </c>
      <c r="W51" s="4">
        <v>43119</v>
      </c>
      <c r="X51" s="4">
        <v>43161</v>
      </c>
      <c r="AB51" s="3">
        <v>1650</v>
      </c>
      <c r="AC51" s="3">
        <v>1996.5</v>
      </c>
      <c r="AD51" s="5">
        <v>0.21</v>
      </c>
      <c r="AE51" s="2" t="s">
        <v>171</v>
      </c>
      <c r="AF51" s="2" t="s">
        <v>37</v>
      </c>
    </row>
    <row r="52" spans="1:32" ht="60" x14ac:dyDescent="0.25">
      <c r="A52" s="2" t="s">
        <v>28</v>
      </c>
      <c r="B52" s="2" t="s">
        <v>29</v>
      </c>
      <c r="C52" s="2" t="s">
        <v>65</v>
      </c>
      <c r="D52" s="2">
        <v>2018</v>
      </c>
      <c r="E52" s="2">
        <v>2018001660</v>
      </c>
      <c r="F52" s="2" t="s">
        <v>173</v>
      </c>
      <c r="G52" s="2" t="s">
        <v>32</v>
      </c>
      <c r="H52" s="2" t="s">
        <v>33</v>
      </c>
      <c r="I52" s="3">
        <v>782.52</v>
      </c>
      <c r="J52" s="3">
        <v>946.85</v>
      </c>
      <c r="K52" s="3">
        <v>946.85</v>
      </c>
      <c r="M52" s="2" t="s">
        <v>79</v>
      </c>
      <c r="N52" s="2" t="s">
        <v>174</v>
      </c>
      <c r="O52" s="2" t="s">
        <v>175</v>
      </c>
      <c r="P52" s="2" t="s">
        <v>37</v>
      </c>
      <c r="Q52" s="2" t="s">
        <v>176</v>
      </c>
      <c r="R52" s="8">
        <v>28131</v>
      </c>
      <c r="T52" s="2" t="s">
        <v>129</v>
      </c>
      <c r="U52" s="4">
        <v>43139</v>
      </c>
      <c r="V52" s="4">
        <v>43140</v>
      </c>
      <c r="W52" s="4">
        <v>43143</v>
      </c>
      <c r="X52" s="4">
        <v>43196</v>
      </c>
      <c r="AB52" s="3">
        <v>782.52</v>
      </c>
      <c r="AC52" s="3">
        <v>946.85</v>
      </c>
      <c r="AD52" s="5">
        <v>0.21</v>
      </c>
      <c r="AE52" s="2" t="s">
        <v>176</v>
      </c>
      <c r="AF52" s="2" t="s">
        <v>37</v>
      </c>
    </row>
    <row r="53" spans="1:32" ht="60" x14ac:dyDescent="0.25">
      <c r="A53" s="2" t="s">
        <v>28</v>
      </c>
      <c r="B53" s="2" t="s">
        <v>29</v>
      </c>
      <c r="C53" s="2" t="s">
        <v>65</v>
      </c>
      <c r="D53" s="2">
        <v>2017</v>
      </c>
      <c r="E53" s="2">
        <v>2017016467</v>
      </c>
      <c r="F53" s="2" t="s">
        <v>177</v>
      </c>
      <c r="G53" s="2" t="s">
        <v>32</v>
      </c>
      <c r="H53" s="2" t="s">
        <v>33</v>
      </c>
      <c r="I53" s="3">
        <v>14</v>
      </c>
      <c r="J53" s="3">
        <v>16.940000000000001</v>
      </c>
      <c r="K53" s="3">
        <v>16.940000000000001</v>
      </c>
      <c r="M53" s="2" t="s">
        <v>79</v>
      </c>
      <c r="N53" s="2" t="s">
        <v>178</v>
      </c>
      <c r="O53" s="2" t="s">
        <v>179</v>
      </c>
      <c r="P53" s="2" t="s">
        <v>37</v>
      </c>
      <c r="Q53" s="2" t="s">
        <v>176</v>
      </c>
      <c r="R53" s="8">
        <v>28079</v>
      </c>
      <c r="T53" s="2" t="s">
        <v>180</v>
      </c>
      <c r="U53" s="4">
        <v>43039</v>
      </c>
      <c r="V53" s="4">
        <v>43046</v>
      </c>
      <c r="W53" s="4">
        <v>43046</v>
      </c>
      <c r="X53" s="4">
        <v>43102</v>
      </c>
      <c r="AB53" s="3">
        <v>14</v>
      </c>
      <c r="AC53" s="2">
        <v>16.940000000000001</v>
      </c>
      <c r="AD53" s="5">
        <v>0.21</v>
      </c>
      <c r="AE53" s="2" t="s">
        <v>176</v>
      </c>
      <c r="AF53" s="2" t="s">
        <v>37</v>
      </c>
    </row>
    <row r="54" spans="1:32" ht="60" x14ac:dyDescent="0.25">
      <c r="A54" s="2" t="s">
        <v>28</v>
      </c>
      <c r="B54" s="2" t="s">
        <v>29</v>
      </c>
      <c r="C54" s="2" t="s">
        <v>65</v>
      </c>
      <c r="D54" s="2">
        <v>2018</v>
      </c>
      <c r="E54" s="2">
        <v>2018001756</v>
      </c>
      <c r="F54" s="2" t="s">
        <v>181</v>
      </c>
      <c r="G54" s="2" t="s">
        <v>32</v>
      </c>
      <c r="H54" s="2" t="s">
        <v>33</v>
      </c>
      <c r="I54" s="3">
        <v>110</v>
      </c>
      <c r="J54" s="3">
        <v>133.1</v>
      </c>
      <c r="K54" s="3">
        <v>133.1</v>
      </c>
      <c r="M54" s="2" t="s">
        <v>79</v>
      </c>
      <c r="N54" s="2" t="s">
        <v>182</v>
      </c>
      <c r="O54" s="2" t="s">
        <v>183</v>
      </c>
      <c r="P54" s="2" t="s">
        <v>37</v>
      </c>
      <c r="Q54" s="2" t="s">
        <v>38</v>
      </c>
      <c r="R54" s="8">
        <v>8279</v>
      </c>
      <c r="T54" s="2" t="s">
        <v>164</v>
      </c>
      <c r="U54" s="4">
        <v>43145</v>
      </c>
      <c r="V54" s="4">
        <v>43165</v>
      </c>
      <c r="W54" s="4">
        <v>43165</v>
      </c>
      <c r="X54" s="4">
        <v>43178</v>
      </c>
      <c r="AB54" s="3">
        <v>110</v>
      </c>
      <c r="AC54" s="3">
        <v>133.1</v>
      </c>
      <c r="AD54" s="5">
        <v>0.21</v>
      </c>
      <c r="AE54" s="2" t="s">
        <v>38</v>
      </c>
      <c r="AF54" s="2" t="s">
        <v>37</v>
      </c>
    </row>
    <row r="55" spans="1:32" ht="45" x14ac:dyDescent="0.25">
      <c r="A55" s="2" t="s">
        <v>28</v>
      </c>
      <c r="B55" s="2" t="s">
        <v>29</v>
      </c>
      <c r="C55" s="2" t="s">
        <v>40</v>
      </c>
      <c r="D55" s="2">
        <v>2018</v>
      </c>
      <c r="E55" s="2">
        <v>2018001068</v>
      </c>
      <c r="F55" s="2" t="s">
        <v>184</v>
      </c>
      <c r="G55" s="2" t="s">
        <v>32</v>
      </c>
      <c r="H55" s="2" t="s">
        <v>33</v>
      </c>
      <c r="I55" s="3">
        <v>212.52</v>
      </c>
      <c r="J55" s="3">
        <v>257.14999999999998</v>
      </c>
      <c r="K55" s="3">
        <v>257.14999999999998</v>
      </c>
      <c r="L55" s="2" t="s">
        <v>34</v>
      </c>
      <c r="O55" s="2" t="s">
        <v>185</v>
      </c>
      <c r="P55" s="2" t="s">
        <v>37</v>
      </c>
      <c r="Q55" s="2" t="s">
        <v>38</v>
      </c>
      <c r="R55" s="8">
        <v>8156</v>
      </c>
      <c r="T55" s="2" t="s">
        <v>186</v>
      </c>
      <c r="U55" s="4">
        <v>43132</v>
      </c>
      <c r="V55" s="4">
        <v>43140</v>
      </c>
      <c r="W55" s="4">
        <v>43143</v>
      </c>
      <c r="X55" s="4">
        <v>43161</v>
      </c>
      <c r="AB55" s="3">
        <v>212.52</v>
      </c>
      <c r="AC55" s="3">
        <v>257.14999999999998</v>
      </c>
      <c r="AD55" s="5">
        <v>0.21</v>
      </c>
      <c r="AE55" s="2" t="s">
        <v>38</v>
      </c>
      <c r="AF55" s="2" t="s">
        <v>37</v>
      </c>
    </row>
    <row r="56" spans="1:32" ht="45" x14ac:dyDescent="0.25">
      <c r="A56" s="2" t="s">
        <v>28</v>
      </c>
      <c r="B56" s="2" t="s">
        <v>29</v>
      </c>
      <c r="C56" s="2" t="s">
        <v>65</v>
      </c>
      <c r="D56" s="2">
        <v>2018</v>
      </c>
      <c r="E56" s="2">
        <v>2018000165</v>
      </c>
      <c r="F56" s="2" t="s">
        <v>187</v>
      </c>
      <c r="G56" s="2" t="s">
        <v>32</v>
      </c>
      <c r="H56" s="2" t="s">
        <v>33</v>
      </c>
      <c r="I56" s="3">
        <v>127.27</v>
      </c>
      <c r="J56" s="3">
        <v>140</v>
      </c>
      <c r="K56" s="3">
        <v>140</v>
      </c>
      <c r="M56" s="2" t="s">
        <v>74</v>
      </c>
      <c r="O56" s="2" t="s">
        <v>188</v>
      </c>
      <c r="P56" s="2" t="s">
        <v>37</v>
      </c>
      <c r="Q56" s="2" t="s">
        <v>38</v>
      </c>
      <c r="R56" s="8">
        <v>8267</v>
      </c>
      <c r="T56" s="2" t="s">
        <v>164</v>
      </c>
      <c r="U56" s="4">
        <v>43116</v>
      </c>
      <c r="V56" s="4">
        <v>43119</v>
      </c>
      <c r="W56" s="4">
        <v>43122</v>
      </c>
      <c r="X56" s="4">
        <v>43139</v>
      </c>
      <c r="AB56" s="3">
        <v>127.27</v>
      </c>
      <c r="AC56" s="3">
        <v>140</v>
      </c>
      <c r="AD56" s="5">
        <v>0.1</v>
      </c>
      <c r="AE56" s="2" t="s">
        <v>38</v>
      </c>
      <c r="AF56" s="2" t="s">
        <v>37</v>
      </c>
    </row>
    <row r="57" spans="1:32" ht="45" x14ac:dyDescent="0.25">
      <c r="A57" s="2" t="s">
        <v>28</v>
      </c>
      <c r="B57" s="2" t="s">
        <v>29</v>
      </c>
      <c r="C57" s="2" t="s">
        <v>40</v>
      </c>
      <c r="D57" s="2">
        <v>2018</v>
      </c>
      <c r="E57" s="2">
        <v>2018001005</v>
      </c>
      <c r="F57" s="2" t="s">
        <v>189</v>
      </c>
      <c r="G57" s="2" t="s">
        <v>32</v>
      </c>
      <c r="H57" s="2" t="s">
        <v>33</v>
      </c>
      <c r="I57" s="3">
        <v>82.64</v>
      </c>
      <c r="J57" s="3">
        <v>100</v>
      </c>
      <c r="K57" s="3">
        <v>100</v>
      </c>
      <c r="L57" s="2" t="s">
        <v>52</v>
      </c>
      <c r="N57" s="2" t="s">
        <v>190</v>
      </c>
      <c r="O57" s="2" t="s">
        <v>191</v>
      </c>
      <c r="P57" s="2" t="s">
        <v>37</v>
      </c>
      <c r="Q57" s="2" t="s">
        <v>38</v>
      </c>
      <c r="R57" s="8">
        <v>8517</v>
      </c>
      <c r="T57" s="2" t="s">
        <v>90</v>
      </c>
      <c r="U57" s="4">
        <v>43143</v>
      </c>
      <c r="V57" s="4">
        <v>43147</v>
      </c>
      <c r="W57" s="4">
        <v>43147</v>
      </c>
      <c r="X57" s="4">
        <v>43161</v>
      </c>
      <c r="AB57" s="3">
        <v>82.64</v>
      </c>
      <c r="AC57" s="3">
        <v>100</v>
      </c>
      <c r="AD57" s="5">
        <v>0.21</v>
      </c>
      <c r="AE57" s="2" t="s">
        <v>38</v>
      </c>
      <c r="AF57" s="2" t="s">
        <v>37</v>
      </c>
    </row>
    <row r="58" spans="1:32" ht="60" x14ac:dyDescent="0.25">
      <c r="A58" s="2" t="s">
        <v>28</v>
      </c>
      <c r="B58" s="2" t="s">
        <v>29</v>
      </c>
      <c r="C58" s="2" t="s">
        <v>65</v>
      </c>
      <c r="D58" s="2">
        <v>2018</v>
      </c>
      <c r="E58" s="2">
        <v>2018001016</v>
      </c>
      <c r="F58" s="2" t="s">
        <v>192</v>
      </c>
      <c r="G58" s="2" t="s">
        <v>32</v>
      </c>
      <c r="H58" s="2" t="s">
        <v>33</v>
      </c>
      <c r="I58" s="3">
        <v>317.60000000000002</v>
      </c>
      <c r="J58" s="3">
        <v>384.3</v>
      </c>
      <c r="K58" s="3">
        <v>384.3</v>
      </c>
      <c r="M58" s="2" t="s">
        <v>79</v>
      </c>
      <c r="N58" s="2" t="s">
        <v>193</v>
      </c>
      <c r="O58" s="2" t="s">
        <v>194</v>
      </c>
      <c r="P58" s="2" t="s">
        <v>37</v>
      </c>
      <c r="Q58" s="2" t="s">
        <v>38</v>
      </c>
      <c r="R58" s="8">
        <v>8193</v>
      </c>
      <c r="T58" s="2" t="s">
        <v>90</v>
      </c>
      <c r="U58" s="4">
        <v>43130</v>
      </c>
      <c r="V58" s="4">
        <v>43140</v>
      </c>
      <c r="W58" s="4">
        <v>43143</v>
      </c>
      <c r="X58" s="4">
        <v>43147</v>
      </c>
      <c r="AB58" s="3">
        <v>317.60000000000002</v>
      </c>
      <c r="AC58" s="3">
        <v>384.3</v>
      </c>
      <c r="AD58" s="5">
        <v>0.21</v>
      </c>
      <c r="AE58" s="2" t="s">
        <v>38</v>
      </c>
      <c r="AF58" s="2" t="s">
        <v>37</v>
      </c>
    </row>
    <row r="59" spans="1:32" ht="60" x14ac:dyDescent="0.25">
      <c r="A59" s="2" t="s">
        <v>28</v>
      </c>
      <c r="B59" s="2" t="s">
        <v>29</v>
      </c>
      <c r="C59" s="2" t="s">
        <v>65</v>
      </c>
      <c r="D59" s="2">
        <v>2018</v>
      </c>
      <c r="E59" s="2">
        <v>2018001708</v>
      </c>
      <c r="F59" s="2" t="s">
        <v>195</v>
      </c>
      <c r="G59" s="2" t="s">
        <v>32</v>
      </c>
      <c r="H59" s="2" t="s">
        <v>33</v>
      </c>
      <c r="I59" s="3">
        <v>165.29</v>
      </c>
      <c r="J59" s="3">
        <v>200</v>
      </c>
      <c r="K59" s="3">
        <v>200</v>
      </c>
      <c r="M59" s="2" t="s">
        <v>79</v>
      </c>
      <c r="N59" s="2" t="s">
        <v>196</v>
      </c>
      <c r="O59" s="2" t="s">
        <v>197</v>
      </c>
      <c r="P59" s="2" t="s">
        <v>37</v>
      </c>
      <c r="Q59" s="2" t="s">
        <v>38</v>
      </c>
      <c r="R59" s="8">
        <v>8298</v>
      </c>
      <c r="T59" s="2" t="s">
        <v>164</v>
      </c>
      <c r="U59" s="4">
        <v>43140</v>
      </c>
      <c r="V59" s="4">
        <v>43140</v>
      </c>
      <c r="W59" s="4">
        <v>43143</v>
      </c>
      <c r="X59" s="4">
        <v>43178</v>
      </c>
      <c r="AB59" s="3">
        <v>165.29</v>
      </c>
      <c r="AC59" s="3">
        <v>200</v>
      </c>
      <c r="AD59" s="5">
        <v>0.21</v>
      </c>
      <c r="AE59" s="2" t="s">
        <v>38</v>
      </c>
      <c r="AF59" s="2" t="s">
        <v>37</v>
      </c>
    </row>
    <row r="60" spans="1:32" ht="60" x14ac:dyDescent="0.25">
      <c r="A60" s="2" t="s">
        <v>28</v>
      </c>
      <c r="B60" s="2" t="s">
        <v>29</v>
      </c>
      <c r="C60" s="2" t="s">
        <v>65</v>
      </c>
      <c r="D60" s="2">
        <v>2017</v>
      </c>
      <c r="E60" s="2">
        <v>2017014718</v>
      </c>
      <c r="F60" s="2" t="s">
        <v>198</v>
      </c>
      <c r="G60" s="2" t="s">
        <v>32</v>
      </c>
      <c r="H60" s="2" t="s">
        <v>33</v>
      </c>
      <c r="I60" s="3">
        <v>44</v>
      </c>
      <c r="J60" s="3">
        <v>53.24</v>
      </c>
      <c r="K60" s="3">
        <v>53.24</v>
      </c>
      <c r="M60" s="2" t="s">
        <v>79</v>
      </c>
      <c r="N60" s="2" t="s">
        <v>199</v>
      </c>
      <c r="O60" s="2" t="s">
        <v>200</v>
      </c>
      <c r="P60" s="2" t="s">
        <v>37</v>
      </c>
      <c r="Q60" s="2" t="s">
        <v>38</v>
      </c>
      <c r="R60" s="8">
        <v>8156</v>
      </c>
      <c r="T60" s="2" t="s">
        <v>98</v>
      </c>
      <c r="U60" s="4">
        <v>43000</v>
      </c>
      <c r="V60" s="4">
        <v>43006</v>
      </c>
      <c r="W60" s="4">
        <v>43007</v>
      </c>
      <c r="X60" s="4">
        <v>43102</v>
      </c>
      <c r="AB60" s="3">
        <v>44</v>
      </c>
      <c r="AC60" s="3">
        <v>53.24</v>
      </c>
      <c r="AD60" s="5">
        <v>0.21</v>
      </c>
      <c r="AE60" s="2" t="s">
        <v>38</v>
      </c>
      <c r="AF60" s="2" t="s">
        <v>37</v>
      </c>
    </row>
    <row r="61" spans="1:32" ht="60" x14ac:dyDescent="0.25">
      <c r="A61" s="2" t="s">
        <v>28</v>
      </c>
      <c r="B61" s="2" t="s">
        <v>29</v>
      </c>
      <c r="C61" s="2" t="s">
        <v>65</v>
      </c>
      <c r="D61" s="2">
        <v>2017</v>
      </c>
      <c r="E61" s="2">
        <v>2017014990</v>
      </c>
      <c r="F61" s="2" t="s">
        <v>201</v>
      </c>
      <c r="G61" s="2" t="s">
        <v>32</v>
      </c>
      <c r="H61" s="2" t="s">
        <v>33</v>
      </c>
      <c r="I61" s="3">
        <v>44</v>
      </c>
      <c r="J61" s="3">
        <v>53.24</v>
      </c>
      <c r="K61" s="3">
        <v>53.24</v>
      </c>
      <c r="M61" s="2" t="s">
        <v>79</v>
      </c>
      <c r="N61" s="2" t="s">
        <v>199</v>
      </c>
      <c r="O61" s="2" t="s">
        <v>200</v>
      </c>
      <c r="P61" s="2" t="s">
        <v>37</v>
      </c>
      <c r="Q61" s="2" t="s">
        <v>38</v>
      </c>
      <c r="R61" s="8">
        <v>8156</v>
      </c>
      <c r="T61" s="2" t="s">
        <v>98</v>
      </c>
      <c r="U61" s="4">
        <v>43004</v>
      </c>
      <c r="V61" s="4">
        <v>43005</v>
      </c>
      <c r="W61" s="4">
        <v>43007</v>
      </c>
      <c r="X61" s="4">
        <v>43102</v>
      </c>
      <c r="AB61" s="3">
        <v>44</v>
      </c>
      <c r="AC61" s="3">
        <v>53.24</v>
      </c>
      <c r="AD61" s="5">
        <v>0.21</v>
      </c>
      <c r="AE61" s="2" t="s">
        <v>38</v>
      </c>
      <c r="AF61" s="2" t="s">
        <v>37</v>
      </c>
    </row>
    <row r="62" spans="1:32" ht="60" x14ac:dyDescent="0.25">
      <c r="A62" s="2" t="s">
        <v>28</v>
      </c>
      <c r="B62" s="2" t="s">
        <v>29</v>
      </c>
      <c r="C62" s="2" t="s">
        <v>65</v>
      </c>
      <c r="D62" s="2">
        <v>2017</v>
      </c>
      <c r="E62" s="2">
        <v>2017018293</v>
      </c>
      <c r="F62" s="2" t="s">
        <v>202</v>
      </c>
      <c r="G62" s="2" t="s">
        <v>32</v>
      </c>
      <c r="H62" s="2" t="s">
        <v>33</v>
      </c>
      <c r="I62" s="3">
        <v>1708.5</v>
      </c>
      <c r="J62" s="3">
        <v>2067.29</v>
      </c>
      <c r="K62" s="3">
        <v>2067.29</v>
      </c>
      <c r="M62" s="2" t="s">
        <v>79</v>
      </c>
      <c r="N62" s="2" t="s">
        <v>199</v>
      </c>
      <c r="O62" s="2" t="s">
        <v>200</v>
      </c>
      <c r="P62" s="2" t="s">
        <v>37</v>
      </c>
      <c r="Q62" s="2" t="s">
        <v>38</v>
      </c>
      <c r="R62" s="8">
        <v>8156</v>
      </c>
      <c r="T62" s="2" t="s">
        <v>98</v>
      </c>
      <c r="U62" s="4">
        <v>43061</v>
      </c>
      <c r="V62" s="4">
        <v>43074</v>
      </c>
      <c r="W62" s="4">
        <v>43076</v>
      </c>
      <c r="X62" s="4">
        <v>43102</v>
      </c>
      <c r="AB62" s="3">
        <v>1708.5</v>
      </c>
      <c r="AC62" s="6">
        <v>2067.29</v>
      </c>
      <c r="AD62" s="5">
        <v>0.21</v>
      </c>
      <c r="AE62" s="2" t="s">
        <v>38</v>
      </c>
      <c r="AF62" s="2" t="s">
        <v>37</v>
      </c>
    </row>
    <row r="63" spans="1:32" ht="60" x14ac:dyDescent="0.25">
      <c r="A63" s="2" t="s">
        <v>28</v>
      </c>
      <c r="B63" s="2" t="s">
        <v>29</v>
      </c>
      <c r="C63" s="2" t="s">
        <v>65</v>
      </c>
      <c r="D63" s="2">
        <v>2017</v>
      </c>
      <c r="E63" s="2">
        <v>2017018535</v>
      </c>
      <c r="F63" s="2" t="s">
        <v>203</v>
      </c>
      <c r="G63" s="2" t="s">
        <v>32</v>
      </c>
      <c r="H63" s="2" t="s">
        <v>33</v>
      </c>
      <c r="I63" s="3">
        <v>5175.3999999999996</v>
      </c>
      <c r="J63" s="3">
        <v>6262.23</v>
      </c>
      <c r="K63" s="3">
        <v>6262.23</v>
      </c>
      <c r="M63" s="2" t="s">
        <v>79</v>
      </c>
      <c r="N63" s="2" t="s">
        <v>199</v>
      </c>
      <c r="O63" s="2" t="s">
        <v>200</v>
      </c>
      <c r="P63" s="2" t="s">
        <v>37</v>
      </c>
      <c r="Q63" s="2" t="s">
        <v>38</v>
      </c>
      <c r="R63" s="8">
        <v>8156</v>
      </c>
      <c r="T63" s="2" t="s">
        <v>98</v>
      </c>
      <c r="U63" s="4">
        <v>43068</v>
      </c>
      <c r="V63" s="4">
        <v>43074</v>
      </c>
      <c r="W63" s="4">
        <v>43076</v>
      </c>
      <c r="X63" s="4">
        <v>43102</v>
      </c>
      <c r="AB63" s="3">
        <v>5175.3999999999996</v>
      </c>
      <c r="AC63" s="6">
        <v>6262.23</v>
      </c>
      <c r="AD63" s="5">
        <v>0.21</v>
      </c>
      <c r="AE63" s="2" t="s">
        <v>38</v>
      </c>
      <c r="AF63" s="2" t="s">
        <v>37</v>
      </c>
    </row>
    <row r="64" spans="1:32" ht="60" x14ac:dyDescent="0.25">
      <c r="A64" s="2" t="s">
        <v>28</v>
      </c>
      <c r="B64" s="2" t="s">
        <v>29</v>
      </c>
      <c r="C64" s="2" t="s">
        <v>65</v>
      </c>
      <c r="D64" s="2">
        <v>2018</v>
      </c>
      <c r="E64" s="2">
        <v>2018000035</v>
      </c>
      <c r="F64" s="2" t="s">
        <v>204</v>
      </c>
      <c r="G64" s="2" t="s">
        <v>32</v>
      </c>
      <c r="H64" s="2" t="s">
        <v>33</v>
      </c>
      <c r="I64" s="3">
        <v>118.63</v>
      </c>
      <c r="J64" s="3">
        <v>143.54</v>
      </c>
      <c r="K64" s="3">
        <v>143.54</v>
      </c>
      <c r="M64" s="2" t="s">
        <v>79</v>
      </c>
      <c r="N64" s="2" t="s">
        <v>199</v>
      </c>
      <c r="O64" s="2" t="s">
        <v>200</v>
      </c>
      <c r="P64" s="2" t="s">
        <v>37</v>
      </c>
      <c r="Q64" s="2" t="s">
        <v>38</v>
      </c>
      <c r="R64" s="8">
        <v>8156</v>
      </c>
      <c r="T64" s="2" t="s">
        <v>98</v>
      </c>
      <c r="U64" s="4">
        <v>43110</v>
      </c>
      <c r="V64" s="4">
        <v>43115</v>
      </c>
      <c r="W64" s="4">
        <v>43117</v>
      </c>
      <c r="X64" s="4">
        <v>43139</v>
      </c>
      <c r="AB64" s="3">
        <v>118.63</v>
      </c>
      <c r="AC64" s="3">
        <v>143.54</v>
      </c>
      <c r="AD64" s="5">
        <v>0.21</v>
      </c>
      <c r="AE64" s="2" t="s">
        <v>38</v>
      </c>
      <c r="AF64" s="2" t="s">
        <v>37</v>
      </c>
    </row>
    <row r="65" spans="1:32" ht="60" x14ac:dyDescent="0.25">
      <c r="A65" s="2" t="s">
        <v>28</v>
      </c>
      <c r="B65" s="2" t="s">
        <v>29</v>
      </c>
      <c r="C65" s="2" t="s">
        <v>65</v>
      </c>
      <c r="D65" s="2">
        <v>2018</v>
      </c>
      <c r="E65" s="2">
        <v>2018000042</v>
      </c>
      <c r="F65" s="2" t="s">
        <v>205</v>
      </c>
      <c r="G65" s="2" t="s">
        <v>32</v>
      </c>
      <c r="H65" s="2" t="s">
        <v>33</v>
      </c>
      <c r="I65" s="3">
        <v>118.63</v>
      </c>
      <c r="J65" s="3">
        <v>143.54</v>
      </c>
      <c r="K65" s="3">
        <v>143.54</v>
      </c>
      <c r="M65" s="2" t="s">
        <v>79</v>
      </c>
      <c r="N65" s="2" t="s">
        <v>199</v>
      </c>
      <c r="O65" s="2" t="s">
        <v>200</v>
      </c>
      <c r="P65" s="2" t="s">
        <v>37</v>
      </c>
      <c r="Q65" s="2" t="s">
        <v>38</v>
      </c>
      <c r="R65" s="8">
        <v>8156</v>
      </c>
      <c r="T65" s="2" t="s">
        <v>98</v>
      </c>
      <c r="U65" s="4">
        <v>43110</v>
      </c>
      <c r="V65" s="4">
        <v>43115</v>
      </c>
      <c r="W65" s="4">
        <v>43117</v>
      </c>
      <c r="X65" s="4">
        <v>43139</v>
      </c>
      <c r="AB65" s="3">
        <v>118.63</v>
      </c>
      <c r="AC65" s="3">
        <v>143.54</v>
      </c>
      <c r="AD65" s="5">
        <v>0.21</v>
      </c>
      <c r="AE65" s="2" t="s">
        <v>38</v>
      </c>
      <c r="AF65" s="2" t="s">
        <v>37</v>
      </c>
    </row>
    <row r="66" spans="1:32" ht="60" x14ac:dyDescent="0.25">
      <c r="A66" s="2" t="s">
        <v>28</v>
      </c>
      <c r="B66" s="2" t="s">
        <v>29</v>
      </c>
      <c r="C66" s="2" t="s">
        <v>65</v>
      </c>
      <c r="D66" s="2">
        <v>2018</v>
      </c>
      <c r="E66" s="2">
        <v>2018000045</v>
      </c>
      <c r="F66" s="2" t="s">
        <v>206</v>
      </c>
      <c r="G66" s="2" t="s">
        <v>32</v>
      </c>
      <c r="H66" s="2" t="s">
        <v>33</v>
      </c>
      <c r="I66" s="3">
        <v>86.3</v>
      </c>
      <c r="J66" s="3">
        <v>104.42</v>
      </c>
      <c r="K66" s="3">
        <v>104.42</v>
      </c>
      <c r="M66" s="2" t="s">
        <v>79</v>
      </c>
      <c r="N66" s="2" t="s">
        <v>199</v>
      </c>
      <c r="O66" s="2" t="s">
        <v>200</v>
      </c>
      <c r="P66" s="2" t="s">
        <v>37</v>
      </c>
      <c r="Q66" s="2" t="s">
        <v>38</v>
      </c>
      <c r="R66" s="8">
        <v>8156</v>
      </c>
      <c r="T66" s="2" t="s">
        <v>98</v>
      </c>
      <c r="U66" s="4">
        <v>43110</v>
      </c>
      <c r="V66" s="4">
        <v>43115</v>
      </c>
      <c r="W66" s="4">
        <v>43117</v>
      </c>
      <c r="X66" s="4">
        <v>43139</v>
      </c>
      <c r="AB66" s="3">
        <v>86.3</v>
      </c>
      <c r="AC66" s="3">
        <v>104.42</v>
      </c>
      <c r="AD66" s="5">
        <v>0.21</v>
      </c>
      <c r="AE66" s="2" t="s">
        <v>38</v>
      </c>
      <c r="AF66" s="2" t="s">
        <v>37</v>
      </c>
    </row>
    <row r="67" spans="1:32" ht="60" x14ac:dyDescent="0.25">
      <c r="A67" s="2" t="s">
        <v>28</v>
      </c>
      <c r="B67" s="2" t="s">
        <v>29</v>
      </c>
      <c r="C67" s="2" t="s">
        <v>65</v>
      </c>
      <c r="D67" s="2">
        <v>2018</v>
      </c>
      <c r="E67" s="2">
        <v>2018001022</v>
      </c>
      <c r="F67" s="2" t="s">
        <v>207</v>
      </c>
      <c r="G67" s="2" t="s">
        <v>32</v>
      </c>
      <c r="H67" s="2" t="s">
        <v>33</v>
      </c>
      <c r="I67" s="3">
        <v>836.16</v>
      </c>
      <c r="J67" s="3">
        <v>1011.75</v>
      </c>
      <c r="K67" s="3">
        <v>1011.75</v>
      </c>
      <c r="M67" s="2" t="s">
        <v>79</v>
      </c>
      <c r="N67" s="2" t="s">
        <v>199</v>
      </c>
      <c r="O67" s="2" t="s">
        <v>200</v>
      </c>
      <c r="P67" s="2" t="s">
        <v>37</v>
      </c>
      <c r="Q67" s="2" t="s">
        <v>38</v>
      </c>
      <c r="R67" s="8">
        <v>8156</v>
      </c>
      <c r="T67" s="2" t="s">
        <v>98</v>
      </c>
      <c r="U67" s="4">
        <v>43130</v>
      </c>
      <c r="V67" s="4">
        <v>43140</v>
      </c>
      <c r="W67" s="4">
        <v>43143</v>
      </c>
      <c r="X67" s="4">
        <v>43171</v>
      </c>
      <c r="AB67" s="3">
        <v>836.16</v>
      </c>
      <c r="AC67" s="3">
        <v>1011.75</v>
      </c>
      <c r="AD67" s="5">
        <v>0.21</v>
      </c>
      <c r="AE67" s="2" t="s">
        <v>38</v>
      </c>
      <c r="AF67" s="2" t="s">
        <v>37</v>
      </c>
    </row>
    <row r="68" spans="1:32" ht="60" x14ac:dyDescent="0.25">
      <c r="A68" s="2" t="s">
        <v>28</v>
      </c>
      <c r="B68" s="2" t="s">
        <v>29</v>
      </c>
      <c r="C68" s="2" t="s">
        <v>65</v>
      </c>
      <c r="D68" s="2">
        <v>2018</v>
      </c>
      <c r="E68" s="2">
        <v>2018001023</v>
      </c>
      <c r="F68" s="2" t="s">
        <v>208</v>
      </c>
      <c r="G68" s="2" t="s">
        <v>32</v>
      </c>
      <c r="H68" s="2" t="s">
        <v>33</v>
      </c>
      <c r="I68" s="3">
        <v>426.54</v>
      </c>
      <c r="J68" s="3">
        <v>516.11</v>
      </c>
      <c r="K68" s="3">
        <v>516.11</v>
      </c>
      <c r="M68" s="2" t="s">
        <v>79</v>
      </c>
      <c r="N68" s="2" t="s">
        <v>199</v>
      </c>
      <c r="O68" s="2" t="s">
        <v>200</v>
      </c>
      <c r="P68" s="2" t="s">
        <v>37</v>
      </c>
      <c r="Q68" s="2" t="s">
        <v>38</v>
      </c>
      <c r="R68" s="8">
        <v>8156</v>
      </c>
      <c r="T68" s="2" t="s">
        <v>98</v>
      </c>
      <c r="U68" s="4">
        <v>43130</v>
      </c>
      <c r="V68" s="4">
        <v>43140</v>
      </c>
      <c r="W68" s="4">
        <v>43143</v>
      </c>
      <c r="X68" s="4">
        <v>43171</v>
      </c>
      <c r="AB68" s="3">
        <v>426.54</v>
      </c>
      <c r="AC68" s="3">
        <v>516.11</v>
      </c>
      <c r="AD68" s="5">
        <v>0.21</v>
      </c>
      <c r="AE68" s="2" t="s">
        <v>38</v>
      </c>
      <c r="AF68" s="2" t="s">
        <v>37</v>
      </c>
    </row>
    <row r="69" spans="1:32" ht="60" x14ac:dyDescent="0.25">
      <c r="A69" s="2" t="s">
        <v>28</v>
      </c>
      <c r="B69" s="2" t="s">
        <v>29</v>
      </c>
      <c r="C69" s="2" t="s">
        <v>65</v>
      </c>
      <c r="D69" s="2">
        <v>2018</v>
      </c>
      <c r="E69" s="2">
        <v>2018001024</v>
      </c>
      <c r="F69" s="2" t="s">
        <v>209</v>
      </c>
      <c r="G69" s="2" t="s">
        <v>32</v>
      </c>
      <c r="H69" s="2" t="s">
        <v>33</v>
      </c>
      <c r="I69" s="3">
        <v>186.21</v>
      </c>
      <c r="J69" s="3">
        <v>225.31</v>
      </c>
      <c r="K69" s="3">
        <v>225.31</v>
      </c>
      <c r="M69" s="2" t="s">
        <v>79</v>
      </c>
      <c r="N69" s="2" t="s">
        <v>199</v>
      </c>
      <c r="O69" s="2" t="s">
        <v>200</v>
      </c>
      <c r="P69" s="2" t="s">
        <v>37</v>
      </c>
      <c r="Q69" s="2" t="s">
        <v>38</v>
      </c>
      <c r="R69" s="8">
        <v>8156</v>
      </c>
      <c r="T69" s="2" t="s">
        <v>98</v>
      </c>
      <c r="U69" s="4">
        <v>43130</v>
      </c>
      <c r="V69" s="4">
        <v>43140</v>
      </c>
      <c r="W69" s="4">
        <v>43143</v>
      </c>
      <c r="X69" s="4">
        <v>43157</v>
      </c>
      <c r="AB69" s="3">
        <v>186.21</v>
      </c>
      <c r="AC69" s="3">
        <v>225.31</v>
      </c>
      <c r="AD69" s="5">
        <v>0.21</v>
      </c>
      <c r="AE69" s="2" t="s">
        <v>38</v>
      </c>
      <c r="AF69" s="2" t="s">
        <v>37</v>
      </c>
    </row>
    <row r="70" spans="1:32" ht="60" x14ac:dyDescent="0.25">
      <c r="A70" s="2" t="s">
        <v>28</v>
      </c>
      <c r="B70" s="2" t="s">
        <v>29</v>
      </c>
      <c r="C70" s="2" t="s">
        <v>65</v>
      </c>
      <c r="D70" s="2">
        <v>2018</v>
      </c>
      <c r="E70" s="2">
        <v>2018001748</v>
      </c>
      <c r="F70" s="2" t="s">
        <v>210</v>
      </c>
      <c r="G70" s="2" t="s">
        <v>32</v>
      </c>
      <c r="H70" s="2" t="s">
        <v>33</v>
      </c>
      <c r="I70" s="3">
        <v>580.23</v>
      </c>
      <c r="J70" s="3">
        <v>702.08</v>
      </c>
      <c r="K70" s="3">
        <v>702.08</v>
      </c>
      <c r="M70" s="2" t="s">
        <v>79</v>
      </c>
      <c r="N70" s="2" t="s">
        <v>199</v>
      </c>
      <c r="O70" s="2" t="s">
        <v>200</v>
      </c>
      <c r="P70" s="2" t="s">
        <v>37</v>
      </c>
      <c r="Q70" s="2" t="s">
        <v>38</v>
      </c>
      <c r="R70" s="8">
        <v>8156</v>
      </c>
      <c r="T70" s="2" t="s">
        <v>98</v>
      </c>
      <c r="U70" s="4">
        <v>43143</v>
      </c>
      <c r="V70" s="4">
        <v>43147</v>
      </c>
      <c r="W70" s="4">
        <v>43147</v>
      </c>
      <c r="X70" s="4">
        <v>43161</v>
      </c>
      <c r="AB70" s="3">
        <v>580.23</v>
      </c>
      <c r="AC70" s="3">
        <v>702.08</v>
      </c>
      <c r="AD70" s="5">
        <v>0.21</v>
      </c>
      <c r="AE70" s="2" t="s">
        <v>38</v>
      </c>
      <c r="AF70" s="2" t="s">
        <v>37</v>
      </c>
    </row>
    <row r="71" spans="1:32" ht="60" x14ac:dyDescent="0.25">
      <c r="A71" s="2" t="s">
        <v>28</v>
      </c>
      <c r="B71" s="2" t="s">
        <v>29</v>
      </c>
      <c r="C71" s="2" t="s">
        <v>65</v>
      </c>
      <c r="D71" s="2">
        <v>2018</v>
      </c>
      <c r="E71" s="2">
        <v>2018001752</v>
      </c>
      <c r="F71" s="2" t="s">
        <v>211</v>
      </c>
      <c r="G71" s="2" t="s">
        <v>32</v>
      </c>
      <c r="H71" s="2" t="s">
        <v>33</v>
      </c>
      <c r="I71" s="3">
        <v>744.22</v>
      </c>
      <c r="J71" s="3">
        <v>900.51</v>
      </c>
      <c r="K71" s="3">
        <v>900.51</v>
      </c>
      <c r="M71" s="2" t="s">
        <v>79</v>
      </c>
      <c r="N71" s="2" t="s">
        <v>199</v>
      </c>
      <c r="O71" s="2" t="s">
        <v>200</v>
      </c>
      <c r="P71" s="2" t="s">
        <v>37</v>
      </c>
      <c r="Q71" s="2" t="s">
        <v>38</v>
      </c>
      <c r="R71" s="8">
        <v>8156</v>
      </c>
      <c r="T71" s="2" t="s">
        <v>98</v>
      </c>
      <c r="U71" s="4">
        <v>43143</v>
      </c>
      <c r="V71" s="4">
        <v>43147</v>
      </c>
      <c r="W71" s="4">
        <v>43147</v>
      </c>
      <c r="X71" s="4">
        <v>43161</v>
      </c>
      <c r="AB71" s="3">
        <v>744.22</v>
      </c>
      <c r="AC71" s="3">
        <v>900.51</v>
      </c>
      <c r="AD71" s="5">
        <v>0.21</v>
      </c>
      <c r="AE71" s="2" t="s">
        <v>38</v>
      </c>
      <c r="AF71" s="2" t="s">
        <v>37</v>
      </c>
    </row>
    <row r="72" spans="1:32" ht="60" x14ac:dyDescent="0.25">
      <c r="A72" s="2" t="s">
        <v>28</v>
      </c>
      <c r="B72" s="2" t="s">
        <v>29</v>
      </c>
      <c r="C72" s="2" t="s">
        <v>65</v>
      </c>
      <c r="D72" s="2">
        <v>2017</v>
      </c>
      <c r="E72" s="2">
        <v>2017018503</v>
      </c>
      <c r="F72" s="2" t="s">
        <v>212</v>
      </c>
      <c r="G72" s="2" t="s">
        <v>32</v>
      </c>
      <c r="H72" s="2" t="s">
        <v>33</v>
      </c>
      <c r="I72" s="3">
        <v>300.08999999999997</v>
      </c>
      <c r="J72" s="3">
        <v>363.11</v>
      </c>
      <c r="K72" s="3">
        <v>363.11</v>
      </c>
      <c r="M72" s="2" t="s">
        <v>79</v>
      </c>
      <c r="N72" s="2" t="s">
        <v>213</v>
      </c>
      <c r="O72" s="2" t="s">
        <v>214</v>
      </c>
      <c r="P72" s="2" t="s">
        <v>37</v>
      </c>
      <c r="Q72" s="2" t="s">
        <v>38</v>
      </c>
      <c r="R72" s="8">
        <v>8961</v>
      </c>
      <c r="T72" s="2" t="s">
        <v>98</v>
      </c>
      <c r="U72" s="4">
        <v>43063</v>
      </c>
      <c r="V72" s="4">
        <v>43066</v>
      </c>
      <c r="W72" s="4">
        <v>43067</v>
      </c>
      <c r="X72" s="4">
        <v>43116</v>
      </c>
      <c r="AB72" s="3">
        <v>300.08999999999997</v>
      </c>
      <c r="AC72" s="2">
        <v>363.11</v>
      </c>
      <c r="AD72" s="5">
        <v>0.21</v>
      </c>
      <c r="AE72" s="2" t="s">
        <v>38</v>
      </c>
      <c r="AF72" s="2" t="s">
        <v>37</v>
      </c>
    </row>
    <row r="73" spans="1:32" ht="60" x14ac:dyDescent="0.25">
      <c r="A73" s="2" t="s">
        <v>28</v>
      </c>
      <c r="B73" s="2" t="s">
        <v>29</v>
      </c>
      <c r="C73" s="2" t="s">
        <v>65</v>
      </c>
      <c r="D73" s="2">
        <v>2017</v>
      </c>
      <c r="E73" s="2">
        <v>2017014208</v>
      </c>
      <c r="F73" s="2" t="s">
        <v>215</v>
      </c>
      <c r="G73" s="2" t="s">
        <v>32</v>
      </c>
      <c r="H73" s="2" t="s">
        <v>33</v>
      </c>
      <c r="I73" s="3">
        <v>867.76</v>
      </c>
      <c r="J73" s="3">
        <v>1049.99</v>
      </c>
      <c r="K73" s="3">
        <v>1049.99</v>
      </c>
      <c r="M73" s="2" t="s">
        <v>79</v>
      </c>
      <c r="O73" s="2" t="s">
        <v>216</v>
      </c>
      <c r="P73" s="2" t="s">
        <v>37</v>
      </c>
      <c r="Q73" s="2" t="s">
        <v>38</v>
      </c>
      <c r="R73" s="8">
        <v>8156</v>
      </c>
      <c r="T73" s="2" t="s">
        <v>98</v>
      </c>
      <c r="U73" s="4">
        <v>42992</v>
      </c>
      <c r="V73" s="4">
        <v>42996</v>
      </c>
      <c r="W73" s="4">
        <v>42997</v>
      </c>
      <c r="X73" s="4">
        <v>43102</v>
      </c>
      <c r="AB73" s="3">
        <v>867.76</v>
      </c>
      <c r="AC73" s="3">
        <v>1049.99</v>
      </c>
      <c r="AD73" s="5">
        <v>0.21</v>
      </c>
      <c r="AE73" s="2" t="s">
        <v>38</v>
      </c>
      <c r="AF73" s="2" t="s">
        <v>37</v>
      </c>
    </row>
    <row r="74" spans="1:32" ht="60" x14ac:dyDescent="0.25">
      <c r="A74" s="2" t="s">
        <v>28</v>
      </c>
      <c r="B74" s="2" t="s">
        <v>29</v>
      </c>
      <c r="C74" s="2" t="s">
        <v>65</v>
      </c>
      <c r="D74" s="2">
        <v>2018</v>
      </c>
      <c r="E74" s="2">
        <v>2018003952</v>
      </c>
      <c r="F74" s="2" t="s">
        <v>217</v>
      </c>
      <c r="G74" s="2" t="s">
        <v>32</v>
      </c>
      <c r="H74" s="2" t="s">
        <v>33</v>
      </c>
      <c r="I74" s="3">
        <v>363.64</v>
      </c>
      <c r="J74" s="3">
        <v>400</v>
      </c>
      <c r="K74" s="3">
        <v>400</v>
      </c>
      <c r="M74" s="2" t="s">
        <v>79</v>
      </c>
      <c r="O74" s="2" t="s">
        <v>218</v>
      </c>
      <c r="P74" s="2" t="s">
        <v>37</v>
      </c>
      <c r="Q74" s="2" t="s">
        <v>38</v>
      </c>
      <c r="R74" s="8">
        <v>8156</v>
      </c>
      <c r="T74" s="2" t="s">
        <v>90</v>
      </c>
      <c r="U74" s="4">
        <v>43175</v>
      </c>
      <c r="V74" s="4">
        <v>43182</v>
      </c>
      <c r="W74" s="4">
        <v>43182</v>
      </c>
      <c r="X74" s="4">
        <v>43196</v>
      </c>
      <c r="AB74" s="3">
        <v>363.64</v>
      </c>
      <c r="AC74" s="3">
        <v>400</v>
      </c>
      <c r="AD74" s="5">
        <v>0.1</v>
      </c>
      <c r="AE74" s="2" t="s">
        <v>38</v>
      </c>
      <c r="AF74" s="2" t="s">
        <v>37</v>
      </c>
    </row>
    <row r="75" spans="1:32" ht="60" x14ac:dyDescent="0.25">
      <c r="A75" s="2" t="s">
        <v>28</v>
      </c>
      <c r="B75" s="2" t="s">
        <v>29</v>
      </c>
      <c r="C75" s="2" t="s">
        <v>65</v>
      </c>
      <c r="D75" s="2">
        <v>2018</v>
      </c>
      <c r="E75" s="2">
        <v>2018003721</v>
      </c>
      <c r="F75" s="2" t="s">
        <v>219</v>
      </c>
      <c r="G75" s="2" t="s">
        <v>32</v>
      </c>
      <c r="H75" s="2" t="s">
        <v>33</v>
      </c>
      <c r="I75" s="3">
        <v>392</v>
      </c>
      <c r="J75" s="3">
        <v>474.32</v>
      </c>
      <c r="K75" s="3">
        <v>474.32</v>
      </c>
      <c r="M75" s="2" t="s">
        <v>79</v>
      </c>
      <c r="N75" s="2" t="s">
        <v>220</v>
      </c>
      <c r="O75" s="2" t="s">
        <v>221</v>
      </c>
      <c r="P75" s="2" t="s">
        <v>37</v>
      </c>
      <c r="Q75" s="2" t="s">
        <v>38</v>
      </c>
      <c r="R75" s="8">
        <v>8300</v>
      </c>
      <c r="T75" s="2" t="s">
        <v>222</v>
      </c>
      <c r="U75" s="4">
        <v>43174</v>
      </c>
      <c r="V75" s="4">
        <v>43182</v>
      </c>
      <c r="W75" s="4">
        <v>43182</v>
      </c>
      <c r="X75" s="4">
        <v>43196</v>
      </c>
      <c r="AB75" s="3">
        <v>392</v>
      </c>
      <c r="AC75" s="3">
        <v>474.32</v>
      </c>
      <c r="AD75" s="5">
        <v>0.21</v>
      </c>
      <c r="AE75" s="2" t="s">
        <v>38</v>
      </c>
      <c r="AF75" s="2" t="s">
        <v>37</v>
      </c>
    </row>
    <row r="76" spans="1:32" ht="60" x14ac:dyDescent="0.25">
      <c r="A76" s="2" t="s">
        <v>28</v>
      </c>
      <c r="B76" s="2" t="s">
        <v>29</v>
      </c>
      <c r="C76" s="2" t="s">
        <v>65</v>
      </c>
      <c r="D76" s="2">
        <v>2018</v>
      </c>
      <c r="E76" s="2">
        <v>2018001184</v>
      </c>
      <c r="F76" s="2" t="s">
        <v>223</v>
      </c>
      <c r="G76" s="2" t="s">
        <v>32</v>
      </c>
      <c r="H76" s="2" t="s">
        <v>33</v>
      </c>
      <c r="I76" s="3">
        <v>764.42</v>
      </c>
      <c r="J76" s="3">
        <v>795</v>
      </c>
      <c r="K76" s="3">
        <v>795</v>
      </c>
      <c r="M76" s="2" t="s">
        <v>79</v>
      </c>
      <c r="N76" s="2" t="s">
        <v>224</v>
      </c>
      <c r="O76" s="2" t="s">
        <v>225</v>
      </c>
      <c r="P76" s="2" t="s">
        <v>37</v>
      </c>
      <c r="Q76" s="2" t="s">
        <v>38</v>
      </c>
      <c r="R76" s="8">
        <v>8156</v>
      </c>
      <c r="T76" s="2" t="s">
        <v>90</v>
      </c>
      <c r="U76" s="4">
        <v>43143</v>
      </c>
      <c r="V76" s="4">
        <v>43147</v>
      </c>
      <c r="W76" s="4">
        <v>43147</v>
      </c>
      <c r="X76" s="4">
        <v>43157</v>
      </c>
      <c r="AB76" s="3">
        <v>764.42</v>
      </c>
      <c r="AC76" s="3">
        <v>795</v>
      </c>
      <c r="AD76" s="5">
        <v>0.04</v>
      </c>
      <c r="AE76" s="2" t="s">
        <v>38</v>
      </c>
      <c r="AF76" s="2" t="s">
        <v>37</v>
      </c>
    </row>
    <row r="77" spans="1:32" ht="45" x14ac:dyDescent="0.25">
      <c r="A77" s="2" t="s">
        <v>28</v>
      </c>
      <c r="B77" s="2" t="s">
        <v>29</v>
      </c>
      <c r="C77" s="2" t="s">
        <v>40</v>
      </c>
      <c r="D77" s="2">
        <v>2017</v>
      </c>
      <c r="E77" s="2">
        <v>2017019574</v>
      </c>
      <c r="F77" s="2" t="s">
        <v>226</v>
      </c>
      <c r="G77" s="2" t="s">
        <v>32</v>
      </c>
      <c r="H77" s="2" t="s">
        <v>33</v>
      </c>
      <c r="I77" s="3">
        <v>23.68</v>
      </c>
      <c r="J77" s="3">
        <v>28.65</v>
      </c>
      <c r="K77" s="3">
        <v>28.65</v>
      </c>
      <c r="L77" s="2" t="s">
        <v>52</v>
      </c>
      <c r="O77" s="2" t="s">
        <v>227</v>
      </c>
      <c r="P77" s="2" t="s">
        <v>37</v>
      </c>
      <c r="Q77" s="2" t="s">
        <v>176</v>
      </c>
      <c r="R77" s="8">
        <v>28079</v>
      </c>
      <c r="T77" s="2" t="s">
        <v>164</v>
      </c>
      <c r="U77" s="4">
        <v>43081</v>
      </c>
      <c r="V77" s="4">
        <v>43081</v>
      </c>
      <c r="W77" s="4">
        <v>43088</v>
      </c>
      <c r="X77" s="4">
        <v>43102</v>
      </c>
      <c r="AB77" s="3">
        <v>23.68</v>
      </c>
      <c r="AC77" s="2">
        <v>28.65</v>
      </c>
      <c r="AD77" s="5">
        <v>0.21</v>
      </c>
      <c r="AE77" s="2" t="s">
        <v>176</v>
      </c>
      <c r="AF77" s="2" t="s">
        <v>37</v>
      </c>
    </row>
    <row r="78" spans="1:32" ht="60" x14ac:dyDescent="0.25">
      <c r="A78" s="2" t="s">
        <v>28</v>
      </c>
      <c r="B78" s="2" t="s">
        <v>29</v>
      </c>
      <c r="C78" s="2" t="s">
        <v>65</v>
      </c>
      <c r="D78" s="2">
        <v>2018</v>
      </c>
      <c r="E78" s="2">
        <v>2018000477</v>
      </c>
      <c r="F78" s="2" t="s">
        <v>228</v>
      </c>
      <c r="G78" s="2" t="s">
        <v>32</v>
      </c>
      <c r="H78" s="2" t="s">
        <v>33</v>
      </c>
      <c r="I78" s="3">
        <v>800</v>
      </c>
      <c r="J78" s="3">
        <v>968</v>
      </c>
      <c r="K78" s="3">
        <v>968</v>
      </c>
      <c r="M78" s="2" t="s">
        <v>79</v>
      </c>
      <c r="N78" s="2" t="s">
        <v>229</v>
      </c>
      <c r="O78" s="2" t="s">
        <v>230</v>
      </c>
      <c r="P78" s="2" t="s">
        <v>37</v>
      </c>
      <c r="Q78" s="2" t="s">
        <v>38</v>
      </c>
      <c r="R78" s="8">
        <v>8147</v>
      </c>
      <c r="T78" s="2" t="s">
        <v>129</v>
      </c>
      <c r="U78" s="4">
        <v>43117</v>
      </c>
      <c r="V78" s="4">
        <v>43118</v>
      </c>
      <c r="W78" s="4">
        <v>43119</v>
      </c>
      <c r="X78" s="4">
        <v>43196</v>
      </c>
      <c r="AB78" s="3">
        <v>800</v>
      </c>
      <c r="AC78" s="3">
        <v>968</v>
      </c>
      <c r="AD78" s="5">
        <v>0.21</v>
      </c>
      <c r="AE78" s="2" t="s">
        <v>38</v>
      </c>
      <c r="AF78" s="2" t="s">
        <v>37</v>
      </c>
    </row>
    <row r="79" spans="1:32" ht="60" x14ac:dyDescent="0.25">
      <c r="A79" s="2" t="s">
        <v>28</v>
      </c>
      <c r="B79" s="2" t="s">
        <v>29</v>
      </c>
      <c r="C79" s="2" t="s">
        <v>65</v>
      </c>
      <c r="D79" s="2">
        <v>2018</v>
      </c>
      <c r="E79" s="2">
        <v>2018000479</v>
      </c>
      <c r="F79" s="2" t="s">
        <v>231</v>
      </c>
      <c r="G79" s="2" t="s">
        <v>32</v>
      </c>
      <c r="H79" s="2" t="s">
        <v>33</v>
      </c>
      <c r="I79" s="3">
        <v>1250</v>
      </c>
      <c r="J79" s="3">
        <v>1512.5</v>
      </c>
      <c r="K79" s="3">
        <v>1512.5</v>
      </c>
      <c r="M79" s="2" t="s">
        <v>79</v>
      </c>
      <c r="N79" s="2" t="s">
        <v>229</v>
      </c>
      <c r="O79" s="2" t="s">
        <v>230</v>
      </c>
      <c r="P79" s="2" t="s">
        <v>37</v>
      </c>
      <c r="Q79" s="2" t="s">
        <v>38</v>
      </c>
      <c r="R79" s="8">
        <v>8147</v>
      </c>
      <c r="T79" s="2" t="s">
        <v>129</v>
      </c>
      <c r="U79" s="4">
        <v>43117</v>
      </c>
      <c r="V79" s="4">
        <v>43118</v>
      </c>
      <c r="W79" s="4">
        <v>43119</v>
      </c>
      <c r="X79" s="4">
        <v>43196</v>
      </c>
      <c r="AB79" s="3">
        <v>1250</v>
      </c>
      <c r="AC79" s="3">
        <v>1512.5</v>
      </c>
      <c r="AD79" s="5">
        <v>0.21</v>
      </c>
      <c r="AE79" s="2" t="s">
        <v>38</v>
      </c>
      <c r="AF79" s="2" t="s">
        <v>37</v>
      </c>
    </row>
    <row r="80" spans="1:32" ht="60" x14ac:dyDescent="0.25">
      <c r="A80" s="2" t="s">
        <v>28</v>
      </c>
      <c r="B80" s="2" t="s">
        <v>29</v>
      </c>
      <c r="C80" s="2" t="s">
        <v>65</v>
      </c>
      <c r="D80" s="2">
        <v>2017</v>
      </c>
      <c r="E80" s="2">
        <v>2017019735</v>
      </c>
      <c r="F80" s="2" t="s">
        <v>232</v>
      </c>
      <c r="G80" s="2" t="s">
        <v>32</v>
      </c>
      <c r="H80" s="2" t="s">
        <v>33</v>
      </c>
      <c r="I80" s="3">
        <v>350</v>
      </c>
      <c r="J80" s="3">
        <v>423.5</v>
      </c>
      <c r="K80" s="3">
        <v>423.5</v>
      </c>
      <c r="M80" s="2" t="s">
        <v>79</v>
      </c>
      <c r="O80" s="2" t="s">
        <v>233</v>
      </c>
      <c r="P80" s="2" t="s">
        <v>37</v>
      </c>
      <c r="Q80" s="2" t="s">
        <v>38</v>
      </c>
      <c r="R80" s="8">
        <v>8305</v>
      </c>
      <c r="T80" s="2" t="s">
        <v>90</v>
      </c>
      <c r="U80" s="4">
        <v>43083</v>
      </c>
      <c r="V80" s="4">
        <v>43096</v>
      </c>
      <c r="W80" s="4">
        <v>43096</v>
      </c>
      <c r="X80" s="4">
        <v>43164</v>
      </c>
      <c r="AB80" s="3">
        <v>350</v>
      </c>
      <c r="AC80" s="2">
        <v>423.5</v>
      </c>
      <c r="AD80" s="5">
        <v>0.21</v>
      </c>
      <c r="AE80" s="2" t="s">
        <v>38</v>
      </c>
      <c r="AF80" s="2" t="s">
        <v>37</v>
      </c>
    </row>
    <row r="81" spans="1:32" ht="45" x14ac:dyDescent="0.25">
      <c r="A81" s="2" t="s">
        <v>28</v>
      </c>
      <c r="B81" s="2" t="s">
        <v>29</v>
      </c>
      <c r="C81" s="2" t="s">
        <v>40</v>
      </c>
      <c r="D81" s="2">
        <v>2018</v>
      </c>
      <c r="E81" s="2">
        <v>2018000503</v>
      </c>
      <c r="F81" s="2" t="s">
        <v>234</v>
      </c>
      <c r="G81" s="2" t="s">
        <v>32</v>
      </c>
      <c r="H81" s="2" t="s">
        <v>33</v>
      </c>
      <c r="I81" s="3">
        <v>162.1</v>
      </c>
      <c r="J81" s="3">
        <v>196.14</v>
      </c>
      <c r="K81" s="3">
        <v>196.14</v>
      </c>
      <c r="L81" s="2" t="s">
        <v>34</v>
      </c>
      <c r="N81" s="2" t="s">
        <v>235</v>
      </c>
      <c r="O81" s="2" t="s">
        <v>236</v>
      </c>
      <c r="P81" s="2" t="s">
        <v>37</v>
      </c>
      <c r="Q81" s="2" t="s">
        <v>38</v>
      </c>
      <c r="R81" s="8">
        <v>8156</v>
      </c>
      <c r="T81" s="2" t="s">
        <v>237</v>
      </c>
      <c r="U81" s="4">
        <v>43117</v>
      </c>
      <c r="V81" s="4">
        <v>43119</v>
      </c>
      <c r="W81" s="4">
        <v>43122</v>
      </c>
      <c r="X81" s="4">
        <v>43140</v>
      </c>
      <c r="AB81" s="3">
        <v>162.1</v>
      </c>
      <c r="AC81" s="3">
        <v>196.14</v>
      </c>
      <c r="AD81" s="5">
        <v>0.21</v>
      </c>
      <c r="AE81" s="2" t="s">
        <v>38</v>
      </c>
      <c r="AF81" s="2" t="s">
        <v>37</v>
      </c>
    </row>
    <row r="82" spans="1:32" ht="45" x14ac:dyDescent="0.25">
      <c r="A82" s="2" t="s">
        <v>28</v>
      </c>
      <c r="B82" s="2" t="s">
        <v>29</v>
      </c>
      <c r="C82" s="2" t="s">
        <v>40</v>
      </c>
      <c r="D82" s="2">
        <v>2018</v>
      </c>
      <c r="E82" s="2">
        <v>2018000745</v>
      </c>
      <c r="F82" s="2" t="s">
        <v>238</v>
      </c>
      <c r="G82" s="2" t="s">
        <v>32</v>
      </c>
      <c r="H82" s="2" t="s">
        <v>33</v>
      </c>
      <c r="I82" s="3">
        <v>51.8</v>
      </c>
      <c r="J82" s="3">
        <v>62.68</v>
      </c>
      <c r="K82" s="3">
        <v>62.68</v>
      </c>
      <c r="L82" s="2" t="s">
        <v>34</v>
      </c>
      <c r="N82" s="2" t="s">
        <v>235</v>
      </c>
      <c r="O82" s="2" t="s">
        <v>236</v>
      </c>
      <c r="P82" s="2" t="s">
        <v>37</v>
      </c>
      <c r="Q82" s="2" t="s">
        <v>38</v>
      </c>
      <c r="R82" s="8">
        <v>8156</v>
      </c>
      <c r="T82" s="2" t="s">
        <v>141</v>
      </c>
      <c r="U82" s="4">
        <v>43125</v>
      </c>
      <c r="V82" s="4">
        <v>43126</v>
      </c>
      <c r="W82" s="4">
        <v>43129</v>
      </c>
      <c r="X82" s="4">
        <v>43140</v>
      </c>
      <c r="AB82" s="3">
        <v>51.8</v>
      </c>
      <c r="AC82" s="3">
        <v>62.68</v>
      </c>
      <c r="AD82" s="5">
        <v>0.21</v>
      </c>
      <c r="AE82" s="2" t="s">
        <v>38</v>
      </c>
      <c r="AF82" s="2" t="s">
        <v>37</v>
      </c>
    </row>
    <row r="83" spans="1:32" ht="45" x14ac:dyDescent="0.25">
      <c r="A83" s="2" t="s">
        <v>28</v>
      </c>
      <c r="B83" s="2" t="s">
        <v>29</v>
      </c>
      <c r="C83" s="2" t="s">
        <v>40</v>
      </c>
      <c r="D83" s="2">
        <v>2018</v>
      </c>
      <c r="E83" s="2">
        <v>2018000786</v>
      </c>
      <c r="F83" s="2" t="s">
        <v>239</v>
      </c>
      <c r="G83" s="2" t="s">
        <v>32</v>
      </c>
      <c r="H83" s="2" t="s">
        <v>33</v>
      </c>
      <c r="I83" s="3">
        <v>93.76</v>
      </c>
      <c r="J83" s="3">
        <v>113.45</v>
      </c>
      <c r="K83" s="3">
        <v>113.45</v>
      </c>
      <c r="L83" s="2" t="s">
        <v>34</v>
      </c>
      <c r="N83" s="2" t="s">
        <v>235</v>
      </c>
      <c r="O83" s="2" t="s">
        <v>236</v>
      </c>
      <c r="P83" s="2" t="s">
        <v>37</v>
      </c>
      <c r="Q83" s="2" t="s">
        <v>38</v>
      </c>
      <c r="R83" s="8">
        <v>8156</v>
      </c>
      <c r="T83" s="2" t="s">
        <v>237</v>
      </c>
      <c r="U83" s="4">
        <v>43126</v>
      </c>
      <c r="V83" s="4">
        <v>43126</v>
      </c>
      <c r="W83" s="4">
        <v>43129</v>
      </c>
      <c r="X83" s="4">
        <v>43140</v>
      </c>
      <c r="AB83" s="3">
        <v>93.76</v>
      </c>
      <c r="AC83" s="3">
        <v>113.45</v>
      </c>
      <c r="AD83" s="5">
        <v>0.21</v>
      </c>
      <c r="AE83" s="2" t="s">
        <v>38</v>
      </c>
      <c r="AF83" s="2" t="s">
        <v>37</v>
      </c>
    </row>
    <row r="84" spans="1:32" ht="45" x14ac:dyDescent="0.25">
      <c r="A84" s="2" t="s">
        <v>28</v>
      </c>
      <c r="B84" s="2" t="s">
        <v>29</v>
      </c>
      <c r="C84" s="2" t="s">
        <v>40</v>
      </c>
      <c r="D84" s="2">
        <v>2018</v>
      </c>
      <c r="E84" s="2">
        <v>2018001749</v>
      </c>
      <c r="F84" s="2" t="s">
        <v>240</v>
      </c>
      <c r="G84" s="2" t="s">
        <v>32</v>
      </c>
      <c r="H84" s="2" t="s">
        <v>33</v>
      </c>
      <c r="I84" s="3">
        <v>133.72999999999999</v>
      </c>
      <c r="J84" s="3">
        <v>161.81</v>
      </c>
      <c r="K84" s="3">
        <v>161.81</v>
      </c>
      <c r="L84" s="2" t="s">
        <v>34</v>
      </c>
      <c r="N84" s="2" t="s">
        <v>235</v>
      </c>
      <c r="O84" s="2" t="s">
        <v>236</v>
      </c>
      <c r="P84" s="2" t="s">
        <v>37</v>
      </c>
      <c r="Q84" s="2" t="s">
        <v>38</v>
      </c>
      <c r="R84" s="8">
        <v>8156</v>
      </c>
      <c r="T84" s="2" t="s">
        <v>237</v>
      </c>
      <c r="U84" s="4">
        <v>43143</v>
      </c>
      <c r="V84" s="4">
        <v>43147</v>
      </c>
      <c r="W84" s="4">
        <v>43147</v>
      </c>
      <c r="X84" s="4">
        <v>43196</v>
      </c>
      <c r="AB84" s="3">
        <v>133.72999999999999</v>
      </c>
      <c r="AC84" s="3">
        <v>161.81</v>
      </c>
      <c r="AD84" s="5">
        <v>0.21</v>
      </c>
      <c r="AE84" s="2" t="s">
        <v>38</v>
      </c>
      <c r="AF84" s="2" t="s">
        <v>37</v>
      </c>
    </row>
    <row r="85" spans="1:32" ht="45" x14ac:dyDescent="0.25">
      <c r="A85" s="2" t="s">
        <v>28</v>
      </c>
      <c r="B85" s="2" t="s">
        <v>29</v>
      </c>
      <c r="C85" s="2" t="s">
        <v>40</v>
      </c>
      <c r="D85" s="2">
        <v>2018</v>
      </c>
      <c r="E85" s="2">
        <v>2018002002</v>
      </c>
      <c r="F85" s="2" t="s">
        <v>241</v>
      </c>
      <c r="G85" s="2" t="s">
        <v>32</v>
      </c>
      <c r="H85" s="2" t="s">
        <v>33</v>
      </c>
      <c r="I85" s="3">
        <v>69.86</v>
      </c>
      <c r="J85" s="3">
        <v>84.53</v>
      </c>
      <c r="K85" s="3">
        <v>84.53</v>
      </c>
      <c r="L85" s="2" t="s">
        <v>34</v>
      </c>
      <c r="N85" s="2" t="s">
        <v>235</v>
      </c>
      <c r="O85" s="2" t="s">
        <v>236</v>
      </c>
      <c r="P85" s="2" t="s">
        <v>37</v>
      </c>
      <c r="Q85" s="2" t="s">
        <v>38</v>
      </c>
      <c r="R85" s="8">
        <v>8156</v>
      </c>
      <c r="T85" s="2" t="s">
        <v>237</v>
      </c>
      <c r="U85" s="4">
        <v>43145</v>
      </c>
      <c r="V85" s="4">
        <v>43147</v>
      </c>
      <c r="W85" s="4">
        <v>43147</v>
      </c>
      <c r="X85" s="4">
        <v>43161</v>
      </c>
      <c r="AB85" s="3">
        <v>69.86</v>
      </c>
      <c r="AC85" s="3">
        <v>84.53</v>
      </c>
      <c r="AD85" s="5">
        <v>0.21</v>
      </c>
      <c r="AE85" s="2" t="s">
        <v>38</v>
      </c>
      <c r="AF85" s="2" t="s">
        <v>37</v>
      </c>
    </row>
    <row r="86" spans="1:32" ht="45" x14ac:dyDescent="0.25">
      <c r="A86" s="2" t="s">
        <v>28</v>
      </c>
      <c r="B86" s="2" t="s">
        <v>29</v>
      </c>
      <c r="C86" s="2" t="s">
        <v>40</v>
      </c>
      <c r="D86" s="2">
        <v>2018</v>
      </c>
      <c r="E86" s="2">
        <v>2018002052</v>
      </c>
      <c r="F86" s="2" t="s">
        <v>242</v>
      </c>
      <c r="G86" s="2" t="s">
        <v>32</v>
      </c>
      <c r="H86" s="2" t="s">
        <v>33</v>
      </c>
      <c r="I86" s="3">
        <v>89.4</v>
      </c>
      <c r="J86" s="3">
        <v>108.17</v>
      </c>
      <c r="K86" s="3">
        <v>108.17</v>
      </c>
      <c r="L86" s="2" t="s">
        <v>34</v>
      </c>
      <c r="N86" s="2" t="s">
        <v>235</v>
      </c>
      <c r="O86" s="2" t="s">
        <v>236</v>
      </c>
      <c r="P86" s="2" t="s">
        <v>37</v>
      </c>
      <c r="Q86" s="2" t="s">
        <v>38</v>
      </c>
      <c r="R86" s="8">
        <v>8156</v>
      </c>
      <c r="T86" s="2" t="s">
        <v>141</v>
      </c>
      <c r="U86" s="4">
        <v>43145</v>
      </c>
      <c r="V86" s="4">
        <v>43147</v>
      </c>
      <c r="W86" s="4">
        <v>43147</v>
      </c>
      <c r="X86" s="4">
        <v>43171</v>
      </c>
      <c r="AB86" s="3">
        <v>89.4</v>
      </c>
      <c r="AC86" s="3">
        <v>108.17</v>
      </c>
      <c r="AD86" s="5">
        <v>0.21</v>
      </c>
      <c r="AE86" s="2" t="s">
        <v>38</v>
      </c>
      <c r="AF86" s="2" t="s">
        <v>37</v>
      </c>
    </row>
    <row r="87" spans="1:32" ht="45" x14ac:dyDescent="0.25">
      <c r="A87" s="2" t="s">
        <v>28</v>
      </c>
      <c r="B87" s="2" t="s">
        <v>29</v>
      </c>
      <c r="C87" s="2" t="s">
        <v>40</v>
      </c>
      <c r="D87" s="2">
        <v>2018</v>
      </c>
      <c r="E87" s="2">
        <v>2018003749</v>
      </c>
      <c r="F87" s="2" t="s">
        <v>243</v>
      </c>
      <c r="G87" s="2" t="s">
        <v>32</v>
      </c>
      <c r="H87" s="2" t="s">
        <v>33</v>
      </c>
      <c r="I87" s="3">
        <v>74.8</v>
      </c>
      <c r="J87" s="3">
        <v>90.51</v>
      </c>
      <c r="K87" s="3">
        <v>90.51</v>
      </c>
      <c r="L87" s="2" t="s">
        <v>34</v>
      </c>
      <c r="N87" s="2" t="s">
        <v>235</v>
      </c>
      <c r="O87" s="2" t="s">
        <v>236</v>
      </c>
      <c r="P87" s="2" t="s">
        <v>37</v>
      </c>
      <c r="Q87" s="2" t="s">
        <v>38</v>
      </c>
      <c r="R87" s="8">
        <v>8156</v>
      </c>
      <c r="T87" s="2" t="s">
        <v>141</v>
      </c>
      <c r="U87" s="4">
        <v>43174</v>
      </c>
      <c r="V87" s="4">
        <v>43182</v>
      </c>
      <c r="W87" s="4">
        <v>43182</v>
      </c>
      <c r="X87" s="4">
        <v>43196</v>
      </c>
      <c r="AB87" s="3">
        <v>74.8</v>
      </c>
      <c r="AC87" s="3">
        <v>90.51</v>
      </c>
      <c r="AD87" s="5">
        <v>0.21</v>
      </c>
      <c r="AE87" s="2" t="s">
        <v>38</v>
      </c>
      <c r="AF87" s="2" t="s">
        <v>37</v>
      </c>
    </row>
    <row r="88" spans="1:32" ht="45" x14ac:dyDescent="0.25">
      <c r="A88" s="2" t="s">
        <v>28</v>
      </c>
      <c r="B88" s="2" t="s">
        <v>29</v>
      </c>
      <c r="C88" s="2" t="s">
        <v>40</v>
      </c>
      <c r="D88" s="2">
        <v>2018</v>
      </c>
      <c r="E88" s="2">
        <v>2018003751</v>
      </c>
      <c r="F88" s="2" t="s">
        <v>244</v>
      </c>
      <c r="G88" s="2" t="s">
        <v>32</v>
      </c>
      <c r="H88" s="2" t="s">
        <v>33</v>
      </c>
      <c r="I88" s="3">
        <v>86.3</v>
      </c>
      <c r="J88" s="3">
        <v>104.42</v>
      </c>
      <c r="K88" s="3">
        <v>104.42</v>
      </c>
      <c r="L88" s="2" t="s">
        <v>34</v>
      </c>
      <c r="N88" s="2" t="s">
        <v>235</v>
      </c>
      <c r="O88" s="2" t="s">
        <v>236</v>
      </c>
      <c r="P88" s="2" t="s">
        <v>37</v>
      </c>
      <c r="Q88" s="2" t="s">
        <v>38</v>
      </c>
      <c r="R88" s="8">
        <v>8156</v>
      </c>
      <c r="T88" s="2" t="s">
        <v>141</v>
      </c>
      <c r="U88" s="4">
        <v>43174</v>
      </c>
      <c r="V88" s="4">
        <v>43182</v>
      </c>
      <c r="W88" s="4">
        <v>43182</v>
      </c>
      <c r="X88" s="4">
        <v>43196</v>
      </c>
      <c r="AB88" s="3">
        <v>86.3</v>
      </c>
      <c r="AC88" s="3">
        <v>104.42</v>
      </c>
      <c r="AD88" s="5">
        <v>0.21</v>
      </c>
      <c r="AE88" s="2" t="s">
        <v>38</v>
      </c>
      <c r="AF88" s="2" t="s">
        <v>37</v>
      </c>
    </row>
    <row r="89" spans="1:32" ht="45" x14ac:dyDescent="0.25">
      <c r="A89" s="2" t="s">
        <v>28</v>
      </c>
      <c r="B89" s="2" t="s">
        <v>29</v>
      </c>
      <c r="C89" s="2" t="s">
        <v>40</v>
      </c>
      <c r="D89" s="2">
        <v>2018</v>
      </c>
      <c r="E89" s="2">
        <v>2018003752</v>
      </c>
      <c r="F89" s="2" t="s">
        <v>245</v>
      </c>
      <c r="G89" s="2" t="s">
        <v>32</v>
      </c>
      <c r="H89" s="2" t="s">
        <v>33</v>
      </c>
      <c r="I89" s="3">
        <v>244.55</v>
      </c>
      <c r="J89" s="3">
        <v>295.91000000000003</v>
      </c>
      <c r="K89" s="3">
        <v>295.91000000000003</v>
      </c>
      <c r="L89" s="2" t="s">
        <v>34</v>
      </c>
      <c r="N89" s="2" t="s">
        <v>235</v>
      </c>
      <c r="O89" s="2" t="s">
        <v>236</v>
      </c>
      <c r="P89" s="2" t="s">
        <v>37</v>
      </c>
      <c r="Q89" s="2" t="s">
        <v>38</v>
      </c>
      <c r="R89" s="8">
        <v>8156</v>
      </c>
      <c r="T89" s="2" t="s">
        <v>141</v>
      </c>
      <c r="U89" s="4">
        <v>43174</v>
      </c>
      <c r="V89" s="4">
        <v>43182</v>
      </c>
      <c r="W89" s="4">
        <v>43182</v>
      </c>
      <c r="X89" s="4">
        <v>43196</v>
      </c>
      <c r="AB89" s="3">
        <v>244.55</v>
      </c>
      <c r="AC89" s="3">
        <v>295.91000000000003</v>
      </c>
      <c r="AD89" s="5">
        <v>0.21</v>
      </c>
      <c r="AE89" s="2" t="s">
        <v>38</v>
      </c>
      <c r="AF89" s="2" t="s">
        <v>37</v>
      </c>
    </row>
    <row r="90" spans="1:32" ht="60" x14ac:dyDescent="0.25">
      <c r="A90" s="2" t="s">
        <v>28</v>
      </c>
      <c r="B90" s="2" t="s">
        <v>29</v>
      </c>
      <c r="C90" s="2" t="s">
        <v>65</v>
      </c>
      <c r="D90" s="2">
        <v>2017</v>
      </c>
      <c r="E90" s="2">
        <v>2017009513</v>
      </c>
      <c r="F90" s="2" t="s">
        <v>246</v>
      </c>
      <c r="G90" s="2" t="s">
        <v>32</v>
      </c>
      <c r="H90" s="2" t="s">
        <v>33</v>
      </c>
      <c r="I90" s="3">
        <v>2512.4</v>
      </c>
      <c r="J90" s="3">
        <v>3040</v>
      </c>
      <c r="K90" s="3">
        <v>3040</v>
      </c>
      <c r="M90" s="2" t="s">
        <v>79</v>
      </c>
      <c r="N90" s="2" t="s">
        <v>247</v>
      </c>
      <c r="O90" s="2" t="s">
        <v>248</v>
      </c>
      <c r="P90" s="2" t="s">
        <v>37</v>
      </c>
      <c r="Q90" s="2" t="s">
        <v>38</v>
      </c>
      <c r="R90" s="8">
        <v>8101</v>
      </c>
      <c r="T90" s="2" t="s">
        <v>164</v>
      </c>
      <c r="U90" s="4">
        <v>42922</v>
      </c>
      <c r="V90" s="4">
        <v>42922</v>
      </c>
      <c r="W90" s="4">
        <v>42922</v>
      </c>
      <c r="X90" s="4">
        <v>43143</v>
      </c>
      <c r="AB90" s="3">
        <v>2512.4</v>
      </c>
      <c r="AC90" s="6">
        <v>3040</v>
      </c>
      <c r="AD90" s="5">
        <v>0.21</v>
      </c>
      <c r="AE90" s="2" t="s">
        <v>38</v>
      </c>
      <c r="AF90" s="2" t="s">
        <v>37</v>
      </c>
    </row>
    <row r="91" spans="1:32" ht="60" x14ac:dyDescent="0.25">
      <c r="A91" s="2" t="s">
        <v>28</v>
      </c>
      <c r="B91" s="2" t="s">
        <v>29</v>
      </c>
      <c r="C91" s="2" t="s">
        <v>65</v>
      </c>
      <c r="D91" s="2">
        <v>2017</v>
      </c>
      <c r="E91" s="2">
        <v>2017016384</v>
      </c>
      <c r="F91" s="2" t="s">
        <v>249</v>
      </c>
      <c r="G91" s="2" t="s">
        <v>32</v>
      </c>
      <c r="H91" s="2" t="s">
        <v>33</v>
      </c>
      <c r="I91" s="3">
        <v>533.05999999999995</v>
      </c>
      <c r="J91" s="3">
        <v>645</v>
      </c>
      <c r="K91" s="3">
        <v>645</v>
      </c>
      <c r="M91" s="2" t="s">
        <v>79</v>
      </c>
      <c r="O91" s="2" t="s">
        <v>250</v>
      </c>
      <c r="P91" s="2" t="s">
        <v>37</v>
      </c>
      <c r="Q91" s="2" t="s">
        <v>89</v>
      </c>
      <c r="R91" s="8">
        <v>17083</v>
      </c>
      <c r="T91" s="2" t="s">
        <v>251</v>
      </c>
      <c r="U91" s="4">
        <v>43039</v>
      </c>
      <c r="V91" s="4">
        <v>43046</v>
      </c>
      <c r="W91" s="4">
        <v>43046</v>
      </c>
      <c r="X91" s="4">
        <v>43194</v>
      </c>
      <c r="AB91" s="3">
        <v>533.05999999999995</v>
      </c>
      <c r="AC91" s="2">
        <v>645</v>
      </c>
      <c r="AD91" s="5">
        <v>0.21</v>
      </c>
      <c r="AE91" s="2" t="s">
        <v>89</v>
      </c>
      <c r="AF91" s="2" t="s">
        <v>37</v>
      </c>
    </row>
    <row r="92" spans="1:32" ht="45" x14ac:dyDescent="0.25">
      <c r="A92" s="2" t="s">
        <v>28</v>
      </c>
      <c r="B92" s="2" t="s">
        <v>29</v>
      </c>
      <c r="C92" s="2" t="s">
        <v>40</v>
      </c>
      <c r="D92" s="2">
        <v>2018</v>
      </c>
      <c r="E92" s="2">
        <v>2018003493</v>
      </c>
      <c r="F92" s="2" t="s">
        <v>252</v>
      </c>
      <c r="G92" s="2" t="s">
        <v>32</v>
      </c>
      <c r="H92" s="2" t="s">
        <v>33</v>
      </c>
      <c r="I92" s="3">
        <v>315</v>
      </c>
      <c r="J92" s="3">
        <v>381.15</v>
      </c>
      <c r="K92" s="3">
        <v>381.15</v>
      </c>
      <c r="L92" s="2" t="s">
        <v>253</v>
      </c>
      <c r="N92" s="2" t="s">
        <v>254</v>
      </c>
      <c r="O92" s="2" t="s">
        <v>255</v>
      </c>
      <c r="P92" s="2" t="s">
        <v>37</v>
      </c>
      <c r="Q92" s="2" t="s">
        <v>38</v>
      </c>
      <c r="R92" s="8">
        <v>8543</v>
      </c>
      <c r="T92" s="2" t="s">
        <v>256</v>
      </c>
      <c r="U92" s="4">
        <v>43168</v>
      </c>
      <c r="V92" s="4">
        <v>43168</v>
      </c>
      <c r="W92" s="4">
        <v>43171</v>
      </c>
      <c r="X92" s="4">
        <v>43196</v>
      </c>
      <c r="AB92" s="3">
        <v>315</v>
      </c>
      <c r="AC92" s="3">
        <v>381.15</v>
      </c>
      <c r="AD92" s="5">
        <v>0.21</v>
      </c>
      <c r="AE92" s="2" t="s">
        <v>38</v>
      </c>
      <c r="AF92" s="2" t="s">
        <v>37</v>
      </c>
    </row>
    <row r="93" spans="1:32" ht="45" x14ac:dyDescent="0.25">
      <c r="A93" s="2" t="s">
        <v>28</v>
      </c>
      <c r="B93" s="2" t="s">
        <v>29</v>
      </c>
      <c r="C93" s="2" t="s">
        <v>65</v>
      </c>
      <c r="D93" s="2">
        <v>2018</v>
      </c>
      <c r="E93" s="2">
        <v>2018000219</v>
      </c>
      <c r="F93" s="2" t="s">
        <v>257</v>
      </c>
      <c r="G93" s="2" t="s">
        <v>32</v>
      </c>
      <c r="H93" s="2" t="s">
        <v>33</v>
      </c>
      <c r="I93" s="3">
        <v>999.6</v>
      </c>
      <c r="J93" s="3">
        <v>1209.51</v>
      </c>
      <c r="K93" s="3">
        <v>1209.51</v>
      </c>
      <c r="M93" s="2" t="s">
        <v>74</v>
      </c>
      <c r="N93" s="2" t="s">
        <v>258</v>
      </c>
      <c r="O93" s="2" t="s">
        <v>259</v>
      </c>
      <c r="P93" s="2" t="s">
        <v>37</v>
      </c>
      <c r="Q93" s="2" t="s">
        <v>38</v>
      </c>
      <c r="R93" s="8">
        <v>8187</v>
      </c>
      <c r="T93" s="2" t="s">
        <v>222</v>
      </c>
      <c r="U93" s="4">
        <v>43116</v>
      </c>
      <c r="V93" s="4">
        <v>43146</v>
      </c>
      <c r="W93" s="4">
        <v>43151</v>
      </c>
      <c r="X93" s="4">
        <v>43206</v>
      </c>
      <c r="AB93" s="3">
        <v>999.6</v>
      </c>
      <c r="AC93" s="3">
        <v>1209.51</v>
      </c>
      <c r="AD93" s="5">
        <v>0.21</v>
      </c>
      <c r="AE93" s="2" t="s">
        <v>38</v>
      </c>
      <c r="AF93" s="2" t="s">
        <v>37</v>
      </c>
    </row>
    <row r="94" spans="1:32" ht="45" x14ac:dyDescent="0.25">
      <c r="A94" s="2" t="s">
        <v>28</v>
      </c>
      <c r="B94" s="2" t="s">
        <v>29</v>
      </c>
      <c r="C94" s="2" t="s">
        <v>65</v>
      </c>
      <c r="D94" s="2">
        <v>2017</v>
      </c>
      <c r="E94" s="2">
        <v>2017011466</v>
      </c>
      <c r="F94" s="2" t="s">
        <v>260</v>
      </c>
      <c r="G94" s="2" t="s">
        <v>32</v>
      </c>
      <c r="H94" s="2" t="s">
        <v>33</v>
      </c>
      <c r="I94" s="3">
        <v>357.02</v>
      </c>
      <c r="J94" s="3">
        <v>432</v>
      </c>
      <c r="K94" s="3">
        <v>432</v>
      </c>
      <c r="M94" s="2" t="s">
        <v>74</v>
      </c>
      <c r="N94" s="2" t="s">
        <v>261</v>
      </c>
      <c r="O94" s="2" t="s">
        <v>262</v>
      </c>
      <c r="P94" s="2" t="s">
        <v>37</v>
      </c>
      <c r="Q94" s="2" t="s">
        <v>38</v>
      </c>
      <c r="R94" s="8">
        <v>8156</v>
      </c>
      <c r="T94" s="2" t="s">
        <v>164</v>
      </c>
      <c r="U94" s="4">
        <v>42936</v>
      </c>
      <c r="V94" s="4">
        <v>42937</v>
      </c>
      <c r="W94" s="4">
        <v>43017</v>
      </c>
      <c r="X94" s="4">
        <v>43199</v>
      </c>
      <c r="AB94" s="3">
        <v>357.02</v>
      </c>
      <c r="AC94" s="3">
        <v>432</v>
      </c>
      <c r="AD94" s="5">
        <v>0.21</v>
      </c>
      <c r="AE94" s="2" t="s">
        <v>38</v>
      </c>
      <c r="AF94" s="2" t="s">
        <v>37</v>
      </c>
    </row>
    <row r="95" spans="1:32" ht="45" x14ac:dyDescent="0.25">
      <c r="A95" s="2" t="s">
        <v>28</v>
      </c>
      <c r="B95" s="2" t="s">
        <v>29</v>
      </c>
      <c r="C95" s="2" t="s">
        <v>40</v>
      </c>
      <c r="D95" s="2">
        <v>2018</v>
      </c>
      <c r="E95" s="2">
        <v>2018002904</v>
      </c>
      <c r="F95" s="2" t="s">
        <v>263</v>
      </c>
      <c r="G95" s="2" t="s">
        <v>32</v>
      </c>
      <c r="H95" s="2" t="s">
        <v>33</v>
      </c>
      <c r="I95" s="3">
        <v>185.66</v>
      </c>
      <c r="J95" s="3">
        <v>224.65</v>
      </c>
      <c r="K95" s="3">
        <v>224.65</v>
      </c>
      <c r="L95" s="2" t="s">
        <v>34</v>
      </c>
      <c r="O95" s="2" t="s">
        <v>264</v>
      </c>
      <c r="P95" s="2" t="s">
        <v>37</v>
      </c>
      <c r="Q95" s="2" t="s">
        <v>38</v>
      </c>
      <c r="R95" s="8">
        <v>8156</v>
      </c>
      <c r="T95" s="2" t="s">
        <v>265</v>
      </c>
      <c r="U95" s="4">
        <v>43164</v>
      </c>
      <c r="V95" s="4">
        <v>43165</v>
      </c>
      <c r="W95" s="4">
        <v>43165</v>
      </c>
      <c r="X95" s="4">
        <v>43178</v>
      </c>
      <c r="AB95" s="3">
        <v>185.66</v>
      </c>
      <c r="AC95" s="3">
        <v>224.65</v>
      </c>
      <c r="AD95" s="5">
        <v>0.21</v>
      </c>
      <c r="AE95" s="2" t="s">
        <v>38</v>
      </c>
      <c r="AF95" s="2" t="s">
        <v>37</v>
      </c>
    </row>
    <row r="96" spans="1:32" ht="45" x14ac:dyDescent="0.25">
      <c r="A96" s="2" t="s">
        <v>28</v>
      </c>
      <c r="B96" s="2" t="s">
        <v>29</v>
      </c>
      <c r="C96" s="2" t="s">
        <v>40</v>
      </c>
      <c r="D96" s="2">
        <v>2018</v>
      </c>
      <c r="E96" s="2">
        <v>2018002929</v>
      </c>
      <c r="F96" s="2" t="s">
        <v>266</v>
      </c>
      <c r="G96" s="2" t="s">
        <v>32</v>
      </c>
      <c r="H96" s="2" t="s">
        <v>33</v>
      </c>
      <c r="I96" s="3">
        <v>247.85</v>
      </c>
      <c r="J96" s="3">
        <v>299.89999999999998</v>
      </c>
      <c r="K96" s="3">
        <v>299.89999999999998</v>
      </c>
      <c r="L96" s="2" t="s">
        <v>34</v>
      </c>
      <c r="O96" s="2" t="s">
        <v>264</v>
      </c>
      <c r="P96" s="2" t="s">
        <v>37</v>
      </c>
      <c r="Q96" s="2" t="s">
        <v>38</v>
      </c>
      <c r="R96" s="8">
        <v>8156</v>
      </c>
      <c r="T96" s="2" t="s">
        <v>265</v>
      </c>
      <c r="U96" s="4">
        <v>43164</v>
      </c>
      <c r="V96" s="4">
        <v>43165</v>
      </c>
      <c r="W96" s="4">
        <v>43165</v>
      </c>
      <c r="X96" s="4">
        <v>43178</v>
      </c>
      <c r="AB96" s="3">
        <v>247.85</v>
      </c>
      <c r="AC96" s="3">
        <v>299.89999999999998</v>
      </c>
      <c r="AD96" s="5">
        <v>0.21</v>
      </c>
      <c r="AE96" s="2" t="s">
        <v>38</v>
      </c>
      <c r="AF96" s="2" t="s">
        <v>37</v>
      </c>
    </row>
    <row r="97" spans="1:32" ht="45" x14ac:dyDescent="0.25">
      <c r="A97" s="2" t="s">
        <v>28</v>
      </c>
      <c r="B97" s="2" t="s">
        <v>29</v>
      </c>
      <c r="C97" s="2" t="s">
        <v>65</v>
      </c>
      <c r="D97" s="2">
        <v>2018</v>
      </c>
      <c r="E97" s="2">
        <v>2018002136</v>
      </c>
      <c r="F97" s="2" t="s">
        <v>267</v>
      </c>
      <c r="G97" s="2" t="s">
        <v>32</v>
      </c>
      <c r="H97" s="2" t="s">
        <v>33</v>
      </c>
      <c r="I97" s="3">
        <v>222</v>
      </c>
      <c r="J97" s="3">
        <v>222</v>
      </c>
      <c r="K97" s="3">
        <v>222</v>
      </c>
      <c r="M97" s="2" t="s">
        <v>74</v>
      </c>
      <c r="O97" s="2" t="s">
        <v>268</v>
      </c>
      <c r="P97" s="2" t="s">
        <v>37</v>
      </c>
      <c r="Q97" s="2" t="s">
        <v>38</v>
      </c>
      <c r="R97" s="8">
        <v>8156</v>
      </c>
      <c r="T97" s="2" t="s">
        <v>164</v>
      </c>
      <c r="U97" s="4">
        <v>43147</v>
      </c>
      <c r="V97" s="4">
        <v>43147</v>
      </c>
      <c r="W97" s="4">
        <v>43147</v>
      </c>
      <c r="X97" s="4">
        <v>43178</v>
      </c>
      <c r="AB97" s="3">
        <v>222</v>
      </c>
      <c r="AC97" s="3">
        <v>222</v>
      </c>
      <c r="AD97" s="5">
        <v>0</v>
      </c>
      <c r="AE97" s="2" t="s">
        <v>38</v>
      </c>
      <c r="AF97" s="2" t="s">
        <v>37</v>
      </c>
    </row>
    <row r="98" spans="1:32" ht="60" x14ac:dyDescent="0.25">
      <c r="A98" s="2" t="s">
        <v>28</v>
      </c>
      <c r="B98" s="2" t="s">
        <v>29</v>
      </c>
      <c r="C98" s="2" t="s">
        <v>65</v>
      </c>
      <c r="D98" s="2">
        <v>2018</v>
      </c>
      <c r="E98" s="2">
        <v>2018000011</v>
      </c>
      <c r="F98" s="2" t="s">
        <v>269</v>
      </c>
      <c r="G98" s="2" t="s">
        <v>32</v>
      </c>
      <c r="H98" s="2" t="s">
        <v>33</v>
      </c>
      <c r="I98" s="3">
        <v>133</v>
      </c>
      <c r="J98" s="3">
        <v>160.93</v>
      </c>
      <c r="K98" s="3">
        <v>160.93</v>
      </c>
      <c r="M98" s="2" t="s">
        <v>79</v>
      </c>
      <c r="N98" s="2" t="s">
        <v>270</v>
      </c>
      <c r="O98" s="2" t="s">
        <v>271</v>
      </c>
      <c r="P98" s="2" t="s">
        <v>37</v>
      </c>
      <c r="Q98" s="2" t="s">
        <v>38</v>
      </c>
      <c r="R98" s="8">
        <v>8260</v>
      </c>
      <c r="T98" s="2" t="s">
        <v>98</v>
      </c>
      <c r="U98" s="4">
        <v>43108</v>
      </c>
      <c r="V98" s="4">
        <v>43115</v>
      </c>
      <c r="W98" s="4">
        <v>43117</v>
      </c>
      <c r="X98" s="4">
        <v>43157</v>
      </c>
      <c r="AB98" s="3">
        <v>133</v>
      </c>
      <c r="AC98" s="3">
        <v>160.93</v>
      </c>
      <c r="AD98" s="5">
        <v>0.21</v>
      </c>
      <c r="AE98" s="2" t="s">
        <v>38</v>
      </c>
      <c r="AF98" s="2" t="s">
        <v>37</v>
      </c>
    </row>
    <row r="99" spans="1:32" ht="60" x14ac:dyDescent="0.25">
      <c r="A99" s="2" t="s">
        <v>28</v>
      </c>
      <c r="B99" s="2" t="s">
        <v>29</v>
      </c>
      <c r="C99" s="2" t="s">
        <v>65</v>
      </c>
      <c r="D99" s="2">
        <v>2017</v>
      </c>
      <c r="E99" s="2">
        <v>2017017292</v>
      </c>
      <c r="F99" s="2" t="s">
        <v>272</v>
      </c>
      <c r="G99" s="2" t="s">
        <v>32</v>
      </c>
      <c r="H99" s="2" t="s">
        <v>33</v>
      </c>
      <c r="I99" s="3">
        <v>4759</v>
      </c>
      <c r="J99" s="3">
        <v>5758.39</v>
      </c>
      <c r="K99" s="3">
        <v>5758.39</v>
      </c>
      <c r="M99" s="2" t="s">
        <v>79</v>
      </c>
      <c r="N99" s="2" t="s">
        <v>273</v>
      </c>
      <c r="O99" s="2" t="s">
        <v>274</v>
      </c>
      <c r="P99" s="2" t="s">
        <v>37</v>
      </c>
      <c r="Q99" s="2" t="s">
        <v>38</v>
      </c>
      <c r="R99" s="8">
        <v>8156</v>
      </c>
      <c r="T99" s="2" t="s">
        <v>39</v>
      </c>
      <c r="U99" s="4">
        <v>43053</v>
      </c>
      <c r="V99" s="4">
        <v>43055</v>
      </c>
      <c r="W99" s="4">
        <v>43056</v>
      </c>
      <c r="X99" s="4">
        <v>43102</v>
      </c>
      <c r="AB99" s="3">
        <v>4759</v>
      </c>
      <c r="AC99" s="6">
        <v>5758.39</v>
      </c>
      <c r="AD99" s="5">
        <v>0.21</v>
      </c>
      <c r="AE99" s="2" t="s">
        <v>38</v>
      </c>
      <c r="AF99" s="2" t="s">
        <v>37</v>
      </c>
    </row>
    <row r="100" spans="1:32" ht="60" x14ac:dyDescent="0.25">
      <c r="A100" s="2" t="s">
        <v>28</v>
      </c>
      <c r="B100" s="2" t="s">
        <v>29</v>
      </c>
      <c r="C100" s="2" t="s">
        <v>65</v>
      </c>
      <c r="D100" s="2">
        <v>2017</v>
      </c>
      <c r="E100" s="2">
        <v>2017017294</v>
      </c>
      <c r="F100" s="2" t="s">
        <v>275</v>
      </c>
      <c r="G100" s="2" t="s">
        <v>32</v>
      </c>
      <c r="H100" s="2" t="s">
        <v>33</v>
      </c>
      <c r="I100" s="3">
        <v>2459.5</v>
      </c>
      <c r="J100" s="3">
        <v>2976</v>
      </c>
      <c r="K100" s="3">
        <v>2976</v>
      </c>
      <c r="M100" s="2" t="s">
        <v>79</v>
      </c>
      <c r="N100" s="2" t="s">
        <v>273</v>
      </c>
      <c r="O100" s="2" t="s">
        <v>274</v>
      </c>
      <c r="P100" s="2" t="s">
        <v>37</v>
      </c>
      <c r="Q100" s="2" t="s">
        <v>38</v>
      </c>
      <c r="R100" s="8">
        <v>8156</v>
      </c>
      <c r="T100" s="2" t="s">
        <v>39</v>
      </c>
      <c r="U100" s="4">
        <v>43053</v>
      </c>
      <c r="V100" s="4">
        <v>43055</v>
      </c>
      <c r="W100" s="4">
        <v>43056</v>
      </c>
      <c r="X100" s="4">
        <v>43102</v>
      </c>
      <c r="AB100" s="3">
        <v>2459.5</v>
      </c>
      <c r="AC100" s="6">
        <v>2976</v>
      </c>
      <c r="AD100" s="5">
        <v>0.21</v>
      </c>
      <c r="AE100" s="2" t="s">
        <v>38</v>
      </c>
      <c r="AF100" s="2" t="s">
        <v>37</v>
      </c>
    </row>
    <row r="101" spans="1:32" ht="45" x14ac:dyDescent="0.25">
      <c r="A101" s="2" t="s">
        <v>28</v>
      </c>
      <c r="B101" s="2" t="s">
        <v>29</v>
      </c>
      <c r="C101" s="2" t="s">
        <v>30</v>
      </c>
      <c r="D101" s="2">
        <v>2017</v>
      </c>
      <c r="E101" s="2">
        <v>2017017261</v>
      </c>
      <c r="F101" s="2" t="s">
        <v>276</v>
      </c>
      <c r="G101" s="2" t="s">
        <v>32</v>
      </c>
      <c r="H101" s="2" t="s">
        <v>33</v>
      </c>
      <c r="I101" s="3">
        <v>10241.620000000001</v>
      </c>
      <c r="J101" s="3">
        <v>12392.36</v>
      </c>
      <c r="K101" s="3">
        <v>12392.36</v>
      </c>
      <c r="L101" s="2" t="s">
        <v>34</v>
      </c>
      <c r="O101" s="2" t="s">
        <v>277</v>
      </c>
      <c r="P101" s="2" t="s">
        <v>37</v>
      </c>
      <c r="Q101" s="2" t="s">
        <v>38</v>
      </c>
      <c r="R101" s="8">
        <v>8293</v>
      </c>
      <c r="T101" s="2" t="s">
        <v>39</v>
      </c>
      <c r="U101" s="4">
        <v>43053</v>
      </c>
      <c r="V101" s="4">
        <v>43055</v>
      </c>
      <c r="W101" s="4">
        <v>43056</v>
      </c>
      <c r="X101" s="4">
        <v>43178</v>
      </c>
      <c r="AB101" s="3">
        <v>10241.620000000001</v>
      </c>
      <c r="AC101" s="6">
        <v>12392.36</v>
      </c>
      <c r="AD101" s="5">
        <v>0.21</v>
      </c>
      <c r="AE101" s="2" t="s">
        <v>38</v>
      </c>
      <c r="AF101" s="2" t="s">
        <v>37</v>
      </c>
    </row>
    <row r="102" spans="1:32" ht="60" x14ac:dyDescent="0.25">
      <c r="A102" s="2" t="s">
        <v>28</v>
      </c>
      <c r="B102" s="2" t="s">
        <v>29</v>
      </c>
      <c r="C102" s="2" t="s">
        <v>65</v>
      </c>
      <c r="D102" s="2">
        <v>2018</v>
      </c>
      <c r="E102" s="2">
        <v>2018000835</v>
      </c>
      <c r="F102" s="2" t="s">
        <v>278</v>
      </c>
      <c r="G102" s="2" t="s">
        <v>32</v>
      </c>
      <c r="H102" s="2" t="s">
        <v>33</v>
      </c>
      <c r="I102" s="3">
        <v>594</v>
      </c>
      <c r="J102" s="3">
        <v>718.74</v>
      </c>
      <c r="K102" s="3">
        <v>718.74</v>
      </c>
      <c r="M102" s="2" t="s">
        <v>79</v>
      </c>
      <c r="O102" s="2" t="s">
        <v>277</v>
      </c>
      <c r="P102" s="2" t="s">
        <v>37</v>
      </c>
      <c r="Q102" s="2" t="s">
        <v>38</v>
      </c>
      <c r="R102" s="8">
        <v>8293</v>
      </c>
      <c r="T102" s="2" t="s">
        <v>98</v>
      </c>
      <c r="U102" s="4">
        <v>43126</v>
      </c>
      <c r="V102" s="4">
        <v>43126</v>
      </c>
      <c r="W102" s="4">
        <v>43129</v>
      </c>
      <c r="X102" s="4">
        <v>43147</v>
      </c>
      <c r="AB102" s="3">
        <v>594</v>
      </c>
      <c r="AC102" s="3">
        <v>718.74</v>
      </c>
      <c r="AD102" s="5">
        <v>0.21</v>
      </c>
      <c r="AE102" s="2" t="s">
        <v>38</v>
      </c>
      <c r="AF102" s="2" t="s">
        <v>37</v>
      </c>
    </row>
    <row r="103" spans="1:32" ht="60" x14ac:dyDescent="0.25">
      <c r="A103" s="2" t="s">
        <v>28</v>
      </c>
      <c r="B103" s="2" t="s">
        <v>29</v>
      </c>
      <c r="C103" s="2" t="s">
        <v>65</v>
      </c>
      <c r="D103" s="2">
        <v>2017</v>
      </c>
      <c r="E103" s="2">
        <v>2017017275</v>
      </c>
      <c r="F103" s="2" t="s">
        <v>279</v>
      </c>
      <c r="G103" s="2" t="s">
        <v>32</v>
      </c>
      <c r="H103" s="2" t="s">
        <v>33</v>
      </c>
      <c r="I103" s="3">
        <v>800</v>
      </c>
      <c r="J103" s="3">
        <v>968</v>
      </c>
      <c r="K103" s="3">
        <v>968</v>
      </c>
      <c r="M103" s="2" t="s">
        <v>79</v>
      </c>
      <c r="N103" s="2" t="s">
        <v>280</v>
      </c>
      <c r="O103" s="2" t="s">
        <v>281</v>
      </c>
      <c r="P103" s="2" t="s">
        <v>37</v>
      </c>
      <c r="Q103" s="2" t="s">
        <v>38</v>
      </c>
      <c r="R103" s="8">
        <v>8074</v>
      </c>
      <c r="T103" s="2" t="s">
        <v>282</v>
      </c>
      <c r="U103" s="4">
        <v>43052</v>
      </c>
      <c r="V103" s="4">
        <v>43052</v>
      </c>
      <c r="W103" s="4">
        <v>43052</v>
      </c>
      <c r="X103" s="4">
        <v>43220</v>
      </c>
      <c r="AB103" s="3">
        <v>800</v>
      </c>
      <c r="AC103" s="2">
        <v>968</v>
      </c>
      <c r="AD103" s="5">
        <v>0.21</v>
      </c>
      <c r="AE103" s="2" t="s">
        <v>38</v>
      </c>
      <c r="AF103" s="2" t="s">
        <v>37</v>
      </c>
    </row>
    <row r="104" spans="1:32" ht="60" x14ac:dyDescent="0.25">
      <c r="A104" s="2" t="s">
        <v>28</v>
      </c>
      <c r="B104" s="2" t="s">
        <v>29</v>
      </c>
      <c r="C104" s="2" t="s">
        <v>65</v>
      </c>
      <c r="D104" s="2">
        <v>2017</v>
      </c>
      <c r="E104" s="2">
        <v>2017010531</v>
      </c>
      <c r="F104" s="2" t="s">
        <v>283</v>
      </c>
      <c r="G104" s="2" t="s">
        <v>32</v>
      </c>
      <c r="H104" s="2" t="s">
        <v>33</v>
      </c>
      <c r="I104" s="3">
        <v>369</v>
      </c>
      <c r="J104" s="3">
        <v>446.49</v>
      </c>
      <c r="K104" s="3">
        <v>446.49</v>
      </c>
      <c r="M104" s="2" t="s">
        <v>79</v>
      </c>
      <c r="O104" s="2" t="s">
        <v>284</v>
      </c>
      <c r="P104" s="2" t="s">
        <v>37</v>
      </c>
      <c r="Q104" s="2" t="s">
        <v>38</v>
      </c>
      <c r="R104" s="8">
        <v>8156</v>
      </c>
      <c r="T104" s="2" t="s">
        <v>251</v>
      </c>
      <c r="U104" s="4">
        <v>42921</v>
      </c>
      <c r="V104" s="4">
        <v>42927</v>
      </c>
      <c r="W104" s="4">
        <v>42934</v>
      </c>
      <c r="X104" s="4">
        <v>43119</v>
      </c>
      <c r="AB104" s="3">
        <v>369</v>
      </c>
      <c r="AC104" s="3">
        <v>446.49</v>
      </c>
      <c r="AD104" s="5">
        <v>0.21</v>
      </c>
      <c r="AE104" s="2" t="s">
        <v>38</v>
      </c>
      <c r="AF104" s="2" t="s">
        <v>37</v>
      </c>
    </row>
    <row r="105" spans="1:32" ht="60" x14ac:dyDescent="0.25">
      <c r="A105" s="2" t="s">
        <v>28</v>
      </c>
      <c r="B105" s="2" t="s">
        <v>29</v>
      </c>
      <c r="C105" s="2" t="s">
        <v>65</v>
      </c>
      <c r="D105" s="2">
        <v>2017</v>
      </c>
      <c r="E105" s="2">
        <v>2017019795</v>
      </c>
      <c r="F105" s="2" t="s">
        <v>285</v>
      </c>
      <c r="G105" s="2" t="s">
        <v>32</v>
      </c>
      <c r="H105" s="2" t="s">
        <v>33</v>
      </c>
      <c r="I105" s="3">
        <v>154</v>
      </c>
      <c r="J105" s="3">
        <v>186.34</v>
      </c>
      <c r="K105" s="3">
        <v>186.34</v>
      </c>
      <c r="M105" s="2" t="s">
        <v>79</v>
      </c>
      <c r="O105" s="2" t="s">
        <v>284</v>
      </c>
      <c r="P105" s="2" t="s">
        <v>37</v>
      </c>
      <c r="Q105" s="2" t="s">
        <v>38</v>
      </c>
      <c r="R105" s="8">
        <v>8156</v>
      </c>
      <c r="T105" s="2" t="s">
        <v>98</v>
      </c>
      <c r="U105" s="4">
        <v>43090</v>
      </c>
      <c r="V105" s="4">
        <v>43096</v>
      </c>
      <c r="W105" s="4">
        <v>43096</v>
      </c>
      <c r="X105" s="4">
        <v>43185</v>
      </c>
      <c r="AB105" s="3">
        <v>154</v>
      </c>
      <c r="AC105" s="2">
        <v>186.34</v>
      </c>
      <c r="AD105" s="5">
        <v>0.21</v>
      </c>
      <c r="AE105" s="2" t="s">
        <v>38</v>
      </c>
      <c r="AF105" s="2" t="s">
        <v>37</v>
      </c>
    </row>
    <row r="106" spans="1:32" ht="60" x14ac:dyDescent="0.25">
      <c r="A106" s="2" t="s">
        <v>28</v>
      </c>
      <c r="B106" s="2" t="s">
        <v>29</v>
      </c>
      <c r="C106" s="2" t="s">
        <v>65</v>
      </c>
      <c r="D106" s="2">
        <v>2018</v>
      </c>
      <c r="E106" s="2">
        <v>2018001017</v>
      </c>
      <c r="F106" s="2" t="s">
        <v>286</v>
      </c>
      <c r="G106" s="2" t="s">
        <v>32</v>
      </c>
      <c r="H106" s="2" t="s">
        <v>33</v>
      </c>
      <c r="I106" s="3">
        <v>800</v>
      </c>
      <c r="J106" s="3">
        <v>968</v>
      </c>
      <c r="K106" s="3">
        <v>968</v>
      </c>
      <c r="M106" s="2" t="s">
        <v>79</v>
      </c>
      <c r="O106" s="2" t="s">
        <v>284</v>
      </c>
      <c r="P106" s="2" t="s">
        <v>37</v>
      </c>
      <c r="Q106" s="2" t="s">
        <v>38</v>
      </c>
      <c r="R106" s="8">
        <v>8156</v>
      </c>
      <c r="T106" s="2" t="s">
        <v>98</v>
      </c>
      <c r="U106" s="4">
        <v>43130</v>
      </c>
      <c r="V106" s="4">
        <v>43140</v>
      </c>
      <c r="W106" s="4">
        <v>43143</v>
      </c>
      <c r="X106" s="4">
        <v>43178</v>
      </c>
      <c r="AB106" s="3">
        <v>800</v>
      </c>
      <c r="AC106" s="3">
        <v>968</v>
      </c>
      <c r="AD106" s="5">
        <v>0.21</v>
      </c>
      <c r="AE106" s="2" t="s">
        <v>38</v>
      </c>
      <c r="AF106" s="2" t="s">
        <v>37</v>
      </c>
    </row>
    <row r="107" spans="1:32" ht="60" x14ac:dyDescent="0.25">
      <c r="A107" s="2" t="s">
        <v>28</v>
      </c>
      <c r="B107" s="2" t="s">
        <v>29</v>
      </c>
      <c r="C107" s="2" t="s">
        <v>65</v>
      </c>
      <c r="D107" s="2">
        <v>2018</v>
      </c>
      <c r="E107" s="2">
        <v>2018001018</v>
      </c>
      <c r="F107" s="2" t="s">
        <v>287</v>
      </c>
      <c r="G107" s="2" t="s">
        <v>32</v>
      </c>
      <c r="H107" s="2" t="s">
        <v>33</v>
      </c>
      <c r="I107" s="3">
        <v>876</v>
      </c>
      <c r="J107" s="3">
        <v>1059.96</v>
      </c>
      <c r="K107" s="3">
        <v>1059.96</v>
      </c>
      <c r="M107" s="2" t="s">
        <v>79</v>
      </c>
      <c r="O107" s="2" t="s">
        <v>284</v>
      </c>
      <c r="P107" s="2" t="s">
        <v>37</v>
      </c>
      <c r="Q107" s="2" t="s">
        <v>38</v>
      </c>
      <c r="R107" s="8">
        <v>8156</v>
      </c>
      <c r="T107" s="2" t="s">
        <v>98</v>
      </c>
      <c r="U107" s="4">
        <v>43130</v>
      </c>
      <c r="V107" s="4">
        <v>43140</v>
      </c>
      <c r="W107" s="4">
        <v>43143</v>
      </c>
      <c r="X107" s="4">
        <v>43182</v>
      </c>
      <c r="AB107" s="3">
        <v>876</v>
      </c>
      <c r="AC107" s="3">
        <v>1059.96</v>
      </c>
      <c r="AD107" s="5">
        <v>0.21</v>
      </c>
      <c r="AE107" s="2" t="s">
        <v>38</v>
      </c>
      <c r="AF107" s="2" t="s">
        <v>37</v>
      </c>
    </row>
    <row r="108" spans="1:32" ht="60" x14ac:dyDescent="0.25">
      <c r="A108" s="2" t="s">
        <v>28</v>
      </c>
      <c r="B108" s="2" t="s">
        <v>29</v>
      </c>
      <c r="C108" s="2" t="s">
        <v>65</v>
      </c>
      <c r="D108" s="2">
        <v>2018</v>
      </c>
      <c r="E108" s="2">
        <v>2018001019</v>
      </c>
      <c r="F108" s="2" t="s">
        <v>288</v>
      </c>
      <c r="G108" s="2" t="s">
        <v>32</v>
      </c>
      <c r="H108" s="2" t="s">
        <v>33</v>
      </c>
      <c r="I108" s="3">
        <v>950</v>
      </c>
      <c r="J108" s="3">
        <v>1149.5</v>
      </c>
      <c r="K108" s="3">
        <v>1149.5</v>
      </c>
      <c r="M108" s="2" t="s">
        <v>79</v>
      </c>
      <c r="O108" s="2" t="s">
        <v>284</v>
      </c>
      <c r="P108" s="2" t="s">
        <v>37</v>
      </c>
      <c r="Q108" s="2" t="s">
        <v>38</v>
      </c>
      <c r="R108" s="8">
        <v>8156</v>
      </c>
      <c r="T108" s="2" t="s">
        <v>98</v>
      </c>
      <c r="U108" s="4">
        <v>43130</v>
      </c>
      <c r="V108" s="4">
        <v>43140</v>
      </c>
      <c r="W108" s="4">
        <v>43143</v>
      </c>
      <c r="X108" s="4">
        <v>43182</v>
      </c>
      <c r="AB108" s="3">
        <v>950</v>
      </c>
      <c r="AC108" s="3">
        <v>1149.5</v>
      </c>
      <c r="AD108" s="5">
        <v>0.21</v>
      </c>
      <c r="AE108" s="2" t="s">
        <v>38</v>
      </c>
      <c r="AF108" s="2" t="s">
        <v>37</v>
      </c>
    </row>
    <row r="109" spans="1:32" ht="60" x14ac:dyDescent="0.25">
      <c r="A109" s="2" t="s">
        <v>28</v>
      </c>
      <c r="B109" s="2" t="s">
        <v>29</v>
      </c>
      <c r="C109" s="2" t="s">
        <v>65</v>
      </c>
      <c r="D109" s="2">
        <v>2018</v>
      </c>
      <c r="E109" s="2">
        <v>2018001020</v>
      </c>
      <c r="F109" s="2" t="s">
        <v>289</v>
      </c>
      <c r="G109" s="2" t="s">
        <v>32</v>
      </c>
      <c r="H109" s="2" t="s">
        <v>33</v>
      </c>
      <c r="I109" s="3">
        <v>974</v>
      </c>
      <c r="J109" s="3">
        <v>1178.54</v>
      </c>
      <c r="K109" s="3">
        <v>1178.54</v>
      </c>
      <c r="M109" s="2" t="s">
        <v>79</v>
      </c>
      <c r="O109" s="2" t="s">
        <v>284</v>
      </c>
      <c r="P109" s="2" t="s">
        <v>37</v>
      </c>
      <c r="Q109" s="2" t="s">
        <v>38</v>
      </c>
      <c r="R109" s="8">
        <v>8156</v>
      </c>
      <c r="T109" s="2" t="s">
        <v>98</v>
      </c>
      <c r="U109" s="4">
        <v>43130</v>
      </c>
      <c r="V109" s="4">
        <v>43140</v>
      </c>
      <c r="W109" s="4">
        <v>43143</v>
      </c>
      <c r="X109" s="4">
        <v>43182</v>
      </c>
      <c r="AB109" s="3">
        <v>974</v>
      </c>
      <c r="AC109" s="3">
        <v>1178.54</v>
      </c>
      <c r="AD109" s="5">
        <v>0.21</v>
      </c>
      <c r="AE109" s="2" t="s">
        <v>38</v>
      </c>
      <c r="AF109" s="2" t="s">
        <v>37</v>
      </c>
    </row>
    <row r="110" spans="1:32" ht="60" x14ac:dyDescent="0.25">
      <c r="A110" s="2" t="s">
        <v>28</v>
      </c>
      <c r="B110" s="2" t="s">
        <v>29</v>
      </c>
      <c r="C110" s="2" t="s">
        <v>65</v>
      </c>
      <c r="D110" s="2">
        <v>2018</v>
      </c>
      <c r="E110" s="2">
        <v>2018001021</v>
      </c>
      <c r="F110" s="2" t="s">
        <v>290</v>
      </c>
      <c r="G110" s="2" t="s">
        <v>32</v>
      </c>
      <c r="H110" s="2" t="s">
        <v>33</v>
      </c>
      <c r="I110" s="3">
        <v>478</v>
      </c>
      <c r="J110" s="3">
        <v>578.38</v>
      </c>
      <c r="K110" s="3">
        <v>578.38</v>
      </c>
      <c r="M110" s="2" t="s">
        <v>79</v>
      </c>
      <c r="O110" s="2" t="s">
        <v>284</v>
      </c>
      <c r="P110" s="2" t="s">
        <v>37</v>
      </c>
      <c r="Q110" s="2" t="s">
        <v>38</v>
      </c>
      <c r="R110" s="8">
        <v>8156</v>
      </c>
      <c r="T110" s="2" t="s">
        <v>98</v>
      </c>
      <c r="U110" s="4">
        <v>43130</v>
      </c>
      <c r="V110" s="4">
        <v>43140</v>
      </c>
      <c r="W110" s="4">
        <v>43143</v>
      </c>
      <c r="X110" s="4">
        <v>43182</v>
      </c>
      <c r="AB110" s="3">
        <v>478</v>
      </c>
      <c r="AC110" s="3">
        <v>578.38</v>
      </c>
      <c r="AD110" s="5">
        <v>0.21</v>
      </c>
      <c r="AE110" s="2" t="s">
        <v>38</v>
      </c>
      <c r="AF110" s="2" t="s">
        <v>37</v>
      </c>
    </row>
    <row r="111" spans="1:32" ht="60" x14ac:dyDescent="0.25">
      <c r="A111" s="2" t="s">
        <v>28</v>
      </c>
      <c r="B111" s="2" t="s">
        <v>29</v>
      </c>
      <c r="C111" s="2" t="s">
        <v>65</v>
      </c>
      <c r="D111" s="2">
        <v>2018</v>
      </c>
      <c r="E111" s="2">
        <v>2018001050</v>
      </c>
      <c r="F111" s="2" t="s">
        <v>291</v>
      </c>
      <c r="G111" s="2" t="s">
        <v>32</v>
      </c>
      <c r="H111" s="2" t="s">
        <v>33</v>
      </c>
      <c r="I111" s="3">
        <v>575</v>
      </c>
      <c r="J111" s="3">
        <v>695.75</v>
      </c>
      <c r="K111" s="3">
        <v>695.75</v>
      </c>
      <c r="M111" s="2" t="s">
        <v>79</v>
      </c>
      <c r="O111" s="2" t="s">
        <v>284</v>
      </c>
      <c r="P111" s="2" t="s">
        <v>37</v>
      </c>
      <c r="Q111" s="2" t="s">
        <v>38</v>
      </c>
      <c r="R111" s="8">
        <v>8156</v>
      </c>
      <c r="T111" s="2" t="s">
        <v>98</v>
      </c>
      <c r="U111" s="4">
        <v>43143</v>
      </c>
      <c r="V111" s="4">
        <v>43147</v>
      </c>
      <c r="W111" s="4">
        <v>43147</v>
      </c>
      <c r="X111" s="4">
        <v>43178</v>
      </c>
      <c r="AB111" s="3">
        <v>575</v>
      </c>
      <c r="AC111" s="3">
        <v>695.75</v>
      </c>
      <c r="AD111" s="5">
        <v>0.21</v>
      </c>
      <c r="AE111" s="2" t="s">
        <v>38</v>
      </c>
      <c r="AF111" s="2" t="s">
        <v>37</v>
      </c>
    </row>
    <row r="112" spans="1:32" ht="60" x14ac:dyDescent="0.25">
      <c r="A112" s="2" t="s">
        <v>28</v>
      </c>
      <c r="B112" s="2" t="s">
        <v>29</v>
      </c>
      <c r="C112" s="2" t="s">
        <v>65</v>
      </c>
      <c r="D112" s="2">
        <v>2018</v>
      </c>
      <c r="E112" s="2">
        <v>2018002596</v>
      </c>
      <c r="F112" s="2" t="s">
        <v>292</v>
      </c>
      <c r="G112" s="2" t="s">
        <v>32</v>
      </c>
      <c r="H112" s="2" t="s">
        <v>33</v>
      </c>
      <c r="I112" s="3">
        <v>200</v>
      </c>
      <c r="J112" s="3">
        <v>242</v>
      </c>
      <c r="K112" s="3">
        <v>242</v>
      </c>
      <c r="M112" s="2" t="s">
        <v>79</v>
      </c>
      <c r="O112" s="2" t="s">
        <v>284</v>
      </c>
      <c r="P112" s="2" t="s">
        <v>37</v>
      </c>
      <c r="Q112" s="2" t="s">
        <v>38</v>
      </c>
      <c r="R112" s="8">
        <v>8156</v>
      </c>
      <c r="T112" s="2" t="s">
        <v>98</v>
      </c>
      <c r="U112" s="4">
        <v>43158</v>
      </c>
      <c r="V112" s="4">
        <v>43165</v>
      </c>
      <c r="W112" s="4">
        <v>43165</v>
      </c>
      <c r="X112" s="4">
        <v>43182</v>
      </c>
      <c r="AB112" s="3">
        <v>200</v>
      </c>
      <c r="AC112" s="3">
        <v>242</v>
      </c>
      <c r="AD112" s="5">
        <v>0.21</v>
      </c>
      <c r="AE112" s="2" t="s">
        <v>38</v>
      </c>
      <c r="AF112" s="2" t="s">
        <v>37</v>
      </c>
    </row>
    <row r="113" spans="1:32" ht="45" x14ac:dyDescent="0.25">
      <c r="A113" s="2" t="s">
        <v>28</v>
      </c>
      <c r="B113" s="2" t="s">
        <v>29</v>
      </c>
      <c r="C113" s="2" t="s">
        <v>40</v>
      </c>
      <c r="D113" s="2">
        <v>2018</v>
      </c>
      <c r="E113" s="2">
        <v>2018001304</v>
      </c>
      <c r="F113" s="2" t="s">
        <v>293</v>
      </c>
      <c r="G113" s="2" t="s">
        <v>32</v>
      </c>
      <c r="H113" s="2" t="s">
        <v>33</v>
      </c>
      <c r="I113" s="3">
        <v>109.62</v>
      </c>
      <c r="J113" s="3">
        <v>120.58</v>
      </c>
      <c r="K113" s="3">
        <v>120.58</v>
      </c>
      <c r="L113" s="2" t="s">
        <v>52</v>
      </c>
      <c r="N113" s="2" t="s">
        <v>294</v>
      </c>
      <c r="O113" s="2" t="s">
        <v>295</v>
      </c>
      <c r="P113" s="2" t="s">
        <v>37</v>
      </c>
      <c r="Q113" s="2" t="s">
        <v>38</v>
      </c>
      <c r="R113" s="8">
        <v>8156</v>
      </c>
      <c r="T113" s="2" t="s">
        <v>90</v>
      </c>
      <c r="U113" s="4">
        <v>43138</v>
      </c>
      <c r="V113" s="4">
        <v>43140</v>
      </c>
      <c r="W113" s="4">
        <v>43143</v>
      </c>
      <c r="X113" s="4">
        <v>43161</v>
      </c>
      <c r="AB113" s="3">
        <v>109.62</v>
      </c>
      <c r="AC113" s="3">
        <v>120.58</v>
      </c>
      <c r="AD113" s="5">
        <v>0.1</v>
      </c>
      <c r="AE113" s="2" t="s">
        <v>38</v>
      </c>
      <c r="AF113" s="2" t="s">
        <v>37</v>
      </c>
    </row>
    <row r="114" spans="1:32" ht="60" x14ac:dyDescent="0.25">
      <c r="A114" s="2" t="s">
        <v>28</v>
      </c>
      <c r="B114" s="2" t="s">
        <v>29</v>
      </c>
      <c r="C114" s="2" t="s">
        <v>65</v>
      </c>
      <c r="D114" s="2">
        <v>2017</v>
      </c>
      <c r="E114" s="2">
        <v>2017017273</v>
      </c>
      <c r="F114" s="2" t="s">
        <v>296</v>
      </c>
      <c r="G114" s="2" t="s">
        <v>32</v>
      </c>
      <c r="H114" s="2" t="s">
        <v>33</v>
      </c>
      <c r="I114" s="3">
        <v>1028.5</v>
      </c>
      <c r="J114" s="3">
        <v>1028.5</v>
      </c>
      <c r="K114" s="3">
        <v>1028.5</v>
      </c>
      <c r="M114" s="2" t="s">
        <v>79</v>
      </c>
      <c r="O114" s="2" t="s">
        <v>297</v>
      </c>
      <c r="P114" s="2" t="s">
        <v>37</v>
      </c>
      <c r="Q114" s="2" t="s">
        <v>38</v>
      </c>
      <c r="R114" s="8">
        <v>8123</v>
      </c>
      <c r="T114" s="2" t="s">
        <v>298</v>
      </c>
      <c r="U114" s="4">
        <v>43053</v>
      </c>
      <c r="V114" s="4">
        <v>43056</v>
      </c>
      <c r="W114" s="4">
        <v>43056</v>
      </c>
      <c r="X114" s="4">
        <v>43206</v>
      </c>
      <c r="AB114" s="3">
        <v>1028.5</v>
      </c>
      <c r="AC114" s="6">
        <v>1028.5</v>
      </c>
      <c r="AD114" s="5">
        <v>0</v>
      </c>
      <c r="AE114" s="2" t="s">
        <v>38</v>
      </c>
      <c r="AF114" s="2" t="s">
        <v>37</v>
      </c>
    </row>
    <row r="115" spans="1:32" ht="60" x14ac:dyDescent="0.25">
      <c r="A115" s="2" t="s">
        <v>28</v>
      </c>
      <c r="B115" s="2" t="s">
        <v>29</v>
      </c>
      <c r="C115" s="2" t="s">
        <v>65</v>
      </c>
      <c r="D115" s="2">
        <v>2017</v>
      </c>
      <c r="E115" s="2">
        <v>2017018841</v>
      </c>
      <c r="F115" s="2" t="s">
        <v>299</v>
      </c>
      <c r="G115" s="2" t="s">
        <v>32</v>
      </c>
      <c r="H115" s="2" t="s">
        <v>33</v>
      </c>
      <c r="I115" s="3">
        <v>960</v>
      </c>
      <c r="J115" s="3">
        <v>1161.5999999999999</v>
      </c>
      <c r="K115" s="3">
        <v>1161.5999999999999</v>
      </c>
      <c r="M115" s="2" t="s">
        <v>79</v>
      </c>
      <c r="O115" s="2" t="s">
        <v>300</v>
      </c>
      <c r="P115" s="2" t="s">
        <v>37</v>
      </c>
      <c r="Q115" s="2" t="s">
        <v>301</v>
      </c>
      <c r="R115" s="8">
        <v>50089</v>
      </c>
      <c r="T115" s="2" t="s">
        <v>302</v>
      </c>
      <c r="U115" s="4">
        <v>43069</v>
      </c>
      <c r="V115" s="4">
        <v>43081</v>
      </c>
      <c r="W115" s="4">
        <v>43088</v>
      </c>
      <c r="X115" s="4">
        <v>43139</v>
      </c>
      <c r="AB115" s="3">
        <v>960</v>
      </c>
      <c r="AC115" s="6">
        <v>1161.5999999999999</v>
      </c>
      <c r="AD115" s="5">
        <v>0.21</v>
      </c>
      <c r="AE115" s="2" t="s">
        <v>301</v>
      </c>
      <c r="AF115" s="2" t="s">
        <v>37</v>
      </c>
    </row>
    <row r="116" spans="1:32" ht="60" x14ac:dyDescent="0.25">
      <c r="A116" s="2" t="s">
        <v>28</v>
      </c>
      <c r="B116" s="2" t="s">
        <v>29</v>
      </c>
      <c r="C116" s="2" t="s">
        <v>65</v>
      </c>
      <c r="D116" s="2">
        <v>2017</v>
      </c>
      <c r="E116" s="2">
        <v>2017008068</v>
      </c>
      <c r="F116" s="2" t="s">
        <v>303</v>
      </c>
      <c r="G116" s="2" t="s">
        <v>32</v>
      </c>
      <c r="H116" s="2" t="s">
        <v>33</v>
      </c>
      <c r="I116" s="3">
        <v>2250</v>
      </c>
      <c r="J116" s="3">
        <v>2722.5</v>
      </c>
      <c r="K116" s="3">
        <v>2722.5</v>
      </c>
      <c r="M116" s="2" t="s">
        <v>79</v>
      </c>
      <c r="N116" s="2" t="s">
        <v>304</v>
      </c>
      <c r="O116" s="2" t="s">
        <v>305</v>
      </c>
      <c r="P116" s="2" t="s">
        <v>37</v>
      </c>
      <c r="Q116" s="2" t="s">
        <v>38</v>
      </c>
      <c r="R116" s="8">
        <v>8156</v>
      </c>
      <c r="T116" s="2" t="s">
        <v>298</v>
      </c>
      <c r="U116" s="4">
        <v>42887</v>
      </c>
      <c r="V116" s="4">
        <v>42887</v>
      </c>
      <c r="W116" s="4">
        <v>42887</v>
      </c>
      <c r="X116" s="4">
        <v>43161</v>
      </c>
      <c r="AB116" s="3">
        <v>2250</v>
      </c>
      <c r="AC116" s="3">
        <v>2722.5</v>
      </c>
      <c r="AD116" s="5">
        <v>0.21</v>
      </c>
      <c r="AE116" s="2" t="s">
        <v>38</v>
      </c>
      <c r="AF116" s="2" t="s">
        <v>37</v>
      </c>
    </row>
    <row r="117" spans="1:32" ht="60" x14ac:dyDescent="0.25">
      <c r="A117" s="2" t="s">
        <v>28</v>
      </c>
      <c r="B117" s="2" t="s">
        <v>29</v>
      </c>
      <c r="C117" s="2" t="s">
        <v>65</v>
      </c>
      <c r="D117" s="2">
        <v>2017</v>
      </c>
      <c r="E117" s="2">
        <v>2017013970</v>
      </c>
      <c r="F117" s="2" t="s">
        <v>306</v>
      </c>
      <c r="G117" s="2" t="s">
        <v>32</v>
      </c>
      <c r="H117" s="2" t="s">
        <v>33</v>
      </c>
      <c r="I117" s="3">
        <v>2462.81</v>
      </c>
      <c r="J117" s="3">
        <v>2980</v>
      </c>
      <c r="K117" s="3">
        <v>2980</v>
      </c>
      <c r="M117" s="2" t="s">
        <v>79</v>
      </c>
      <c r="N117" s="2" t="s">
        <v>307</v>
      </c>
      <c r="O117" s="2" t="s">
        <v>308</v>
      </c>
      <c r="P117" s="2" t="s">
        <v>37</v>
      </c>
      <c r="Q117" s="2" t="s">
        <v>38</v>
      </c>
      <c r="R117" s="8">
        <v>8224</v>
      </c>
      <c r="T117" s="2" t="s">
        <v>309</v>
      </c>
      <c r="U117" s="4">
        <v>42986</v>
      </c>
      <c r="V117" s="4">
        <v>42993</v>
      </c>
      <c r="W117" s="4">
        <v>42999</v>
      </c>
      <c r="X117" s="4">
        <v>43122</v>
      </c>
      <c r="AB117" s="3">
        <v>2462.81</v>
      </c>
      <c r="AC117" s="3">
        <v>2980</v>
      </c>
      <c r="AD117" s="5">
        <v>0.21</v>
      </c>
      <c r="AE117" s="2" t="s">
        <v>38</v>
      </c>
      <c r="AF117" s="2" t="s">
        <v>37</v>
      </c>
    </row>
    <row r="118" spans="1:32" ht="60" x14ac:dyDescent="0.25">
      <c r="A118" s="2" t="s">
        <v>28</v>
      </c>
      <c r="B118" s="2" t="s">
        <v>29</v>
      </c>
      <c r="C118" s="2" t="s">
        <v>65</v>
      </c>
      <c r="D118" s="2">
        <v>2018</v>
      </c>
      <c r="E118" s="2">
        <v>2018000031</v>
      </c>
      <c r="F118" s="2" t="s">
        <v>310</v>
      </c>
      <c r="G118" s="2" t="s">
        <v>32</v>
      </c>
      <c r="H118" s="2" t="s">
        <v>33</v>
      </c>
      <c r="I118" s="3">
        <v>820</v>
      </c>
      <c r="J118" s="3">
        <v>992.2</v>
      </c>
      <c r="K118" s="3">
        <v>992.2</v>
      </c>
      <c r="M118" s="2" t="s">
        <v>79</v>
      </c>
      <c r="N118" s="2" t="s">
        <v>307</v>
      </c>
      <c r="O118" s="2" t="s">
        <v>308</v>
      </c>
      <c r="P118" s="2" t="s">
        <v>37</v>
      </c>
      <c r="Q118" s="2" t="s">
        <v>38</v>
      </c>
      <c r="R118" s="8">
        <v>8224</v>
      </c>
      <c r="T118" s="2" t="s">
        <v>172</v>
      </c>
      <c r="U118" s="4">
        <v>43110</v>
      </c>
      <c r="V118" s="4">
        <v>43115</v>
      </c>
      <c r="W118" s="4">
        <v>43117</v>
      </c>
      <c r="X118" s="4">
        <v>43161</v>
      </c>
      <c r="AB118" s="3">
        <v>820</v>
      </c>
      <c r="AC118" s="3">
        <v>992.2</v>
      </c>
      <c r="AD118" s="5">
        <v>0.21</v>
      </c>
      <c r="AE118" s="2" t="s">
        <v>38</v>
      </c>
      <c r="AF118" s="2" t="s">
        <v>37</v>
      </c>
    </row>
    <row r="119" spans="1:32" ht="45" x14ac:dyDescent="0.25">
      <c r="A119" s="2" t="s">
        <v>28</v>
      </c>
      <c r="B119" s="2" t="s">
        <v>29</v>
      </c>
      <c r="C119" s="2" t="s">
        <v>40</v>
      </c>
      <c r="D119" s="2">
        <v>2018</v>
      </c>
      <c r="E119" s="2">
        <v>2018000210</v>
      </c>
      <c r="F119" s="2" t="s">
        <v>311</v>
      </c>
      <c r="G119" s="2" t="s">
        <v>32</v>
      </c>
      <c r="I119" s="3">
        <v>123.97</v>
      </c>
      <c r="J119" s="3">
        <v>150</v>
      </c>
      <c r="K119" s="3">
        <v>150</v>
      </c>
      <c r="L119" s="2" t="s">
        <v>34</v>
      </c>
      <c r="N119" s="2" t="s">
        <v>312</v>
      </c>
      <c r="O119" s="2" t="s">
        <v>313</v>
      </c>
      <c r="P119" s="2" t="s">
        <v>37</v>
      </c>
      <c r="Q119" s="2" t="s">
        <v>38</v>
      </c>
      <c r="R119" s="8">
        <v>8156</v>
      </c>
      <c r="T119" s="2" t="s">
        <v>314</v>
      </c>
      <c r="U119" s="4">
        <v>43006</v>
      </c>
      <c r="V119" s="4">
        <v>43118</v>
      </c>
      <c r="W119" s="4">
        <v>43118</v>
      </c>
      <c r="X119" s="4">
        <v>43119</v>
      </c>
      <c r="AB119" s="3">
        <v>123.97</v>
      </c>
      <c r="AC119" s="3">
        <v>150</v>
      </c>
      <c r="AD119" s="5">
        <v>0.21</v>
      </c>
      <c r="AE119" s="2" t="s">
        <v>38</v>
      </c>
      <c r="AF119" s="2" t="s">
        <v>37</v>
      </c>
    </row>
    <row r="120" spans="1:32" ht="45" x14ac:dyDescent="0.25">
      <c r="A120" s="2" t="s">
        <v>28</v>
      </c>
      <c r="B120" s="2" t="s">
        <v>29</v>
      </c>
      <c r="C120" s="2" t="s">
        <v>40</v>
      </c>
      <c r="D120" s="2">
        <v>2018</v>
      </c>
      <c r="E120" s="2">
        <v>2018001559</v>
      </c>
      <c r="F120" s="2" t="s">
        <v>315</v>
      </c>
      <c r="G120" s="2" t="s">
        <v>32</v>
      </c>
      <c r="H120" s="2" t="s">
        <v>33</v>
      </c>
      <c r="I120" s="3">
        <v>218.68</v>
      </c>
      <c r="J120" s="3">
        <v>264.60000000000002</v>
      </c>
      <c r="K120" s="3">
        <v>264.60000000000002</v>
      </c>
      <c r="L120" s="2" t="s">
        <v>34</v>
      </c>
      <c r="N120" s="2" t="s">
        <v>312</v>
      </c>
      <c r="O120" s="2" t="s">
        <v>313</v>
      </c>
      <c r="P120" s="2" t="s">
        <v>37</v>
      </c>
      <c r="Q120" s="2" t="s">
        <v>38</v>
      </c>
      <c r="R120" s="8">
        <v>8156</v>
      </c>
      <c r="T120" s="2" t="s">
        <v>314</v>
      </c>
      <c r="U120" s="4">
        <v>43143</v>
      </c>
      <c r="V120" s="4">
        <v>43147</v>
      </c>
      <c r="W120" s="4">
        <v>43147</v>
      </c>
      <c r="X120" s="4">
        <v>43161</v>
      </c>
      <c r="AB120" s="3">
        <v>218.68</v>
      </c>
      <c r="AC120" s="3">
        <v>264.60000000000002</v>
      </c>
      <c r="AD120" s="5">
        <v>0.21</v>
      </c>
      <c r="AE120" s="2" t="s">
        <v>38</v>
      </c>
      <c r="AF120" s="2" t="s">
        <v>37</v>
      </c>
    </row>
    <row r="121" spans="1:32" ht="45" x14ac:dyDescent="0.25">
      <c r="A121" s="2" t="s">
        <v>28</v>
      </c>
      <c r="B121" s="2" t="s">
        <v>29</v>
      </c>
      <c r="C121" s="2" t="s">
        <v>40</v>
      </c>
      <c r="D121" s="2">
        <v>2018</v>
      </c>
      <c r="E121" s="2">
        <v>2018001812</v>
      </c>
      <c r="F121" s="2" t="s">
        <v>316</v>
      </c>
      <c r="G121" s="2" t="s">
        <v>32</v>
      </c>
      <c r="H121" s="2" t="s">
        <v>33</v>
      </c>
      <c r="I121" s="3">
        <v>371.9</v>
      </c>
      <c r="J121" s="3">
        <v>450</v>
      </c>
      <c r="K121" s="3">
        <v>450</v>
      </c>
      <c r="L121" s="2" t="s">
        <v>34</v>
      </c>
      <c r="N121" s="2" t="s">
        <v>312</v>
      </c>
      <c r="O121" s="2" t="s">
        <v>313</v>
      </c>
      <c r="P121" s="2" t="s">
        <v>37</v>
      </c>
      <c r="Q121" s="2" t="s">
        <v>38</v>
      </c>
      <c r="R121" s="8">
        <v>8156</v>
      </c>
      <c r="T121" s="2" t="s">
        <v>314</v>
      </c>
      <c r="U121" s="4">
        <v>43143</v>
      </c>
      <c r="V121" s="4">
        <v>43157</v>
      </c>
      <c r="W121" s="4">
        <v>43160</v>
      </c>
      <c r="X121" s="4">
        <v>43171</v>
      </c>
      <c r="AB121" s="3">
        <v>371.9</v>
      </c>
      <c r="AC121" s="3">
        <v>450</v>
      </c>
      <c r="AD121" s="5">
        <v>0.21</v>
      </c>
      <c r="AE121" s="2" t="s">
        <v>38</v>
      </c>
      <c r="AF121" s="2" t="s">
        <v>37</v>
      </c>
    </row>
    <row r="122" spans="1:32" ht="60" x14ac:dyDescent="0.25">
      <c r="A122" s="2" t="s">
        <v>28</v>
      </c>
      <c r="B122" s="2" t="s">
        <v>29</v>
      </c>
      <c r="C122" s="2" t="s">
        <v>65</v>
      </c>
      <c r="D122" s="2">
        <v>2017</v>
      </c>
      <c r="E122" s="2">
        <v>2017014741</v>
      </c>
      <c r="F122" s="2" t="s">
        <v>317</v>
      </c>
      <c r="G122" s="2" t="s">
        <v>32</v>
      </c>
      <c r="H122" s="2" t="s">
        <v>33</v>
      </c>
      <c r="I122" s="3">
        <v>853.39</v>
      </c>
      <c r="J122" s="3">
        <v>1032.5999999999999</v>
      </c>
      <c r="K122" s="3">
        <v>1032.5999999999999</v>
      </c>
      <c r="M122" s="2" t="s">
        <v>79</v>
      </c>
      <c r="N122" s="2" t="s">
        <v>318</v>
      </c>
      <c r="O122" s="2" t="s">
        <v>319</v>
      </c>
      <c r="P122" s="2" t="s">
        <v>37</v>
      </c>
      <c r="Q122" s="2" t="s">
        <v>38</v>
      </c>
      <c r="R122" s="8">
        <v>8193</v>
      </c>
      <c r="T122" s="2" t="s">
        <v>90</v>
      </c>
      <c r="U122" s="4">
        <v>43003</v>
      </c>
      <c r="V122" s="4">
        <v>43005</v>
      </c>
      <c r="W122" s="4">
        <v>43007</v>
      </c>
      <c r="X122" s="4">
        <v>43102</v>
      </c>
      <c r="AB122" s="3">
        <v>853.39</v>
      </c>
      <c r="AC122" s="3">
        <v>1032.5999999999999</v>
      </c>
      <c r="AD122" s="5">
        <v>0.21</v>
      </c>
      <c r="AE122" s="2" t="s">
        <v>38</v>
      </c>
      <c r="AF122" s="2" t="s">
        <v>37</v>
      </c>
    </row>
    <row r="123" spans="1:32" ht="45" x14ac:dyDescent="0.25">
      <c r="A123" s="2" t="s">
        <v>28</v>
      </c>
      <c r="B123" s="2" t="s">
        <v>29</v>
      </c>
      <c r="C123" s="2" t="s">
        <v>30</v>
      </c>
      <c r="D123" s="2">
        <v>2017</v>
      </c>
      <c r="E123" s="2">
        <v>2017017279</v>
      </c>
      <c r="F123" s="2" t="s">
        <v>320</v>
      </c>
      <c r="G123" s="2" t="s">
        <v>32</v>
      </c>
      <c r="H123" s="2" t="s">
        <v>33</v>
      </c>
      <c r="I123" s="3">
        <v>6236.7</v>
      </c>
      <c r="J123" s="3">
        <v>7546.41</v>
      </c>
      <c r="K123" s="3">
        <v>7546.41</v>
      </c>
      <c r="L123" s="2" t="s">
        <v>34</v>
      </c>
      <c r="N123" s="2" t="s">
        <v>321</v>
      </c>
      <c r="O123" s="2" t="s">
        <v>322</v>
      </c>
      <c r="P123" s="2" t="s">
        <v>37</v>
      </c>
      <c r="Q123" s="2" t="s">
        <v>38</v>
      </c>
      <c r="R123" s="8">
        <v>8108</v>
      </c>
      <c r="T123" s="2" t="s">
        <v>39</v>
      </c>
      <c r="U123" s="4">
        <v>43052</v>
      </c>
      <c r="V123" s="4">
        <v>43055</v>
      </c>
      <c r="W123" s="4">
        <v>43056</v>
      </c>
      <c r="X123" s="4">
        <v>43136</v>
      </c>
      <c r="AB123" s="3">
        <v>6236.7</v>
      </c>
      <c r="AC123" s="6">
        <v>7546.41</v>
      </c>
      <c r="AD123" s="5">
        <v>0.21</v>
      </c>
      <c r="AE123" s="2" t="s">
        <v>38</v>
      </c>
      <c r="AF123" s="2" t="s">
        <v>37</v>
      </c>
    </row>
    <row r="124" spans="1:32" ht="60" x14ac:dyDescent="0.25">
      <c r="A124" s="2" t="s">
        <v>28</v>
      </c>
      <c r="B124" s="2" t="s">
        <v>29</v>
      </c>
      <c r="C124" s="2" t="s">
        <v>65</v>
      </c>
      <c r="D124" s="2">
        <v>2017</v>
      </c>
      <c r="E124" s="2">
        <v>2017019729</v>
      </c>
      <c r="F124" s="2" t="s">
        <v>323</v>
      </c>
      <c r="G124" s="2" t="s">
        <v>32</v>
      </c>
      <c r="H124" s="2" t="s">
        <v>33</v>
      </c>
      <c r="I124" s="3">
        <v>26.28</v>
      </c>
      <c r="J124" s="3">
        <v>31.8</v>
      </c>
      <c r="K124" s="3">
        <v>31.8</v>
      </c>
      <c r="M124" s="2" t="s">
        <v>79</v>
      </c>
      <c r="N124" s="2" t="s">
        <v>324</v>
      </c>
      <c r="O124" s="2" t="s">
        <v>325</v>
      </c>
      <c r="P124" s="2" t="s">
        <v>37</v>
      </c>
      <c r="Q124" s="2" t="s">
        <v>38</v>
      </c>
      <c r="R124" s="8">
        <v>8187</v>
      </c>
      <c r="T124" s="2" t="s">
        <v>90</v>
      </c>
      <c r="U124" s="4">
        <v>43110</v>
      </c>
      <c r="V124" s="4">
        <v>43112</v>
      </c>
      <c r="W124" s="4">
        <v>43112</v>
      </c>
      <c r="X124" s="4">
        <v>43164</v>
      </c>
      <c r="AB124" s="3">
        <v>26.28</v>
      </c>
      <c r="AC124" s="2">
        <v>31.8</v>
      </c>
      <c r="AD124" s="5">
        <v>0.21</v>
      </c>
      <c r="AE124" s="2" t="s">
        <v>38</v>
      </c>
      <c r="AF124" s="2" t="s">
        <v>37</v>
      </c>
    </row>
    <row r="125" spans="1:32" ht="60" x14ac:dyDescent="0.25">
      <c r="A125" s="2" t="s">
        <v>28</v>
      </c>
      <c r="B125" s="2" t="s">
        <v>29</v>
      </c>
      <c r="C125" s="2" t="s">
        <v>65</v>
      </c>
      <c r="D125" s="2">
        <v>2018</v>
      </c>
      <c r="E125" s="2">
        <v>2018001038</v>
      </c>
      <c r="F125" s="2" t="s">
        <v>326</v>
      </c>
      <c r="G125" s="2" t="s">
        <v>32</v>
      </c>
      <c r="H125" s="2" t="s">
        <v>33</v>
      </c>
      <c r="I125" s="3">
        <v>26.28</v>
      </c>
      <c r="J125" s="3">
        <v>31.8</v>
      </c>
      <c r="K125" s="3">
        <v>31.8</v>
      </c>
      <c r="M125" s="2" t="s">
        <v>79</v>
      </c>
      <c r="N125" s="2" t="s">
        <v>324</v>
      </c>
      <c r="O125" s="2" t="s">
        <v>325</v>
      </c>
      <c r="P125" s="2" t="s">
        <v>37</v>
      </c>
      <c r="Q125" s="2" t="s">
        <v>38</v>
      </c>
      <c r="R125" s="8">
        <v>8187</v>
      </c>
      <c r="T125" s="2" t="s">
        <v>90</v>
      </c>
      <c r="U125" s="4">
        <v>43136</v>
      </c>
      <c r="V125" s="4">
        <v>43140</v>
      </c>
      <c r="W125" s="4">
        <v>43143</v>
      </c>
      <c r="X125" s="4">
        <v>43153</v>
      </c>
      <c r="AB125" s="3">
        <v>26.28</v>
      </c>
      <c r="AC125" s="3">
        <v>31.8</v>
      </c>
      <c r="AD125" s="5">
        <v>0.21</v>
      </c>
      <c r="AE125" s="2" t="s">
        <v>38</v>
      </c>
      <c r="AF125" s="2" t="s">
        <v>37</v>
      </c>
    </row>
    <row r="126" spans="1:32" ht="45" x14ac:dyDescent="0.25">
      <c r="A126" s="2" t="s">
        <v>28</v>
      </c>
      <c r="B126" s="2" t="s">
        <v>29</v>
      </c>
      <c r="C126" s="2" t="s">
        <v>40</v>
      </c>
      <c r="D126" s="2">
        <v>2017</v>
      </c>
      <c r="E126" s="2">
        <v>2017015864</v>
      </c>
      <c r="F126" s="2" t="s">
        <v>327</v>
      </c>
      <c r="G126" s="2" t="s">
        <v>32</v>
      </c>
      <c r="H126" s="2" t="s">
        <v>33</v>
      </c>
      <c r="I126" s="3">
        <v>86.78</v>
      </c>
      <c r="J126" s="3">
        <v>105</v>
      </c>
      <c r="K126" s="3">
        <v>105</v>
      </c>
      <c r="L126" s="2" t="s">
        <v>52</v>
      </c>
      <c r="O126" s="2" t="s">
        <v>328</v>
      </c>
      <c r="P126" s="2" t="s">
        <v>37</v>
      </c>
      <c r="Q126" s="2" t="s">
        <v>38</v>
      </c>
      <c r="R126" s="8">
        <v>8156</v>
      </c>
      <c r="T126" s="2" t="s">
        <v>141</v>
      </c>
      <c r="U126" s="4">
        <v>43033</v>
      </c>
      <c r="V126" s="4">
        <v>43035</v>
      </c>
      <c r="W126" s="4">
        <v>43035</v>
      </c>
      <c r="X126" s="4">
        <v>43178</v>
      </c>
      <c r="AB126" s="3">
        <v>86.78</v>
      </c>
      <c r="AC126" s="2">
        <v>105</v>
      </c>
      <c r="AD126" s="5">
        <v>0.21</v>
      </c>
      <c r="AE126" s="2" t="s">
        <v>38</v>
      </c>
      <c r="AF126" s="2" t="s">
        <v>37</v>
      </c>
    </row>
    <row r="127" spans="1:32" ht="45" x14ac:dyDescent="0.25">
      <c r="A127" s="2" t="s">
        <v>28</v>
      </c>
      <c r="B127" s="2" t="s">
        <v>29</v>
      </c>
      <c r="C127" s="2" t="s">
        <v>40</v>
      </c>
      <c r="D127" s="2">
        <v>2017</v>
      </c>
      <c r="E127" s="2">
        <v>2017016401</v>
      </c>
      <c r="F127" s="2" t="s">
        <v>329</v>
      </c>
      <c r="G127" s="2" t="s">
        <v>32</v>
      </c>
      <c r="H127" s="2" t="s">
        <v>33</v>
      </c>
      <c r="I127" s="3">
        <v>234.71</v>
      </c>
      <c r="J127" s="3">
        <v>284</v>
      </c>
      <c r="K127" s="3">
        <v>284</v>
      </c>
      <c r="L127" s="2" t="s">
        <v>52</v>
      </c>
      <c r="O127" s="2" t="s">
        <v>328</v>
      </c>
      <c r="P127" s="2" t="s">
        <v>37</v>
      </c>
      <c r="Q127" s="2" t="s">
        <v>38</v>
      </c>
      <c r="R127" s="8">
        <v>8156</v>
      </c>
      <c r="T127" s="2" t="s">
        <v>141</v>
      </c>
      <c r="U127" s="4">
        <v>43038</v>
      </c>
      <c r="V127" s="4">
        <v>43046</v>
      </c>
      <c r="W127" s="4">
        <v>43046</v>
      </c>
      <c r="X127" s="4">
        <v>43178</v>
      </c>
      <c r="AB127" s="3">
        <v>234.71</v>
      </c>
      <c r="AC127" s="2">
        <v>284</v>
      </c>
      <c r="AD127" s="5">
        <v>0.21</v>
      </c>
      <c r="AE127" s="2" t="s">
        <v>38</v>
      </c>
      <c r="AF127" s="2" t="s">
        <v>37</v>
      </c>
    </row>
    <row r="128" spans="1:32" ht="45" x14ac:dyDescent="0.25">
      <c r="A128" s="2" t="s">
        <v>28</v>
      </c>
      <c r="B128" s="2" t="s">
        <v>29</v>
      </c>
      <c r="C128" s="2" t="s">
        <v>40</v>
      </c>
      <c r="D128" s="2">
        <v>2017</v>
      </c>
      <c r="E128" s="2">
        <v>2017017518</v>
      </c>
      <c r="F128" s="2" t="s">
        <v>330</v>
      </c>
      <c r="G128" s="2" t="s">
        <v>32</v>
      </c>
      <c r="H128" s="2" t="s">
        <v>33</v>
      </c>
      <c r="I128" s="3">
        <v>16.2</v>
      </c>
      <c r="J128" s="3">
        <v>19.600000000000001</v>
      </c>
      <c r="K128" s="3">
        <v>19.600000000000001</v>
      </c>
      <c r="L128" s="2" t="s">
        <v>52</v>
      </c>
      <c r="O128" s="2" t="s">
        <v>328</v>
      </c>
      <c r="P128" s="2" t="s">
        <v>37</v>
      </c>
      <c r="Q128" s="2" t="s">
        <v>38</v>
      </c>
      <c r="R128" s="8">
        <v>8156</v>
      </c>
      <c r="T128" s="2" t="s">
        <v>141</v>
      </c>
      <c r="U128" s="4">
        <v>43054</v>
      </c>
      <c r="V128" s="4">
        <v>43056</v>
      </c>
      <c r="W128" s="4">
        <v>43056</v>
      </c>
      <c r="X128" s="4">
        <v>43178</v>
      </c>
      <c r="AB128" s="3">
        <v>16.2</v>
      </c>
      <c r="AC128" s="2">
        <v>19.600000000000001</v>
      </c>
      <c r="AD128" s="5">
        <v>0.21</v>
      </c>
      <c r="AE128" s="2" t="s">
        <v>38</v>
      </c>
      <c r="AF128" s="2" t="s">
        <v>37</v>
      </c>
    </row>
    <row r="129" spans="1:32" ht="45" x14ac:dyDescent="0.25">
      <c r="A129" s="2" t="s">
        <v>28</v>
      </c>
      <c r="B129" s="2" t="s">
        <v>29</v>
      </c>
      <c r="C129" s="2" t="s">
        <v>40</v>
      </c>
      <c r="D129" s="2">
        <v>2017</v>
      </c>
      <c r="E129" s="2">
        <v>2017018507</v>
      </c>
      <c r="F129" s="2" t="s">
        <v>331</v>
      </c>
      <c r="G129" s="2" t="s">
        <v>32</v>
      </c>
      <c r="H129" s="2" t="s">
        <v>33</v>
      </c>
      <c r="I129" s="3">
        <v>469.42</v>
      </c>
      <c r="J129" s="3">
        <v>568</v>
      </c>
      <c r="K129" s="3">
        <v>568</v>
      </c>
      <c r="L129" s="2" t="s">
        <v>52</v>
      </c>
      <c r="O129" s="2" t="s">
        <v>328</v>
      </c>
      <c r="P129" s="2" t="s">
        <v>37</v>
      </c>
      <c r="Q129" s="2" t="s">
        <v>38</v>
      </c>
      <c r="R129" s="8">
        <v>8156</v>
      </c>
      <c r="T129" s="2" t="s">
        <v>141</v>
      </c>
      <c r="U129" s="4">
        <v>43081</v>
      </c>
      <c r="V129" s="4">
        <v>43081</v>
      </c>
      <c r="W129" s="4">
        <v>43088</v>
      </c>
      <c r="X129" s="4">
        <v>43178</v>
      </c>
      <c r="AB129" s="3">
        <v>469.42</v>
      </c>
      <c r="AC129" s="2">
        <v>568</v>
      </c>
      <c r="AD129" s="5">
        <v>0.21</v>
      </c>
      <c r="AE129" s="2" t="s">
        <v>38</v>
      </c>
      <c r="AF129" s="2" t="s">
        <v>37</v>
      </c>
    </row>
    <row r="130" spans="1:32" ht="45" x14ac:dyDescent="0.25">
      <c r="A130" s="2" t="s">
        <v>28</v>
      </c>
      <c r="B130" s="2" t="s">
        <v>29</v>
      </c>
      <c r="C130" s="2" t="s">
        <v>40</v>
      </c>
      <c r="D130" s="2">
        <v>2018</v>
      </c>
      <c r="E130" s="2">
        <v>2018000102</v>
      </c>
      <c r="F130" s="2" t="s">
        <v>332</v>
      </c>
      <c r="G130" s="2" t="s">
        <v>32</v>
      </c>
      <c r="H130" s="2" t="s">
        <v>33</v>
      </c>
      <c r="I130" s="3">
        <v>455.45</v>
      </c>
      <c r="J130" s="3">
        <v>551.1</v>
      </c>
      <c r="K130" s="3">
        <v>551.1</v>
      </c>
      <c r="L130" s="2" t="s">
        <v>52</v>
      </c>
      <c r="O130" s="2" t="s">
        <v>328</v>
      </c>
      <c r="P130" s="2" t="s">
        <v>37</v>
      </c>
      <c r="Q130" s="2" t="s">
        <v>38</v>
      </c>
      <c r="R130" s="8">
        <v>8156</v>
      </c>
      <c r="T130" s="2" t="s">
        <v>141</v>
      </c>
      <c r="U130" s="4">
        <v>43115</v>
      </c>
      <c r="V130" s="4">
        <v>43115</v>
      </c>
      <c r="W130" s="4">
        <v>43117</v>
      </c>
      <c r="X130" s="4">
        <v>43161</v>
      </c>
      <c r="AB130" s="3">
        <v>455.45</v>
      </c>
      <c r="AC130" s="3">
        <v>551.1</v>
      </c>
      <c r="AD130" s="5">
        <v>0.21</v>
      </c>
      <c r="AE130" s="2" t="s">
        <v>38</v>
      </c>
      <c r="AF130" s="2" t="s">
        <v>37</v>
      </c>
    </row>
    <row r="131" spans="1:32" ht="45" x14ac:dyDescent="0.25">
      <c r="A131" s="2" t="s">
        <v>28</v>
      </c>
      <c r="B131" s="2" t="s">
        <v>29</v>
      </c>
      <c r="C131" s="2" t="s">
        <v>40</v>
      </c>
      <c r="D131" s="2">
        <v>2018</v>
      </c>
      <c r="E131" s="2">
        <v>2018001300</v>
      </c>
      <c r="F131" s="2" t="s">
        <v>333</v>
      </c>
      <c r="G131" s="2" t="s">
        <v>32</v>
      </c>
      <c r="H131" s="2" t="s">
        <v>33</v>
      </c>
      <c r="I131" s="3">
        <v>220.74</v>
      </c>
      <c r="J131" s="3">
        <v>267.10000000000002</v>
      </c>
      <c r="K131" s="3">
        <v>267.10000000000002</v>
      </c>
      <c r="L131" s="2" t="s">
        <v>52</v>
      </c>
      <c r="O131" s="2" t="s">
        <v>328</v>
      </c>
      <c r="P131" s="2" t="s">
        <v>37</v>
      </c>
      <c r="Q131" s="2" t="s">
        <v>38</v>
      </c>
      <c r="R131" s="8">
        <v>8156</v>
      </c>
      <c r="T131" s="2" t="s">
        <v>141</v>
      </c>
      <c r="U131" s="4">
        <v>43139</v>
      </c>
      <c r="V131" s="4">
        <v>43140</v>
      </c>
      <c r="W131" s="4">
        <v>43143</v>
      </c>
      <c r="X131" s="4">
        <v>43161</v>
      </c>
      <c r="AB131" s="3">
        <v>220.74</v>
      </c>
      <c r="AC131" s="3">
        <v>267.10000000000002</v>
      </c>
      <c r="AD131" s="5">
        <v>0.21</v>
      </c>
      <c r="AE131" s="2" t="s">
        <v>38</v>
      </c>
      <c r="AF131" s="2" t="s">
        <v>37</v>
      </c>
    </row>
    <row r="132" spans="1:32" ht="45" x14ac:dyDescent="0.25">
      <c r="A132" s="2" t="s">
        <v>28</v>
      </c>
      <c r="B132" s="2" t="s">
        <v>29</v>
      </c>
      <c r="C132" s="2" t="s">
        <v>40</v>
      </c>
      <c r="D132" s="2">
        <v>2018</v>
      </c>
      <c r="E132" s="2">
        <v>2018001302</v>
      </c>
      <c r="F132" s="2" t="s">
        <v>334</v>
      </c>
      <c r="G132" s="2" t="s">
        <v>32</v>
      </c>
      <c r="H132" s="2" t="s">
        <v>33</v>
      </c>
      <c r="I132" s="3">
        <v>117.36</v>
      </c>
      <c r="J132" s="3">
        <v>142</v>
      </c>
      <c r="K132" s="3">
        <v>142</v>
      </c>
      <c r="L132" s="2" t="s">
        <v>52</v>
      </c>
      <c r="O132" s="2" t="s">
        <v>328</v>
      </c>
      <c r="P132" s="2" t="s">
        <v>37</v>
      </c>
      <c r="Q132" s="2" t="s">
        <v>38</v>
      </c>
      <c r="R132" s="8">
        <v>8156</v>
      </c>
      <c r="T132" s="2" t="s">
        <v>141</v>
      </c>
      <c r="U132" s="4">
        <v>43140</v>
      </c>
      <c r="V132" s="4">
        <v>43140</v>
      </c>
      <c r="W132" s="4">
        <v>43143</v>
      </c>
      <c r="X132" s="4">
        <v>43161</v>
      </c>
      <c r="AB132" s="3">
        <v>117.36</v>
      </c>
      <c r="AC132" s="3">
        <v>142</v>
      </c>
      <c r="AD132" s="5">
        <v>0.21</v>
      </c>
      <c r="AE132" s="2" t="s">
        <v>38</v>
      </c>
      <c r="AF132" s="2" t="s">
        <v>37</v>
      </c>
    </row>
    <row r="133" spans="1:32" ht="45" x14ac:dyDescent="0.25">
      <c r="A133" s="2" t="s">
        <v>28</v>
      </c>
      <c r="B133" s="2" t="s">
        <v>29</v>
      </c>
      <c r="C133" s="2" t="s">
        <v>40</v>
      </c>
      <c r="D133" s="2">
        <v>2018</v>
      </c>
      <c r="E133" s="2">
        <v>2018001734</v>
      </c>
      <c r="F133" s="2" t="s">
        <v>335</v>
      </c>
      <c r="G133" s="2" t="s">
        <v>32</v>
      </c>
      <c r="H133" s="2" t="s">
        <v>33</v>
      </c>
      <c r="I133" s="3">
        <v>33.22</v>
      </c>
      <c r="J133" s="3">
        <v>40.200000000000003</v>
      </c>
      <c r="K133" s="3">
        <v>40.200000000000003</v>
      </c>
      <c r="L133" s="2" t="s">
        <v>52</v>
      </c>
      <c r="O133" s="2" t="s">
        <v>328</v>
      </c>
      <c r="P133" s="2" t="s">
        <v>37</v>
      </c>
      <c r="Q133" s="2" t="s">
        <v>38</v>
      </c>
      <c r="R133" s="8">
        <v>8156</v>
      </c>
      <c r="T133" s="2" t="s">
        <v>141</v>
      </c>
      <c r="U133" s="4">
        <v>43145</v>
      </c>
      <c r="V133" s="4">
        <v>43147</v>
      </c>
      <c r="W133" s="4">
        <v>43147</v>
      </c>
      <c r="X133" s="4">
        <v>43161</v>
      </c>
      <c r="AB133" s="3">
        <v>33.22</v>
      </c>
      <c r="AC133" s="3">
        <v>40.200000000000003</v>
      </c>
      <c r="AD133" s="5">
        <v>0.21</v>
      </c>
      <c r="AE133" s="2" t="s">
        <v>38</v>
      </c>
      <c r="AF133" s="2" t="s">
        <v>37</v>
      </c>
    </row>
    <row r="134" spans="1:32" ht="45" x14ac:dyDescent="0.25">
      <c r="A134" s="2" t="s">
        <v>28</v>
      </c>
      <c r="B134" s="2" t="s">
        <v>29</v>
      </c>
      <c r="C134" s="2" t="s">
        <v>40</v>
      </c>
      <c r="D134" s="2">
        <v>2018</v>
      </c>
      <c r="E134" s="2">
        <v>2018003569</v>
      </c>
      <c r="F134" s="2" t="s">
        <v>337</v>
      </c>
      <c r="G134" s="2" t="s">
        <v>32</v>
      </c>
      <c r="H134" s="2" t="s">
        <v>33</v>
      </c>
      <c r="I134" s="3">
        <v>234.71</v>
      </c>
      <c r="J134" s="3">
        <v>284</v>
      </c>
      <c r="K134" s="3">
        <v>284</v>
      </c>
      <c r="L134" s="2" t="s">
        <v>52</v>
      </c>
      <c r="O134" s="2" t="s">
        <v>328</v>
      </c>
      <c r="P134" s="2" t="s">
        <v>37</v>
      </c>
      <c r="Q134" s="2" t="s">
        <v>38</v>
      </c>
      <c r="R134" s="8">
        <v>8156</v>
      </c>
      <c r="T134" s="2" t="s">
        <v>141</v>
      </c>
      <c r="U134" s="4">
        <v>43165</v>
      </c>
      <c r="V134" s="4">
        <v>43168</v>
      </c>
      <c r="W134" s="4">
        <v>43171</v>
      </c>
      <c r="X134" s="4">
        <v>43178</v>
      </c>
      <c r="AB134" s="3">
        <v>234.71</v>
      </c>
      <c r="AC134" s="3">
        <v>284</v>
      </c>
      <c r="AD134" s="5">
        <v>0.21</v>
      </c>
      <c r="AE134" s="2" t="s">
        <v>38</v>
      </c>
      <c r="AF134" s="2" t="s">
        <v>37</v>
      </c>
    </row>
    <row r="135" spans="1:32" ht="60" x14ac:dyDescent="0.25">
      <c r="A135" s="2" t="s">
        <v>28</v>
      </c>
      <c r="B135" s="2" t="s">
        <v>29</v>
      </c>
      <c r="C135" s="2" t="s">
        <v>65</v>
      </c>
      <c r="D135" s="2">
        <v>2018</v>
      </c>
      <c r="E135" s="2">
        <v>2018001698</v>
      </c>
      <c r="F135" s="2" t="s">
        <v>338</v>
      </c>
      <c r="G135" s="2" t="s">
        <v>32</v>
      </c>
      <c r="H135" s="2" t="s">
        <v>33</v>
      </c>
      <c r="I135" s="3">
        <v>255.78</v>
      </c>
      <c r="J135" s="3">
        <v>309.49</v>
      </c>
      <c r="K135" s="3">
        <v>309.49</v>
      </c>
      <c r="M135" s="2" t="s">
        <v>79</v>
      </c>
      <c r="N135" s="2" t="s">
        <v>339</v>
      </c>
      <c r="O135" s="2" t="s">
        <v>340</v>
      </c>
      <c r="P135" s="2" t="s">
        <v>37</v>
      </c>
      <c r="Q135" s="2" t="s">
        <v>38</v>
      </c>
      <c r="R135" s="8">
        <v>8184</v>
      </c>
      <c r="T135" s="2" t="s">
        <v>98</v>
      </c>
      <c r="U135" s="4">
        <v>43140</v>
      </c>
      <c r="V135" s="4">
        <v>43140</v>
      </c>
      <c r="W135" s="4">
        <v>43143</v>
      </c>
      <c r="X135" s="4">
        <v>43171</v>
      </c>
      <c r="AB135" s="3">
        <v>255.78</v>
      </c>
      <c r="AC135" s="3">
        <v>309.49</v>
      </c>
      <c r="AD135" s="5">
        <v>0.21</v>
      </c>
      <c r="AE135" s="2" t="s">
        <v>38</v>
      </c>
      <c r="AF135" s="2" t="s">
        <v>37</v>
      </c>
    </row>
    <row r="136" spans="1:32" ht="45" x14ac:dyDescent="0.25">
      <c r="A136" s="2" t="s">
        <v>28</v>
      </c>
      <c r="B136" s="2" t="s">
        <v>29</v>
      </c>
      <c r="C136" s="2" t="s">
        <v>40</v>
      </c>
      <c r="D136" s="2">
        <v>2018</v>
      </c>
      <c r="E136" s="2">
        <v>2018000989</v>
      </c>
      <c r="F136" s="2" t="s">
        <v>341</v>
      </c>
      <c r="G136" s="2" t="s">
        <v>32</v>
      </c>
      <c r="H136" s="2" t="s">
        <v>33</v>
      </c>
      <c r="I136" s="3">
        <v>740</v>
      </c>
      <c r="J136" s="3">
        <v>895.4</v>
      </c>
      <c r="K136" s="3">
        <v>895.4</v>
      </c>
      <c r="L136" s="2" t="s">
        <v>34</v>
      </c>
      <c r="N136" s="2" t="s">
        <v>339</v>
      </c>
      <c r="O136" s="2" t="s">
        <v>340</v>
      </c>
      <c r="P136" s="2" t="s">
        <v>37</v>
      </c>
      <c r="Q136" s="2" t="s">
        <v>38</v>
      </c>
      <c r="R136" s="8">
        <v>8184</v>
      </c>
      <c r="T136" s="2" t="s">
        <v>342</v>
      </c>
      <c r="U136" s="4">
        <v>43130</v>
      </c>
      <c r="V136" s="4">
        <v>43140</v>
      </c>
      <c r="W136" s="4">
        <v>43143</v>
      </c>
      <c r="X136" s="4">
        <v>43171</v>
      </c>
      <c r="AB136" s="3">
        <v>740</v>
      </c>
      <c r="AC136" s="3">
        <v>895.4</v>
      </c>
      <c r="AD136" s="5">
        <v>0.21</v>
      </c>
      <c r="AE136" s="2" t="s">
        <v>38</v>
      </c>
      <c r="AF136" s="2" t="s">
        <v>37</v>
      </c>
    </row>
    <row r="137" spans="1:32" ht="60" x14ac:dyDescent="0.25">
      <c r="A137" s="2" t="s">
        <v>28</v>
      </c>
      <c r="B137" s="2" t="s">
        <v>29</v>
      </c>
      <c r="C137" s="2" t="s">
        <v>65</v>
      </c>
      <c r="D137" s="2">
        <v>2017</v>
      </c>
      <c r="E137" s="2">
        <v>2017004124</v>
      </c>
      <c r="F137" s="2" t="s">
        <v>345</v>
      </c>
      <c r="G137" s="2" t="s">
        <v>32</v>
      </c>
      <c r="H137" s="2" t="s">
        <v>33</v>
      </c>
      <c r="I137" s="3">
        <v>141.32</v>
      </c>
      <c r="J137" s="3">
        <v>171</v>
      </c>
      <c r="K137" s="3">
        <v>171</v>
      </c>
      <c r="M137" s="2" t="s">
        <v>79</v>
      </c>
      <c r="O137" s="2" t="s">
        <v>346</v>
      </c>
      <c r="P137" s="2" t="s">
        <v>37</v>
      </c>
      <c r="Q137" s="2" t="s">
        <v>38</v>
      </c>
      <c r="R137" s="8">
        <v>8187</v>
      </c>
      <c r="T137" s="2" t="s">
        <v>180</v>
      </c>
      <c r="U137" s="4">
        <v>42832</v>
      </c>
      <c r="V137" s="4">
        <v>42832</v>
      </c>
      <c r="W137" s="4">
        <v>42832</v>
      </c>
      <c r="X137" s="4">
        <v>43102</v>
      </c>
      <c r="AB137" s="3">
        <v>141.32</v>
      </c>
      <c r="AC137" s="3">
        <v>171</v>
      </c>
      <c r="AD137" s="5">
        <v>0.21</v>
      </c>
      <c r="AE137" s="2" t="s">
        <v>38</v>
      </c>
      <c r="AF137" s="2" t="s">
        <v>37</v>
      </c>
    </row>
    <row r="138" spans="1:32" ht="45" x14ac:dyDescent="0.25">
      <c r="A138" s="2" t="s">
        <v>28</v>
      </c>
      <c r="B138" s="2" t="s">
        <v>29</v>
      </c>
      <c r="C138" s="2" t="s">
        <v>40</v>
      </c>
      <c r="D138" s="2">
        <v>2018</v>
      </c>
      <c r="E138" s="2">
        <v>2018003756</v>
      </c>
      <c r="F138" s="2" t="s">
        <v>347</v>
      </c>
      <c r="G138" s="2" t="s">
        <v>32</v>
      </c>
      <c r="H138" s="2" t="s">
        <v>33</v>
      </c>
      <c r="I138" s="3">
        <v>398.01</v>
      </c>
      <c r="J138" s="3">
        <v>481.59</v>
      </c>
      <c r="K138" s="3">
        <v>481.59</v>
      </c>
      <c r="L138" s="2" t="s">
        <v>34</v>
      </c>
      <c r="N138" s="2" t="s">
        <v>348</v>
      </c>
      <c r="O138" s="2" t="s">
        <v>349</v>
      </c>
      <c r="P138" s="2" t="s">
        <v>37</v>
      </c>
      <c r="Q138" s="2" t="s">
        <v>38</v>
      </c>
      <c r="R138" s="8">
        <v>8156</v>
      </c>
      <c r="T138" s="2" t="s">
        <v>350</v>
      </c>
      <c r="U138" s="4">
        <v>43174</v>
      </c>
      <c r="V138" s="4">
        <v>43182</v>
      </c>
      <c r="W138" s="4">
        <v>43182</v>
      </c>
      <c r="X138" s="4">
        <v>43182</v>
      </c>
      <c r="AB138" s="3">
        <v>398.01</v>
      </c>
      <c r="AC138" s="3">
        <v>481.59</v>
      </c>
      <c r="AD138" s="5">
        <v>0.21</v>
      </c>
      <c r="AE138" s="2" t="s">
        <v>38</v>
      </c>
      <c r="AF138" s="2" t="s">
        <v>37</v>
      </c>
    </row>
    <row r="139" spans="1:32" ht="60" x14ac:dyDescent="0.25">
      <c r="A139" s="2" t="s">
        <v>28</v>
      </c>
      <c r="B139" s="2" t="s">
        <v>29</v>
      </c>
      <c r="C139" s="2" t="s">
        <v>65</v>
      </c>
      <c r="D139" s="2">
        <v>2018</v>
      </c>
      <c r="E139" s="2">
        <v>2018000006</v>
      </c>
      <c r="F139" s="2" t="s">
        <v>351</v>
      </c>
      <c r="G139" s="2" t="s">
        <v>32</v>
      </c>
      <c r="H139" s="2" t="s">
        <v>33</v>
      </c>
      <c r="I139" s="3">
        <v>1506.44</v>
      </c>
      <c r="J139" s="3">
        <v>1822.79</v>
      </c>
      <c r="K139" s="3">
        <v>1822.79</v>
      </c>
      <c r="M139" s="2" t="s">
        <v>79</v>
      </c>
      <c r="N139" s="2" t="s">
        <v>352</v>
      </c>
      <c r="O139" s="2" t="s">
        <v>353</v>
      </c>
      <c r="P139" s="2" t="s">
        <v>37</v>
      </c>
      <c r="Q139" s="2" t="s">
        <v>38</v>
      </c>
      <c r="R139" s="8">
        <v>8156</v>
      </c>
      <c r="T139" s="2" t="s">
        <v>309</v>
      </c>
      <c r="U139" s="4">
        <v>43105</v>
      </c>
      <c r="V139" s="4">
        <v>43111</v>
      </c>
      <c r="W139" s="4">
        <v>43112</v>
      </c>
      <c r="X139" s="4">
        <v>43133</v>
      </c>
      <c r="AB139" s="3">
        <v>1506.44</v>
      </c>
      <c r="AC139" s="3">
        <v>1822.79</v>
      </c>
      <c r="AD139" s="5">
        <v>0.21</v>
      </c>
      <c r="AE139" s="2" t="s">
        <v>38</v>
      </c>
      <c r="AF139" s="2" t="s">
        <v>37</v>
      </c>
    </row>
    <row r="140" spans="1:32" ht="60" x14ac:dyDescent="0.25">
      <c r="A140" s="2" t="s">
        <v>28</v>
      </c>
      <c r="B140" s="2" t="s">
        <v>29</v>
      </c>
      <c r="C140" s="2" t="s">
        <v>65</v>
      </c>
      <c r="D140" s="2">
        <v>2018</v>
      </c>
      <c r="E140" s="2">
        <v>2018000785</v>
      </c>
      <c r="F140" s="2" t="s">
        <v>354</v>
      </c>
      <c r="G140" s="2" t="s">
        <v>32</v>
      </c>
      <c r="H140" s="2" t="s">
        <v>33</v>
      </c>
      <c r="I140" s="3">
        <v>244.68</v>
      </c>
      <c r="J140" s="3">
        <v>296.06</v>
      </c>
      <c r="K140" s="3">
        <v>296.06</v>
      </c>
      <c r="M140" s="2" t="s">
        <v>79</v>
      </c>
      <c r="N140" s="2" t="s">
        <v>355</v>
      </c>
      <c r="O140" s="2" t="s">
        <v>356</v>
      </c>
      <c r="P140" s="2" t="s">
        <v>37</v>
      </c>
      <c r="Q140" s="2" t="s">
        <v>38</v>
      </c>
      <c r="R140" s="8">
        <v>8187</v>
      </c>
      <c r="T140" s="2" t="s">
        <v>357</v>
      </c>
      <c r="U140" s="4">
        <v>43126</v>
      </c>
      <c r="V140" s="4">
        <v>43126</v>
      </c>
      <c r="W140" s="4">
        <v>43129</v>
      </c>
      <c r="X140" s="4">
        <v>43147</v>
      </c>
      <c r="AB140" s="3">
        <v>244.68</v>
      </c>
      <c r="AC140" s="3">
        <v>296.06</v>
      </c>
      <c r="AD140" s="5">
        <v>0.21</v>
      </c>
      <c r="AE140" s="2" t="s">
        <v>38</v>
      </c>
      <c r="AF140" s="2" t="s">
        <v>37</v>
      </c>
    </row>
    <row r="141" spans="1:32" ht="60" x14ac:dyDescent="0.25">
      <c r="A141" s="2" t="s">
        <v>28</v>
      </c>
      <c r="B141" s="2" t="s">
        <v>29</v>
      </c>
      <c r="C141" s="2" t="s">
        <v>65</v>
      </c>
      <c r="D141" s="2">
        <v>2018</v>
      </c>
      <c r="E141" s="2">
        <v>2018003495</v>
      </c>
      <c r="F141" s="2" t="s">
        <v>358</v>
      </c>
      <c r="G141" s="2" t="s">
        <v>32</v>
      </c>
      <c r="H141" s="2" t="s">
        <v>33</v>
      </c>
      <c r="I141" s="3">
        <v>264</v>
      </c>
      <c r="J141" s="3">
        <v>319.44</v>
      </c>
      <c r="K141" s="3">
        <v>319.44</v>
      </c>
      <c r="M141" s="2" t="s">
        <v>79</v>
      </c>
      <c r="N141" s="2" t="s">
        <v>359</v>
      </c>
      <c r="O141" s="2" t="s">
        <v>360</v>
      </c>
      <c r="P141" s="2" t="s">
        <v>37</v>
      </c>
      <c r="Q141" s="2" t="s">
        <v>38</v>
      </c>
      <c r="R141" s="8">
        <v>8279</v>
      </c>
      <c r="T141" s="2" t="s">
        <v>357</v>
      </c>
      <c r="U141" s="4">
        <v>43168</v>
      </c>
      <c r="V141" s="4">
        <v>43168</v>
      </c>
      <c r="W141" s="4">
        <v>43171</v>
      </c>
      <c r="X141" s="4">
        <v>43196</v>
      </c>
      <c r="AB141" s="3">
        <v>264</v>
      </c>
      <c r="AC141" s="3">
        <v>319.44</v>
      </c>
      <c r="AD141" s="5">
        <v>0.21</v>
      </c>
      <c r="AE141" s="2" t="s">
        <v>38</v>
      </c>
      <c r="AF141" s="2" t="s">
        <v>37</v>
      </c>
    </row>
    <row r="142" spans="1:32" ht="45" x14ac:dyDescent="0.25">
      <c r="A142" s="2" t="s">
        <v>28</v>
      </c>
      <c r="B142" s="2" t="s">
        <v>29</v>
      </c>
      <c r="C142" s="2" t="s">
        <v>40</v>
      </c>
      <c r="D142" s="2">
        <v>2018</v>
      </c>
      <c r="E142" s="2">
        <v>2018000475</v>
      </c>
      <c r="F142" s="2" t="s">
        <v>361</v>
      </c>
      <c r="G142" s="2" t="s">
        <v>32</v>
      </c>
      <c r="H142" s="2" t="s">
        <v>33</v>
      </c>
      <c r="I142" s="3">
        <v>730.05</v>
      </c>
      <c r="J142" s="3">
        <v>883.36</v>
      </c>
      <c r="K142" s="3">
        <v>883.36</v>
      </c>
      <c r="L142" s="2" t="s">
        <v>34</v>
      </c>
      <c r="N142" s="2" t="s">
        <v>362</v>
      </c>
      <c r="O142" s="2" t="s">
        <v>363</v>
      </c>
      <c r="P142" s="2" t="s">
        <v>37</v>
      </c>
      <c r="Q142" s="2" t="s">
        <v>38</v>
      </c>
      <c r="R142" s="8">
        <v>8156</v>
      </c>
      <c r="T142" s="2" t="s">
        <v>186</v>
      </c>
      <c r="U142" s="4">
        <v>43116</v>
      </c>
      <c r="V142" s="4">
        <v>43119</v>
      </c>
      <c r="W142" s="4">
        <v>43122</v>
      </c>
      <c r="X142" s="4">
        <v>43178</v>
      </c>
      <c r="AB142" s="3">
        <v>730.05</v>
      </c>
      <c r="AC142" s="3">
        <v>883.36</v>
      </c>
      <c r="AD142" s="5">
        <v>0.21</v>
      </c>
      <c r="AE142" s="2" t="s">
        <v>38</v>
      </c>
      <c r="AF142" s="2" t="s">
        <v>37</v>
      </c>
    </row>
    <row r="143" spans="1:32" ht="45" x14ac:dyDescent="0.25">
      <c r="A143" s="2" t="s">
        <v>28</v>
      </c>
      <c r="B143" s="2" t="s">
        <v>29</v>
      </c>
      <c r="C143" s="2" t="s">
        <v>40</v>
      </c>
      <c r="D143" s="2">
        <v>2018</v>
      </c>
      <c r="E143" s="2">
        <v>2018000789</v>
      </c>
      <c r="F143" s="2" t="s">
        <v>364</v>
      </c>
      <c r="G143" s="2" t="s">
        <v>32</v>
      </c>
      <c r="H143" s="2" t="s">
        <v>33</v>
      </c>
      <c r="I143" s="3">
        <v>115.37</v>
      </c>
      <c r="J143" s="3">
        <v>139.6</v>
      </c>
      <c r="K143" s="3">
        <v>139.6</v>
      </c>
      <c r="L143" s="2" t="s">
        <v>34</v>
      </c>
      <c r="N143" s="2" t="s">
        <v>362</v>
      </c>
      <c r="O143" s="2" t="s">
        <v>363</v>
      </c>
      <c r="P143" s="2" t="s">
        <v>37</v>
      </c>
      <c r="Q143" s="2" t="s">
        <v>38</v>
      </c>
      <c r="R143" s="8">
        <v>8156</v>
      </c>
      <c r="T143" s="2" t="s">
        <v>186</v>
      </c>
      <c r="U143" s="4">
        <v>43125</v>
      </c>
      <c r="V143" s="4">
        <v>43126</v>
      </c>
      <c r="W143" s="4">
        <v>43129</v>
      </c>
      <c r="X143" s="4">
        <v>43178</v>
      </c>
      <c r="AB143" s="3">
        <v>115.37</v>
      </c>
      <c r="AC143" s="3">
        <v>139.6</v>
      </c>
      <c r="AD143" s="5">
        <v>0.21</v>
      </c>
      <c r="AE143" s="2" t="s">
        <v>38</v>
      </c>
      <c r="AF143" s="2" t="s">
        <v>37</v>
      </c>
    </row>
    <row r="144" spans="1:32" ht="45" x14ac:dyDescent="0.25">
      <c r="A144" s="2" t="s">
        <v>28</v>
      </c>
      <c r="B144" s="2" t="s">
        <v>29</v>
      </c>
      <c r="C144" s="2" t="s">
        <v>40</v>
      </c>
      <c r="D144" s="2">
        <v>2018</v>
      </c>
      <c r="E144" s="2">
        <v>2018000796</v>
      </c>
      <c r="F144" s="2" t="s">
        <v>365</v>
      </c>
      <c r="G144" s="2" t="s">
        <v>32</v>
      </c>
      <c r="H144" s="2" t="s">
        <v>33</v>
      </c>
      <c r="I144" s="3">
        <v>396</v>
      </c>
      <c r="J144" s="3">
        <v>479.16</v>
      </c>
      <c r="K144" s="3">
        <v>479.16</v>
      </c>
      <c r="L144" s="2" t="s">
        <v>366</v>
      </c>
      <c r="N144" s="2" t="s">
        <v>362</v>
      </c>
      <c r="O144" s="2" t="s">
        <v>363</v>
      </c>
      <c r="P144" s="2" t="s">
        <v>37</v>
      </c>
      <c r="Q144" s="2" t="s">
        <v>38</v>
      </c>
      <c r="R144" s="8">
        <v>8156</v>
      </c>
      <c r="T144" s="2" t="s">
        <v>186</v>
      </c>
      <c r="U144" s="4">
        <v>43139</v>
      </c>
      <c r="V144" s="4">
        <v>43140</v>
      </c>
      <c r="W144" s="4">
        <v>43143</v>
      </c>
      <c r="X144" s="4">
        <v>43178</v>
      </c>
      <c r="AB144" s="3">
        <v>396</v>
      </c>
      <c r="AC144" s="3">
        <v>479.16</v>
      </c>
      <c r="AD144" s="5">
        <v>0.21</v>
      </c>
      <c r="AE144" s="2" t="s">
        <v>38</v>
      </c>
      <c r="AF144" s="2" t="s">
        <v>37</v>
      </c>
    </row>
    <row r="145" spans="1:32" ht="60" x14ac:dyDescent="0.25">
      <c r="A145" s="2" t="s">
        <v>28</v>
      </c>
      <c r="B145" s="2" t="s">
        <v>29</v>
      </c>
      <c r="C145" s="2" t="s">
        <v>65</v>
      </c>
      <c r="D145" s="2">
        <v>2018</v>
      </c>
      <c r="E145" s="2">
        <v>2018001048</v>
      </c>
      <c r="F145" s="2" t="s">
        <v>367</v>
      </c>
      <c r="G145" s="2" t="s">
        <v>32</v>
      </c>
      <c r="H145" s="2" t="s">
        <v>33</v>
      </c>
      <c r="I145" s="3">
        <v>210</v>
      </c>
      <c r="J145" s="3">
        <v>254.1</v>
      </c>
      <c r="K145" s="3">
        <v>254.1</v>
      </c>
      <c r="M145" s="2" t="s">
        <v>79</v>
      </c>
      <c r="O145" s="2" t="s">
        <v>368</v>
      </c>
      <c r="P145" s="2" t="s">
        <v>37</v>
      </c>
      <c r="Q145" s="2" t="s">
        <v>38</v>
      </c>
      <c r="R145" s="8">
        <v>8193</v>
      </c>
      <c r="T145" s="2" t="s">
        <v>298</v>
      </c>
      <c r="U145" s="4">
        <v>43131</v>
      </c>
      <c r="V145" s="4">
        <v>43140</v>
      </c>
      <c r="W145" s="4">
        <v>43143</v>
      </c>
      <c r="X145" s="4">
        <v>43161</v>
      </c>
      <c r="AB145" s="3">
        <v>210</v>
      </c>
      <c r="AC145" s="3">
        <v>254.1</v>
      </c>
      <c r="AD145" s="5">
        <v>0.21</v>
      </c>
      <c r="AE145" s="2" t="s">
        <v>38</v>
      </c>
      <c r="AF145" s="2" t="s">
        <v>37</v>
      </c>
    </row>
    <row r="146" spans="1:32" ht="60" x14ac:dyDescent="0.25">
      <c r="A146" s="2" t="s">
        <v>28</v>
      </c>
      <c r="B146" s="2" t="s">
        <v>29</v>
      </c>
      <c r="C146" s="2" t="s">
        <v>65</v>
      </c>
      <c r="D146" s="2">
        <v>2018</v>
      </c>
      <c r="E146" s="2">
        <v>2018000793</v>
      </c>
      <c r="F146" s="2" t="s">
        <v>369</v>
      </c>
      <c r="G146" s="2" t="s">
        <v>32</v>
      </c>
      <c r="H146" s="2" t="s">
        <v>33</v>
      </c>
      <c r="I146" s="3">
        <v>990</v>
      </c>
      <c r="J146" s="3">
        <v>1197.9000000000001</v>
      </c>
      <c r="K146" s="3">
        <v>1197.9000000000001</v>
      </c>
      <c r="M146" s="2" t="s">
        <v>79</v>
      </c>
      <c r="O146" s="2" t="s">
        <v>370</v>
      </c>
      <c r="P146" s="2" t="s">
        <v>37</v>
      </c>
      <c r="Q146" s="2" t="s">
        <v>38</v>
      </c>
      <c r="R146" s="8">
        <v>8187</v>
      </c>
      <c r="T146" s="2" t="s">
        <v>371</v>
      </c>
      <c r="U146" s="4">
        <v>43125</v>
      </c>
      <c r="V146" s="4">
        <v>43126</v>
      </c>
      <c r="W146" s="4">
        <v>43129</v>
      </c>
      <c r="X146" s="4">
        <v>43140</v>
      </c>
      <c r="AB146" s="3">
        <v>990</v>
      </c>
      <c r="AC146" s="3">
        <v>1197.9000000000001</v>
      </c>
      <c r="AD146" s="5">
        <v>0.21</v>
      </c>
      <c r="AE146" s="2" t="s">
        <v>38</v>
      </c>
      <c r="AF146" s="2" t="s">
        <v>37</v>
      </c>
    </row>
    <row r="147" spans="1:32" ht="60" x14ac:dyDescent="0.25">
      <c r="A147" s="2" t="s">
        <v>28</v>
      </c>
      <c r="B147" s="2" t="s">
        <v>29</v>
      </c>
      <c r="C147" s="2" t="s">
        <v>65</v>
      </c>
      <c r="D147" s="2">
        <v>2017</v>
      </c>
      <c r="E147" s="2">
        <v>2017008565</v>
      </c>
      <c r="F147" s="2" t="s">
        <v>372</v>
      </c>
      <c r="G147" s="2" t="s">
        <v>32</v>
      </c>
      <c r="H147" s="2" t="s">
        <v>33</v>
      </c>
      <c r="I147" s="3">
        <v>175</v>
      </c>
      <c r="J147" s="3">
        <v>211.75</v>
      </c>
      <c r="K147" s="3">
        <v>211.75</v>
      </c>
      <c r="M147" s="2" t="s">
        <v>79</v>
      </c>
      <c r="N147" s="2" t="s">
        <v>373</v>
      </c>
      <c r="O147" s="2" t="s">
        <v>374</v>
      </c>
      <c r="P147" s="2" t="s">
        <v>37</v>
      </c>
      <c r="Q147" s="2" t="s">
        <v>38</v>
      </c>
      <c r="R147" s="8">
        <v>8156</v>
      </c>
      <c r="T147" s="2" t="s">
        <v>98</v>
      </c>
      <c r="U147" s="4">
        <v>42892</v>
      </c>
      <c r="V147" s="4">
        <v>42892</v>
      </c>
      <c r="W147" s="4">
        <v>42892</v>
      </c>
      <c r="X147" s="4">
        <v>43157</v>
      </c>
      <c r="AB147" s="3">
        <v>175</v>
      </c>
      <c r="AC147" s="3">
        <v>211.75</v>
      </c>
      <c r="AD147" s="5">
        <v>0.21</v>
      </c>
      <c r="AE147" s="2" t="s">
        <v>38</v>
      </c>
      <c r="AF147" s="2" t="s">
        <v>37</v>
      </c>
    </row>
    <row r="148" spans="1:32" ht="60" x14ac:dyDescent="0.25">
      <c r="A148" s="2" t="s">
        <v>28</v>
      </c>
      <c r="B148" s="2" t="s">
        <v>29</v>
      </c>
      <c r="C148" s="2" t="s">
        <v>65</v>
      </c>
      <c r="D148" s="2">
        <v>2018</v>
      </c>
      <c r="E148" s="2">
        <v>2018000019</v>
      </c>
      <c r="F148" s="2" t="s">
        <v>375</v>
      </c>
      <c r="G148" s="2" t="s">
        <v>32</v>
      </c>
      <c r="H148" s="2" t="s">
        <v>33</v>
      </c>
      <c r="I148" s="3">
        <v>1326.74</v>
      </c>
      <c r="J148" s="3">
        <v>1605.35</v>
      </c>
      <c r="K148" s="3">
        <v>1605.35</v>
      </c>
      <c r="M148" s="2" t="s">
        <v>79</v>
      </c>
      <c r="N148" s="2" t="s">
        <v>376</v>
      </c>
      <c r="O148" s="2" t="s">
        <v>377</v>
      </c>
      <c r="P148" s="2" t="s">
        <v>37</v>
      </c>
      <c r="Q148" s="2" t="s">
        <v>38</v>
      </c>
      <c r="R148" s="8">
        <v>8193</v>
      </c>
      <c r="T148" s="2" t="s">
        <v>378</v>
      </c>
      <c r="U148" s="4">
        <v>43111</v>
      </c>
      <c r="V148" s="4">
        <v>43111</v>
      </c>
      <c r="W148" s="4">
        <v>43112</v>
      </c>
      <c r="X148" s="4">
        <v>43147</v>
      </c>
      <c r="AB148" s="3">
        <v>1326.74</v>
      </c>
      <c r="AC148" s="3">
        <v>1605.35</v>
      </c>
      <c r="AD148" s="5">
        <v>0.21</v>
      </c>
      <c r="AE148" s="2" t="s">
        <v>38</v>
      </c>
      <c r="AF148" s="2" t="s">
        <v>37</v>
      </c>
    </row>
    <row r="149" spans="1:32" ht="45" x14ac:dyDescent="0.25">
      <c r="A149" s="2" t="s">
        <v>28</v>
      </c>
      <c r="B149" s="2" t="s">
        <v>29</v>
      </c>
      <c r="C149" s="2" t="s">
        <v>40</v>
      </c>
      <c r="D149" s="2">
        <v>2018</v>
      </c>
      <c r="E149" s="2">
        <v>2018000794</v>
      </c>
      <c r="F149" s="2" t="s">
        <v>379</v>
      </c>
      <c r="G149" s="2" t="s">
        <v>32</v>
      </c>
      <c r="H149" s="2" t="s">
        <v>33</v>
      </c>
      <c r="I149" s="3">
        <v>396</v>
      </c>
      <c r="J149" s="3">
        <v>479.16</v>
      </c>
      <c r="K149" s="3">
        <v>479.16</v>
      </c>
      <c r="L149" s="2" t="s">
        <v>366</v>
      </c>
      <c r="O149" s="2" t="s">
        <v>380</v>
      </c>
      <c r="P149" s="2" t="s">
        <v>37</v>
      </c>
      <c r="Q149" s="2" t="s">
        <v>38</v>
      </c>
      <c r="R149" s="8">
        <v>8156</v>
      </c>
      <c r="T149" s="2" t="s">
        <v>186</v>
      </c>
      <c r="U149" s="4">
        <v>43139</v>
      </c>
      <c r="V149" s="4">
        <v>43140</v>
      </c>
      <c r="W149" s="4">
        <v>43143</v>
      </c>
      <c r="X149" s="4">
        <v>43178</v>
      </c>
      <c r="AB149" s="3">
        <v>396</v>
      </c>
      <c r="AC149" s="3">
        <v>479.16</v>
      </c>
      <c r="AD149" s="5">
        <v>0.21</v>
      </c>
      <c r="AE149" s="2" t="s">
        <v>38</v>
      </c>
      <c r="AF149" s="2" t="s">
        <v>37</v>
      </c>
    </row>
    <row r="150" spans="1:32" ht="45" x14ac:dyDescent="0.25">
      <c r="A150" s="2" t="s">
        <v>28</v>
      </c>
      <c r="B150" s="2" t="s">
        <v>29</v>
      </c>
      <c r="C150" s="2" t="s">
        <v>40</v>
      </c>
      <c r="D150" s="2">
        <v>2018</v>
      </c>
      <c r="E150" s="2">
        <v>2018000832</v>
      </c>
      <c r="F150" s="2" t="s">
        <v>381</v>
      </c>
      <c r="G150" s="2" t="s">
        <v>32</v>
      </c>
      <c r="H150" s="2" t="s">
        <v>33</v>
      </c>
      <c r="I150" s="3">
        <v>564.16999999999996</v>
      </c>
      <c r="J150" s="3">
        <v>682.65</v>
      </c>
      <c r="K150" s="3">
        <v>682.65</v>
      </c>
      <c r="L150" s="2" t="s">
        <v>366</v>
      </c>
      <c r="O150" s="2" t="s">
        <v>380</v>
      </c>
      <c r="P150" s="2" t="s">
        <v>37</v>
      </c>
      <c r="Q150" s="2" t="s">
        <v>38</v>
      </c>
      <c r="R150" s="8">
        <v>8156</v>
      </c>
      <c r="T150" s="2" t="s">
        <v>186</v>
      </c>
      <c r="U150" s="4">
        <v>43126</v>
      </c>
      <c r="V150" s="4">
        <v>43126</v>
      </c>
      <c r="W150" s="4">
        <v>43129</v>
      </c>
      <c r="X150" s="4">
        <v>43157</v>
      </c>
      <c r="AB150" s="3">
        <v>564.16999999999996</v>
      </c>
      <c r="AC150" s="3">
        <v>682.65</v>
      </c>
      <c r="AD150" s="5">
        <v>0.21</v>
      </c>
      <c r="AE150" s="2" t="s">
        <v>38</v>
      </c>
      <c r="AF150" s="2" t="s">
        <v>37</v>
      </c>
    </row>
    <row r="151" spans="1:32" ht="45" x14ac:dyDescent="0.25">
      <c r="A151" s="2" t="s">
        <v>28</v>
      </c>
      <c r="B151" s="2" t="s">
        <v>29</v>
      </c>
      <c r="C151" s="2" t="s">
        <v>40</v>
      </c>
      <c r="D151" s="2">
        <v>2017</v>
      </c>
      <c r="E151" s="2">
        <v>2017018890</v>
      </c>
      <c r="F151" s="2" t="s">
        <v>382</v>
      </c>
      <c r="G151" s="2" t="s">
        <v>32</v>
      </c>
      <c r="H151" s="2" t="s">
        <v>33</v>
      </c>
      <c r="I151" s="3">
        <v>398.5</v>
      </c>
      <c r="J151" s="3">
        <v>482.19</v>
      </c>
      <c r="K151" s="3">
        <v>482.19</v>
      </c>
      <c r="L151" s="2" t="s">
        <v>34</v>
      </c>
      <c r="N151" s="2" t="s">
        <v>383</v>
      </c>
      <c r="O151" s="2" t="s">
        <v>384</v>
      </c>
      <c r="P151" s="2" t="s">
        <v>37</v>
      </c>
      <c r="Q151" s="2" t="s">
        <v>38</v>
      </c>
      <c r="R151" s="8">
        <v>8260</v>
      </c>
      <c r="T151" s="2" t="s">
        <v>385</v>
      </c>
      <c r="U151" s="4">
        <v>43069</v>
      </c>
      <c r="V151" s="4">
        <v>43081</v>
      </c>
      <c r="W151" s="4">
        <v>43088</v>
      </c>
      <c r="X151" s="4">
        <v>43171</v>
      </c>
      <c r="AB151" s="3">
        <v>398.5</v>
      </c>
      <c r="AC151" s="2">
        <v>482.19</v>
      </c>
      <c r="AD151" s="5">
        <v>0.21</v>
      </c>
      <c r="AE151" s="2" t="s">
        <v>38</v>
      </c>
      <c r="AF151" s="2" t="s">
        <v>37</v>
      </c>
    </row>
    <row r="152" spans="1:32" ht="45" x14ac:dyDescent="0.25">
      <c r="A152" s="2" t="s">
        <v>28</v>
      </c>
      <c r="B152" s="2" t="s">
        <v>29</v>
      </c>
      <c r="C152" s="2" t="s">
        <v>40</v>
      </c>
      <c r="D152" s="2">
        <v>2018</v>
      </c>
      <c r="E152" s="2">
        <v>2018003490</v>
      </c>
      <c r="F152" s="2" t="s">
        <v>386</v>
      </c>
      <c r="G152" s="2" t="s">
        <v>32</v>
      </c>
      <c r="H152" s="2" t="s">
        <v>33</v>
      </c>
      <c r="I152" s="3">
        <v>260.93</v>
      </c>
      <c r="J152" s="3">
        <v>315.73</v>
      </c>
      <c r="K152" s="3">
        <v>315.73</v>
      </c>
      <c r="L152" s="2" t="s">
        <v>52</v>
      </c>
      <c r="N152" s="2" t="s">
        <v>383</v>
      </c>
      <c r="O152" s="2" t="s">
        <v>384</v>
      </c>
      <c r="P152" s="2" t="s">
        <v>37</v>
      </c>
      <c r="Q152" s="2" t="s">
        <v>38</v>
      </c>
      <c r="R152" s="8">
        <v>8260</v>
      </c>
      <c r="T152" s="2" t="s">
        <v>385</v>
      </c>
      <c r="U152" s="4">
        <v>43168</v>
      </c>
      <c r="V152" s="4">
        <v>43168</v>
      </c>
      <c r="W152" s="4">
        <v>43171</v>
      </c>
      <c r="X152" s="4">
        <v>43196</v>
      </c>
      <c r="AB152" s="3">
        <v>260.93</v>
      </c>
      <c r="AC152" s="3">
        <v>315.73</v>
      </c>
      <c r="AD152" s="5">
        <v>0.21</v>
      </c>
      <c r="AE152" s="2" t="s">
        <v>38</v>
      </c>
      <c r="AF152" s="2" t="s">
        <v>37</v>
      </c>
    </row>
    <row r="153" spans="1:32" ht="60" x14ac:dyDescent="0.25">
      <c r="A153" s="2" t="s">
        <v>28</v>
      </c>
      <c r="B153" s="2" t="s">
        <v>29</v>
      </c>
      <c r="C153" s="2" t="s">
        <v>65</v>
      </c>
      <c r="D153" s="2">
        <v>2017</v>
      </c>
      <c r="E153" s="2">
        <v>2017008851</v>
      </c>
      <c r="F153" s="2" t="s">
        <v>387</v>
      </c>
      <c r="G153" s="2" t="s">
        <v>32</v>
      </c>
      <c r="H153" s="2" t="s">
        <v>33</v>
      </c>
      <c r="I153" s="3">
        <v>906.73</v>
      </c>
      <c r="J153" s="3">
        <v>1097.1400000000001</v>
      </c>
      <c r="K153" s="3">
        <v>1097.1400000000001</v>
      </c>
      <c r="M153" s="2" t="s">
        <v>79</v>
      </c>
      <c r="O153" s="2" t="s">
        <v>343</v>
      </c>
      <c r="P153" s="2" t="s">
        <v>37</v>
      </c>
      <c r="Q153" s="2" t="s">
        <v>38</v>
      </c>
      <c r="R153" s="8">
        <v>8156</v>
      </c>
      <c r="T153" s="2" t="s">
        <v>172</v>
      </c>
      <c r="U153" s="4">
        <v>42895</v>
      </c>
      <c r="V153" s="4">
        <v>42895</v>
      </c>
      <c r="W153" s="4">
        <v>42895</v>
      </c>
      <c r="X153" s="4">
        <v>43157</v>
      </c>
      <c r="AB153" s="3">
        <v>906.73</v>
      </c>
      <c r="AC153" s="3">
        <v>1097.1400000000001</v>
      </c>
      <c r="AD153" s="5">
        <v>0.21</v>
      </c>
      <c r="AE153" s="2" t="s">
        <v>38</v>
      </c>
      <c r="AF153" s="2" t="s">
        <v>37</v>
      </c>
    </row>
    <row r="154" spans="1:32" ht="60" x14ac:dyDescent="0.25">
      <c r="A154" s="2" t="s">
        <v>28</v>
      </c>
      <c r="B154" s="2" t="s">
        <v>29</v>
      </c>
      <c r="C154" s="2" t="s">
        <v>65</v>
      </c>
      <c r="D154" s="2">
        <v>2018</v>
      </c>
      <c r="E154" s="2">
        <v>2018000099</v>
      </c>
      <c r="F154" s="2" t="s">
        <v>388</v>
      </c>
      <c r="G154" s="2" t="s">
        <v>32</v>
      </c>
      <c r="H154" s="2" t="s">
        <v>33</v>
      </c>
      <c r="I154" s="3">
        <v>683</v>
      </c>
      <c r="J154" s="3">
        <v>826.43</v>
      </c>
      <c r="K154" s="3">
        <v>826.43</v>
      </c>
      <c r="M154" s="2" t="s">
        <v>79</v>
      </c>
      <c r="O154" s="2" t="s">
        <v>343</v>
      </c>
      <c r="P154" s="2" t="s">
        <v>37</v>
      </c>
      <c r="Q154" s="2" t="s">
        <v>38</v>
      </c>
      <c r="R154" s="8">
        <v>8156</v>
      </c>
      <c r="T154" s="2" t="s">
        <v>172</v>
      </c>
      <c r="U154" s="4">
        <v>43111</v>
      </c>
      <c r="V154" s="4">
        <v>43115</v>
      </c>
      <c r="W154" s="4">
        <v>43117</v>
      </c>
      <c r="X154" s="4">
        <v>43171</v>
      </c>
      <c r="AB154" s="3">
        <v>683</v>
      </c>
      <c r="AC154" s="3">
        <v>826.43</v>
      </c>
      <c r="AD154" s="5">
        <v>0.21</v>
      </c>
      <c r="AE154" s="2" t="s">
        <v>38</v>
      </c>
      <c r="AF154" s="2" t="s">
        <v>37</v>
      </c>
    </row>
    <row r="155" spans="1:32" ht="60" x14ac:dyDescent="0.25">
      <c r="A155" s="2" t="s">
        <v>28</v>
      </c>
      <c r="B155" s="2" t="s">
        <v>29</v>
      </c>
      <c r="C155" s="2" t="s">
        <v>65</v>
      </c>
      <c r="D155" s="2">
        <v>2018</v>
      </c>
      <c r="E155" s="2">
        <v>2018002134</v>
      </c>
      <c r="F155" s="2" t="s">
        <v>389</v>
      </c>
      <c r="G155" s="2" t="s">
        <v>32</v>
      </c>
      <c r="H155" s="2" t="s">
        <v>33</v>
      </c>
      <c r="I155" s="3">
        <v>928.18</v>
      </c>
      <c r="J155" s="3">
        <v>1123.0999999999999</v>
      </c>
      <c r="K155" s="3">
        <v>1123.0999999999999</v>
      </c>
      <c r="M155" s="2" t="s">
        <v>79</v>
      </c>
      <c r="O155" s="2" t="s">
        <v>343</v>
      </c>
      <c r="P155" s="2" t="s">
        <v>37</v>
      </c>
      <c r="Q155" s="2" t="s">
        <v>38</v>
      </c>
      <c r="R155" s="8">
        <v>8156</v>
      </c>
      <c r="T155" s="2" t="s">
        <v>172</v>
      </c>
      <c r="U155" s="4">
        <v>43150</v>
      </c>
      <c r="V155" s="4">
        <v>43157</v>
      </c>
      <c r="W155" s="4">
        <v>43160</v>
      </c>
      <c r="X155" s="4">
        <v>43171</v>
      </c>
      <c r="AB155" s="3">
        <v>928.18</v>
      </c>
      <c r="AC155" s="3">
        <v>1123.0999999999999</v>
      </c>
      <c r="AD155" s="5">
        <v>0.21</v>
      </c>
      <c r="AE155" s="2" t="s">
        <v>38</v>
      </c>
      <c r="AF155" s="2" t="s">
        <v>37</v>
      </c>
    </row>
    <row r="156" spans="1:32" ht="60" x14ac:dyDescent="0.25">
      <c r="A156" s="2" t="s">
        <v>28</v>
      </c>
      <c r="B156" s="2" t="s">
        <v>29</v>
      </c>
      <c r="C156" s="2" t="s">
        <v>65</v>
      </c>
      <c r="D156" s="2">
        <v>2018</v>
      </c>
      <c r="E156" s="2">
        <v>2018002158</v>
      </c>
      <c r="F156" s="2" t="s">
        <v>390</v>
      </c>
      <c r="G156" s="2" t="s">
        <v>32</v>
      </c>
      <c r="H156" s="2" t="s">
        <v>33</v>
      </c>
      <c r="I156" s="3">
        <v>976.36</v>
      </c>
      <c r="J156" s="3">
        <v>1181.4000000000001</v>
      </c>
      <c r="K156" s="3">
        <v>1181.4000000000001</v>
      </c>
      <c r="M156" s="2" t="s">
        <v>79</v>
      </c>
      <c r="O156" s="2" t="s">
        <v>343</v>
      </c>
      <c r="P156" s="2" t="s">
        <v>37</v>
      </c>
      <c r="Q156" s="2" t="s">
        <v>38</v>
      </c>
      <c r="R156" s="8">
        <v>8156</v>
      </c>
      <c r="T156" s="2" t="s">
        <v>172</v>
      </c>
      <c r="U156" s="4">
        <v>43152</v>
      </c>
      <c r="V156" s="4">
        <v>43157</v>
      </c>
      <c r="W156" s="4">
        <v>43160</v>
      </c>
      <c r="X156" s="4">
        <v>43178</v>
      </c>
      <c r="AB156" s="3">
        <v>976.36</v>
      </c>
      <c r="AC156" s="3">
        <v>1181.4000000000001</v>
      </c>
      <c r="AD156" s="5">
        <v>0.21</v>
      </c>
      <c r="AE156" s="2" t="s">
        <v>38</v>
      </c>
      <c r="AF156" s="2" t="s">
        <v>37</v>
      </c>
    </row>
    <row r="157" spans="1:32" ht="60" x14ac:dyDescent="0.25">
      <c r="A157" s="2" t="s">
        <v>28</v>
      </c>
      <c r="B157" s="2" t="s">
        <v>29</v>
      </c>
      <c r="C157" s="2" t="s">
        <v>65</v>
      </c>
      <c r="D157" s="2">
        <v>2018</v>
      </c>
      <c r="E157" s="2">
        <v>2018002162</v>
      </c>
      <c r="F157" s="2" t="s">
        <v>391</v>
      </c>
      <c r="G157" s="2" t="s">
        <v>32</v>
      </c>
      <c r="H157" s="2" t="s">
        <v>33</v>
      </c>
      <c r="I157" s="3">
        <v>177.2</v>
      </c>
      <c r="J157" s="3">
        <v>214.41</v>
      </c>
      <c r="K157" s="3">
        <v>214.41</v>
      </c>
      <c r="M157" s="2" t="s">
        <v>79</v>
      </c>
      <c r="O157" s="2" t="s">
        <v>343</v>
      </c>
      <c r="P157" s="2" t="s">
        <v>37</v>
      </c>
      <c r="Q157" s="2" t="s">
        <v>38</v>
      </c>
      <c r="R157" s="8">
        <v>8156</v>
      </c>
      <c r="T157" s="2" t="s">
        <v>172</v>
      </c>
      <c r="U157" s="4">
        <v>43153</v>
      </c>
      <c r="V157" s="4">
        <v>43157</v>
      </c>
      <c r="W157" s="4">
        <v>43160</v>
      </c>
      <c r="X157" s="4">
        <v>43178</v>
      </c>
      <c r="AB157" s="3">
        <v>177.2</v>
      </c>
      <c r="AC157" s="3">
        <v>214.41</v>
      </c>
      <c r="AD157" s="5">
        <v>0.21</v>
      </c>
      <c r="AE157" s="2" t="s">
        <v>38</v>
      </c>
      <c r="AF157" s="2" t="s">
        <v>37</v>
      </c>
    </row>
    <row r="158" spans="1:32" ht="60" x14ac:dyDescent="0.25">
      <c r="A158" s="2" t="s">
        <v>28</v>
      </c>
      <c r="B158" s="2" t="s">
        <v>29</v>
      </c>
      <c r="C158" s="2" t="s">
        <v>65</v>
      </c>
      <c r="D158" s="2">
        <v>2018</v>
      </c>
      <c r="E158" s="2">
        <v>2018001975</v>
      </c>
      <c r="F158" s="2" t="s">
        <v>392</v>
      </c>
      <c r="G158" s="2" t="s">
        <v>32</v>
      </c>
      <c r="H158" s="2" t="s">
        <v>33</v>
      </c>
      <c r="I158" s="3">
        <v>318.18</v>
      </c>
      <c r="J158" s="3">
        <v>385</v>
      </c>
      <c r="K158" s="3">
        <v>385</v>
      </c>
      <c r="M158" s="2" t="s">
        <v>79</v>
      </c>
      <c r="N158" s="2" t="s">
        <v>393</v>
      </c>
      <c r="O158" s="2" t="s">
        <v>394</v>
      </c>
      <c r="P158" s="2" t="s">
        <v>37</v>
      </c>
      <c r="Q158" s="2" t="s">
        <v>38</v>
      </c>
      <c r="R158" s="8">
        <v>8252</v>
      </c>
      <c r="T158" s="2" t="s">
        <v>314</v>
      </c>
      <c r="U158" s="4">
        <v>43146</v>
      </c>
      <c r="V158" s="4">
        <v>43147</v>
      </c>
      <c r="W158" s="4">
        <v>43147</v>
      </c>
      <c r="X158" s="4">
        <v>43178</v>
      </c>
      <c r="AB158" s="3">
        <v>318.18</v>
      </c>
      <c r="AC158" s="3">
        <v>385</v>
      </c>
      <c r="AD158" s="5">
        <v>0.21</v>
      </c>
      <c r="AE158" s="2" t="s">
        <v>38</v>
      </c>
      <c r="AF158" s="2" t="s">
        <v>37</v>
      </c>
    </row>
    <row r="159" spans="1:32" ht="60" x14ac:dyDescent="0.25">
      <c r="A159" s="2" t="s">
        <v>28</v>
      </c>
      <c r="B159" s="2" t="s">
        <v>29</v>
      </c>
      <c r="C159" s="2" t="s">
        <v>65</v>
      </c>
      <c r="D159" s="2">
        <v>2018</v>
      </c>
      <c r="E159" s="2">
        <v>2018000528</v>
      </c>
      <c r="F159" s="2" t="s">
        <v>395</v>
      </c>
      <c r="G159" s="2" t="s">
        <v>32</v>
      </c>
      <c r="H159" s="2" t="s">
        <v>33</v>
      </c>
      <c r="I159" s="3">
        <v>907.5</v>
      </c>
      <c r="J159" s="3">
        <v>1098.08</v>
      </c>
      <c r="K159" s="3">
        <v>1098.08</v>
      </c>
      <c r="M159" s="2" t="s">
        <v>79</v>
      </c>
      <c r="N159" s="2" t="s">
        <v>396</v>
      </c>
      <c r="O159" s="2" t="s">
        <v>397</v>
      </c>
      <c r="P159" s="2" t="s">
        <v>37</v>
      </c>
      <c r="Q159" s="2" t="s">
        <v>398</v>
      </c>
      <c r="R159" s="8">
        <v>41091</v>
      </c>
      <c r="T159" s="2" t="s">
        <v>90</v>
      </c>
      <c r="U159" s="4">
        <v>43123</v>
      </c>
      <c r="V159" s="4">
        <v>43126</v>
      </c>
      <c r="W159" s="4">
        <v>43129</v>
      </c>
      <c r="X159" s="4">
        <v>43161</v>
      </c>
      <c r="AB159" s="3">
        <v>907.5</v>
      </c>
      <c r="AC159" s="3">
        <v>1098.08</v>
      </c>
      <c r="AD159" s="5">
        <v>0.21</v>
      </c>
      <c r="AE159" s="2" t="s">
        <v>398</v>
      </c>
      <c r="AF159" s="2" t="s">
        <v>37</v>
      </c>
    </row>
    <row r="160" spans="1:32" ht="60" x14ac:dyDescent="0.25">
      <c r="A160" s="2" t="s">
        <v>28</v>
      </c>
      <c r="B160" s="2" t="s">
        <v>29</v>
      </c>
      <c r="C160" s="2" t="s">
        <v>65</v>
      </c>
      <c r="D160" s="2">
        <v>2017</v>
      </c>
      <c r="E160" s="2">
        <v>2017018375</v>
      </c>
      <c r="F160" s="2" t="s">
        <v>399</v>
      </c>
      <c r="G160" s="2" t="s">
        <v>32</v>
      </c>
      <c r="H160" s="2" t="s">
        <v>33</v>
      </c>
      <c r="I160" s="3">
        <v>2630</v>
      </c>
      <c r="J160" s="3">
        <v>3182.3</v>
      </c>
      <c r="K160" s="3">
        <v>3182.3</v>
      </c>
      <c r="M160" s="2" t="s">
        <v>79</v>
      </c>
      <c r="N160" s="2" t="s">
        <v>400</v>
      </c>
      <c r="O160" s="2" t="s">
        <v>401</v>
      </c>
      <c r="P160" s="2" t="s">
        <v>37</v>
      </c>
      <c r="Q160" s="2" t="s">
        <v>38</v>
      </c>
      <c r="R160" s="8">
        <v>8333</v>
      </c>
      <c r="T160" s="2" t="s">
        <v>251</v>
      </c>
      <c r="U160" s="4">
        <v>43063</v>
      </c>
      <c r="V160" s="4">
        <v>43074</v>
      </c>
      <c r="W160" s="4">
        <v>43076</v>
      </c>
      <c r="X160" s="4">
        <v>43178</v>
      </c>
      <c r="AB160" s="3">
        <v>2630</v>
      </c>
      <c r="AC160" s="6">
        <v>3182.3</v>
      </c>
      <c r="AD160" s="5">
        <v>0.21</v>
      </c>
      <c r="AE160" s="2" t="s">
        <v>38</v>
      </c>
      <c r="AF160" s="2" t="s">
        <v>37</v>
      </c>
    </row>
    <row r="161" spans="1:32" ht="60" x14ac:dyDescent="0.25">
      <c r="A161" s="2" t="s">
        <v>28</v>
      </c>
      <c r="B161" s="2" t="s">
        <v>29</v>
      </c>
      <c r="C161" s="2" t="s">
        <v>65</v>
      </c>
      <c r="D161" s="2">
        <v>2018</v>
      </c>
      <c r="E161" s="2">
        <v>2018000746</v>
      </c>
      <c r="F161" s="2" t="s">
        <v>402</v>
      </c>
      <c r="G161" s="2" t="s">
        <v>32</v>
      </c>
      <c r="H161" s="2" t="s">
        <v>33</v>
      </c>
      <c r="I161" s="3">
        <v>420</v>
      </c>
      <c r="J161" s="3">
        <v>508.2</v>
      </c>
      <c r="K161" s="3">
        <v>508.2</v>
      </c>
      <c r="M161" s="2" t="s">
        <v>79</v>
      </c>
      <c r="N161" s="2" t="s">
        <v>400</v>
      </c>
      <c r="O161" s="2" t="s">
        <v>401</v>
      </c>
      <c r="P161" s="2" t="s">
        <v>37</v>
      </c>
      <c r="Q161" s="2" t="s">
        <v>38</v>
      </c>
      <c r="R161" s="8">
        <v>8333</v>
      </c>
      <c r="T161" s="2" t="s">
        <v>251</v>
      </c>
      <c r="U161" s="4">
        <v>43125</v>
      </c>
      <c r="V161" s="4">
        <v>43126</v>
      </c>
      <c r="W161" s="4">
        <v>43129</v>
      </c>
      <c r="X161" s="4">
        <v>43147</v>
      </c>
      <c r="AB161" s="3">
        <v>420</v>
      </c>
      <c r="AC161" s="3">
        <v>508.2</v>
      </c>
      <c r="AD161" s="5">
        <v>0.21</v>
      </c>
      <c r="AE161" s="2" t="s">
        <v>38</v>
      </c>
      <c r="AF161" s="2" t="s">
        <v>37</v>
      </c>
    </row>
    <row r="162" spans="1:32" ht="60" x14ac:dyDescent="0.25">
      <c r="A162" s="2" t="s">
        <v>28</v>
      </c>
      <c r="B162" s="2" t="s">
        <v>29</v>
      </c>
      <c r="C162" s="2" t="s">
        <v>65</v>
      </c>
      <c r="D162" s="2">
        <v>2018</v>
      </c>
      <c r="E162" s="2">
        <v>2018001185</v>
      </c>
      <c r="F162" s="2" t="s">
        <v>403</v>
      </c>
      <c r="G162" s="2" t="s">
        <v>32</v>
      </c>
      <c r="H162" s="2" t="s">
        <v>33</v>
      </c>
      <c r="I162" s="3">
        <v>200</v>
      </c>
      <c r="J162" s="3">
        <v>242</v>
      </c>
      <c r="K162" s="3">
        <v>242</v>
      </c>
      <c r="M162" s="2" t="s">
        <v>79</v>
      </c>
      <c r="N162" s="2" t="s">
        <v>400</v>
      </c>
      <c r="O162" s="2" t="s">
        <v>401</v>
      </c>
      <c r="P162" s="2" t="s">
        <v>37</v>
      </c>
      <c r="Q162" s="2" t="s">
        <v>38</v>
      </c>
      <c r="R162" s="8">
        <v>8333</v>
      </c>
      <c r="T162" s="2" t="s">
        <v>251</v>
      </c>
      <c r="U162" s="4">
        <v>43138</v>
      </c>
      <c r="V162" s="4">
        <v>43140</v>
      </c>
      <c r="W162" s="4">
        <v>43143</v>
      </c>
      <c r="X162" s="4">
        <v>43161</v>
      </c>
      <c r="AB162" s="3">
        <v>200</v>
      </c>
      <c r="AC162" s="3">
        <v>242</v>
      </c>
      <c r="AD162" s="5">
        <v>0.21</v>
      </c>
      <c r="AE162" s="2" t="s">
        <v>38</v>
      </c>
      <c r="AF162" s="2" t="s">
        <v>37</v>
      </c>
    </row>
    <row r="163" spans="1:32" ht="60" x14ac:dyDescent="0.25">
      <c r="A163" s="2" t="s">
        <v>28</v>
      </c>
      <c r="B163" s="2" t="s">
        <v>29</v>
      </c>
      <c r="C163" s="2" t="s">
        <v>65</v>
      </c>
      <c r="D163" s="2">
        <v>2018</v>
      </c>
      <c r="E163" s="2">
        <v>2018001186</v>
      </c>
      <c r="F163" s="2" t="s">
        <v>404</v>
      </c>
      <c r="G163" s="2" t="s">
        <v>32</v>
      </c>
      <c r="H163" s="2" t="s">
        <v>33</v>
      </c>
      <c r="I163" s="3">
        <v>200</v>
      </c>
      <c r="J163" s="3">
        <v>242</v>
      </c>
      <c r="K163" s="3">
        <v>242</v>
      </c>
      <c r="M163" s="2" t="s">
        <v>79</v>
      </c>
      <c r="N163" s="2" t="s">
        <v>400</v>
      </c>
      <c r="O163" s="2" t="s">
        <v>401</v>
      </c>
      <c r="P163" s="2" t="s">
        <v>37</v>
      </c>
      <c r="Q163" s="2" t="s">
        <v>38</v>
      </c>
      <c r="R163" s="8">
        <v>8333</v>
      </c>
      <c r="T163" s="2" t="s">
        <v>251</v>
      </c>
      <c r="U163" s="4">
        <v>43136</v>
      </c>
      <c r="V163" s="4">
        <v>43140</v>
      </c>
      <c r="W163" s="4">
        <v>43143</v>
      </c>
      <c r="X163" s="4">
        <v>43147</v>
      </c>
      <c r="AB163" s="3">
        <v>200</v>
      </c>
      <c r="AC163" s="3">
        <v>242</v>
      </c>
      <c r="AD163" s="5">
        <v>0.21</v>
      </c>
      <c r="AE163" s="2" t="s">
        <v>38</v>
      </c>
      <c r="AF163" s="2" t="s">
        <v>37</v>
      </c>
    </row>
    <row r="164" spans="1:32" ht="60" x14ac:dyDescent="0.25">
      <c r="A164" s="2" t="s">
        <v>28</v>
      </c>
      <c r="B164" s="2" t="s">
        <v>29</v>
      </c>
      <c r="C164" s="2" t="s">
        <v>65</v>
      </c>
      <c r="D164" s="2">
        <v>2018</v>
      </c>
      <c r="E164" s="2">
        <v>2018001190</v>
      </c>
      <c r="F164" s="2" t="s">
        <v>405</v>
      </c>
      <c r="G164" s="2" t="s">
        <v>32</v>
      </c>
      <c r="H164" s="2" t="s">
        <v>33</v>
      </c>
      <c r="I164" s="3">
        <v>200</v>
      </c>
      <c r="J164" s="3">
        <v>242</v>
      </c>
      <c r="K164" s="3">
        <v>242</v>
      </c>
      <c r="M164" s="2" t="s">
        <v>79</v>
      </c>
      <c r="N164" s="2" t="s">
        <v>400</v>
      </c>
      <c r="O164" s="2" t="s">
        <v>401</v>
      </c>
      <c r="P164" s="2" t="s">
        <v>37</v>
      </c>
      <c r="Q164" s="2" t="s">
        <v>38</v>
      </c>
      <c r="R164" s="8">
        <v>8333</v>
      </c>
      <c r="T164" s="2" t="s">
        <v>251</v>
      </c>
      <c r="U164" s="4">
        <v>43136</v>
      </c>
      <c r="V164" s="4">
        <v>43140</v>
      </c>
      <c r="W164" s="4">
        <v>43143</v>
      </c>
      <c r="X164" s="4">
        <v>43147</v>
      </c>
      <c r="AB164" s="3">
        <v>200</v>
      </c>
      <c r="AC164" s="3">
        <v>242</v>
      </c>
      <c r="AD164" s="5">
        <v>0.21</v>
      </c>
      <c r="AE164" s="2" t="s">
        <v>38</v>
      </c>
      <c r="AF164" s="2" t="s">
        <v>37</v>
      </c>
    </row>
    <row r="165" spans="1:32" ht="60" x14ac:dyDescent="0.25">
      <c r="A165" s="2" t="s">
        <v>28</v>
      </c>
      <c r="B165" s="2" t="s">
        <v>29</v>
      </c>
      <c r="C165" s="2" t="s">
        <v>65</v>
      </c>
      <c r="D165" s="2">
        <v>2018</v>
      </c>
      <c r="E165" s="2">
        <v>2018001191</v>
      </c>
      <c r="F165" s="2" t="s">
        <v>406</v>
      </c>
      <c r="G165" s="2" t="s">
        <v>32</v>
      </c>
      <c r="H165" s="2" t="s">
        <v>33</v>
      </c>
      <c r="I165" s="3">
        <v>200</v>
      </c>
      <c r="J165" s="3">
        <v>242</v>
      </c>
      <c r="K165" s="3">
        <v>242</v>
      </c>
      <c r="M165" s="2" t="s">
        <v>79</v>
      </c>
      <c r="N165" s="2" t="s">
        <v>400</v>
      </c>
      <c r="O165" s="2" t="s">
        <v>401</v>
      </c>
      <c r="P165" s="2" t="s">
        <v>37</v>
      </c>
      <c r="Q165" s="2" t="s">
        <v>38</v>
      </c>
      <c r="R165" s="8">
        <v>8333</v>
      </c>
      <c r="T165" s="2" t="s">
        <v>251</v>
      </c>
      <c r="U165" s="4">
        <v>43136</v>
      </c>
      <c r="V165" s="4">
        <v>43157</v>
      </c>
      <c r="W165" s="4">
        <v>43160</v>
      </c>
      <c r="X165" s="4">
        <v>43171</v>
      </c>
      <c r="AB165" s="3">
        <v>200</v>
      </c>
      <c r="AC165" s="3">
        <v>242</v>
      </c>
      <c r="AD165" s="5">
        <v>0.21</v>
      </c>
      <c r="AE165" s="2" t="s">
        <v>38</v>
      </c>
      <c r="AF165" s="2" t="s">
        <v>37</v>
      </c>
    </row>
    <row r="166" spans="1:32" ht="60" x14ac:dyDescent="0.25">
      <c r="A166" s="2" t="s">
        <v>28</v>
      </c>
      <c r="B166" s="2" t="s">
        <v>29</v>
      </c>
      <c r="C166" s="2" t="s">
        <v>65</v>
      </c>
      <c r="D166" s="2">
        <v>2018</v>
      </c>
      <c r="E166" s="2">
        <v>2018001578</v>
      </c>
      <c r="F166" s="2" t="s">
        <v>407</v>
      </c>
      <c r="G166" s="2" t="s">
        <v>32</v>
      </c>
      <c r="H166" s="2" t="s">
        <v>33</v>
      </c>
      <c r="I166" s="3">
        <v>210</v>
      </c>
      <c r="J166" s="3">
        <v>254.1</v>
      </c>
      <c r="K166" s="3">
        <v>254.1</v>
      </c>
      <c r="M166" s="2" t="s">
        <v>79</v>
      </c>
      <c r="N166" s="2" t="s">
        <v>400</v>
      </c>
      <c r="O166" s="2" t="s">
        <v>401</v>
      </c>
      <c r="P166" s="2" t="s">
        <v>37</v>
      </c>
      <c r="Q166" s="2" t="s">
        <v>38</v>
      </c>
      <c r="R166" s="8">
        <v>8333</v>
      </c>
      <c r="T166" s="2" t="s">
        <v>251</v>
      </c>
      <c r="U166" s="4">
        <v>43139</v>
      </c>
      <c r="V166" s="4">
        <v>43140</v>
      </c>
      <c r="W166" s="4">
        <v>43143</v>
      </c>
      <c r="X166" s="4">
        <v>43171</v>
      </c>
      <c r="AB166" s="3">
        <v>210</v>
      </c>
      <c r="AC166" s="3">
        <v>254.1</v>
      </c>
      <c r="AD166" s="5">
        <v>0.21</v>
      </c>
      <c r="AE166" s="2" t="s">
        <v>38</v>
      </c>
      <c r="AF166" s="2" t="s">
        <v>37</v>
      </c>
    </row>
    <row r="167" spans="1:32" ht="60" x14ac:dyDescent="0.25">
      <c r="A167" s="2" t="s">
        <v>28</v>
      </c>
      <c r="B167" s="2" t="s">
        <v>29</v>
      </c>
      <c r="C167" s="2" t="s">
        <v>65</v>
      </c>
      <c r="D167" s="2">
        <v>2018</v>
      </c>
      <c r="E167" s="2">
        <v>2018001579</v>
      </c>
      <c r="F167" s="2" t="s">
        <v>408</v>
      </c>
      <c r="G167" s="2" t="s">
        <v>32</v>
      </c>
      <c r="H167" s="2" t="s">
        <v>33</v>
      </c>
      <c r="I167" s="3">
        <v>210</v>
      </c>
      <c r="J167" s="3">
        <v>254.1</v>
      </c>
      <c r="K167" s="3">
        <v>254.1</v>
      </c>
      <c r="M167" s="2" t="s">
        <v>79</v>
      </c>
      <c r="N167" s="2" t="s">
        <v>400</v>
      </c>
      <c r="O167" s="2" t="s">
        <v>401</v>
      </c>
      <c r="P167" s="2" t="s">
        <v>37</v>
      </c>
      <c r="Q167" s="2" t="s">
        <v>38</v>
      </c>
      <c r="R167" s="8">
        <v>8333</v>
      </c>
      <c r="T167" s="2" t="s">
        <v>251</v>
      </c>
      <c r="U167" s="4">
        <v>43139</v>
      </c>
      <c r="V167" s="4">
        <v>43140</v>
      </c>
      <c r="W167" s="4">
        <v>43143</v>
      </c>
      <c r="X167" s="4">
        <v>43161</v>
      </c>
      <c r="AB167" s="3">
        <v>210</v>
      </c>
      <c r="AC167" s="3">
        <v>254.1</v>
      </c>
      <c r="AD167" s="5">
        <v>0.21</v>
      </c>
      <c r="AE167" s="2" t="s">
        <v>38</v>
      </c>
      <c r="AF167" s="2" t="s">
        <v>37</v>
      </c>
    </row>
    <row r="168" spans="1:32" ht="60" x14ac:dyDescent="0.25">
      <c r="A168" s="2" t="s">
        <v>28</v>
      </c>
      <c r="B168" s="2" t="s">
        <v>29</v>
      </c>
      <c r="C168" s="2" t="s">
        <v>65</v>
      </c>
      <c r="D168" s="2">
        <v>2018</v>
      </c>
      <c r="E168" s="2">
        <v>2018001581</v>
      </c>
      <c r="F168" s="2" t="s">
        <v>409</v>
      </c>
      <c r="G168" s="2" t="s">
        <v>32</v>
      </c>
      <c r="H168" s="2" t="s">
        <v>33</v>
      </c>
      <c r="I168" s="3">
        <v>210</v>
      </c>
      <c r="J168" s="3">
        <v>254.1</v>
      </c>
      <c r="K168" s="3">
        <v>254.1</v>
      </c>
      <c r="M168" s="2" t="s">
        <v>79</v>
      </c>
      <c r="N168" s="2" t="s">
        <v>400</v>
      </c>
      <c r="O168" s="2" t="s">
        <v>401</v>
      </c>
      <c r="P168" s="2" t="s">
        <v>37</v>
      </c>
      <c r="Q168" s="2" t="s">
        <v>38</v>
      </c>
      <c r="R168" s="8">
        <v>8333</v>
      </c>
      <c r="T168" s="2" t="s">
        <v>251</v>
      </c>
      <c r="U168" s="4">
        <v>43139</v>
      </c>
      <c r="V168" s="4">
        <v>43140</v>
      </c>
      <c r="W168" s="4">
        <v>43143</v>
      </c>
      <c r="X168" s="4">
        <v>43161</v>
      </c>
      <c r="AB168" s="3">
        <v>210</v>
      </c>
      <c r="AC168" s="3">
        <v>254.1</v>
      </c>
      <c r="AD168" s="5">
        <v>0.21</v>
      </c>
      <c r="AE168" s="2" t="s">
        <v>38</v>
      </c>
      <c r="AF168" s="2" t="s">
        <v>37</v>
      </c>
    </row>
    <row r="169" spans="1:32" ht="60" x14ac:dyDescent="0.25">
      <c r="A169" s="2" t="s">
        <v>28</v>
      </c>
      <c r="B169" s="2" t="s">
        <v>29</v>
      </c>
      <c r="C169" s="2" t="s">
        <v>65</v>
      </c>
      <c r="D169" s="2">
        <v>2018</v>
      </c>
      <c r="E169" s="2">
        <v>2018001582</v>
      </c>
      <c r="F169" s="2" t="s">
        <v>410</v>
      </c>
      <c r="G169" s="2" t="s">
        <v>32</v>
      </c>
      <c r="H169" s="2" t="s">
        <v>33</v>
      </c>
      <c r="I169" s="3">
        <v>210</v>
      </c>
      <c r="J169" s="3">
        <v>254.1</v>
      </c>
      <c r="K169" s="3">
        <v>254.1</v>
      </c>
      <c r="M169" s="2" t="s">
        <v>79</v>
      </c>
      <c r="N169" s="2" t="s">
        <v>400</v>
      </c>
      <c r="O169" s="2" t="s">
        <v>401</v>
      </c>
      <c r="P169" s="2" t="s">
        <v>37</v>
      </c>
      <c r="Q169" s="2" t="s">
        <v>38</v>
      </c>
      <c r="R169" s="8">
        <v>8333</v>
      </c>
      <c r="T169" s="2" t="s">
        <v>251</v>
      </c>
      <c r="U169" s="4">
        <v>43139</v>
      </c>
      <c r="V169" s="4">
        <v>43140</v>
      </c>
      <c r="W169" s="4">
        <v>43143</v>
      </c>
      <c r="X169" s="4">
        <v>43161</v>
      </c>
      <c r="AB169" s="3">
        <v>210</v>
      </c>
      <c r="AC169" s="3">
        <v>254.1</v>
      </c>
      <c r="AD169" s="5">
        <v>0.21</v>
      </c>
      <c r="AE169" s="2" t="s">
        <v>38</v>
      </c>
      <c r="AF169" s="2" t="s">
        <v>37</v>
      </c>
    </row>
    <row r="170" spans="1:32" ht="60" x14ac:dyDescent="0.25">
      <c r="A170" s="2" t="s">
        <v>28</v>
      </c>
      <c r="B170" s="2" t="s">
        <v>29</v>
      </c>
      <c r="C170" s="2" t="s">
        <v>65</v>
      </c>
      <c r="D170" s="2">
        <v>2018</v>
      </c>
      <c r="E170" s="2">
        <v>2018001588</v>
      </c>
      <c r="F170" s="2" t="s">
        <v>410</v>
      </c>
      <c r="G170" s="2" t="s">
        <v>32</v>
      </c>
      <c r="H170" s="2" t="s">
        <v>33</v>
      </c>
      <c r="I170" s="3">
        <v>210</v>
      </c>
      <c r="J170" s="3">
        <v>254.1</v>
      </c>
      <c r="K170" s="3">
        <v>254.1</v>
      </c>
      <c r="M170" s="2" t="s">
        <v>79</v>
      </c>
      <c r="N170" s="2" t="s">
        <v>400</v>
      </c>
      <c r="O170" s="2" t="s">
        <v>401</v>
      </c>
      <c r="P170" s="2" t="s">
        <v>37</v>
      </c>
      <c r="Q170" s="2" t="s">
        <v>38</v>
      </c>
      <c r="R170" s="8">
        <v>8333</v>
      </c>
      <c r="T170" s="2" t="s">
        <v>251</v>
      </c>
      <c r="U170" s="4">
        <v>43139</v>
      </c>
      <c r="V170" s="4">
        <v>43140</v>
      </c>
      <c r="W170" s="4">
        <v>43143</v>
      </c>
      <c r="X170" s="4">
        <v>43161</v>
      </c>
      <c r="AB170" s="3">
        <v>210</v>
      </c>
      <c r="AC170" s="3">
        <v>254.1</v>
      </c>
      <c r="AD170" s="5">
        <v>0.21</v>
      </c>
      <c r="AE170" s="2" t="s">
        <v>38</v>
      </c>
      <c r="AF170" s="2" t="s">
        <v>37</v>
      </c>
    </row>
    <row r="171" spans="1:32" ht="60" x14ac:dyDescent="0.25">
      <c r="A171" s="2" t="s">
        <v>28</v>
      </c>
      <c r="B171" s="2" t="s">
        <v>29</v>
      </c>
      <c r="C171" s="2" t="s">
        <v>65</v>
      </c>
      <c r="D171" s="2">
        <v>2018</v>
      </c>
      <c r="E171" s="2">
        <v>2018001683</v>
      </c>
      <c r="F171" s="2" t="s">
        <v>411</v>
      </c>
      <c r="G171" s="2" t="s">
        <v>32</v>
      </c>
      <c r="H171" s="2" t="s">
        <v>33</v>
      </c>
      <c r="I171" s="3">
        <v>210</v>
      </c>
      <c r="J171" s="3">
        <v>254.1</v>
      </c>
      <c r="K171" s="3">
        <v>254.1</v>
      </c>
      <c r="M171" s="2" t="s">
        <v>79</v>
      </c>
      <c r="N171" s="2" t="s">
        <v>400</v>
      </c>
      <c r="O171" s="2" t="s">
        <v>401</v>
      </c>
      <c r="P171" s="2" t="s">
        <v>37</v>
      </c>
      <c r="Q171" s="2" t="s">
        <v>38</v>
      </c>
      <c r="R171" s="8">
        <v>8333</v>
      </c>
      <c r="T171" s="2" t="s">
        <v>251</v>
      </c>
      <c r="U171" s="4">
        <v>43140</v>
      </c>
      <c r="V171" s="4">
        <v>43140</v>
      </c>
      <c r="W171" s="4">
        <v>43143</v>
      </c>
      <c r="X171" s="4">
        <v>43161</v>
      </c>
      <c r="AB171" s="3">
        <v>210</v>
      </c>
      <c r="AC171" s="3">
        <v>254.1</v>
      </c>
      <c r="AD171" s="5">
        <v>0.21</v>
      </c>
      <c r="AE171" s="2" t="s">
        <v>38</v>
      </c>
      <c r="AF171" s="2" t="s">
        <v>37</v>
      </c>
    </row>
    <row r="172" spans="1:32" ht="60" x14ac:dyDescent="0.25">
      <c r="A172" s="2" t="s">
        <v>28</v>
      </c>
      <c r="B172" s="2" t="s">
        <v>29</v>
      </c>
      <c r="C172" s="2" t="s">
        <v>65</v>
      </c>
      <c r="D172" s="2">
        <v>2018</v>
      </c>
      <c r="E172" s="2">
        <v>2018001684</v>
      </c>
      <c r="F172" s="2" t="s">
        <v>412</v>
      </c>
      <c r="G172" s="2" t="s">
        <v>32</v>
      </c>
      <c r="H172" s="2" t="s">
        <v>33</v>
      </c>
      <c r="I172" s="3">
        <v>210</v>
      </c>
      <c r="J172" s="3">
        <v>254.1</v>
      </c>
      <c r="K172" s="3">
        <v>254.1</v>
      </c>
      <c r="M172" s="2" t="s">
        <v>79</v>
      </c>
      <c r="N172" s="2" t="s">
        <v>400</v>
      </c>
      <c r="O172" s="2" t="s">
        <v>401</v>
      </c>
      <c r="P172" s="2" t="s">
        <v>37</v>
      </c>
      <c r="Q172" s="2" t="s">
        <v>38</v>
      </c>
      <c r="R172" s="8">
        <v>8333</v>
      </c>
      <c r="T172" s="2" t="s">
        <v>251</v>
      </c>
      <c r="U172" s="4">
        <v>43140</v>
      </c>
      <c r="V172" s="4">
        <v>43140</v>
      </c>
      <c r="W172" s="4">
        <v>43143</v>
      </c>
      <c r="X172" s="4">
        <v>43157</v>
      </c>
      <c r="AB172" s="3">
        <v>210</v>
      </c>
      <c r="AC172" s="3">
        <v>254.1</v>
      </c>
      <c r="AD172" s="5">
        <v>0.21</v>
      </c>
      <c r="AE172" s="2" t="s">
        <v>38</v>
      </c>
      <c r="AF172" s="2" t="s">
        <v>37</v>
      </c>
    </row>
    <row r="173" spans="1:32" ht="60" x14ac:dyDescent="0.25">
      <c r="A173" s="2" t="s">
        <v>28</v>
      </c>
      <c r="B173" s="2" t="s">
        <v>29</v>
      </c>
      <c r="C173" s="2" t="s">
        <v>65</v>
      </c>
      <c r="D173" s="2">
        <v>2018</v>
      </c>
      <c r="E173" s="2">
        <v>2018001685</v>
      </c>
      <c r="F173" s="2" t="s">
        <v>413</v>
      </c>
      <c r="G173" s="2" t="s">
        <v>32</v>
      </c>
      <c r="H173" s="2" t="s">
        <v>33</v>
      </c>
      <c r="I173" s="3">
        <v>210</v>
      </c>
      <c r="J173" s="3">
        <v>254.1</v>
      </c>
      <c r="K173" s="3">
        <v>254.1</v>
      </c>
      <c r="M173" s="2" t="s">
        <v>79</v>
      </c>
      <c r="N173" s="2" t="s">
        <v>400</v>
      </c>
      <c r="O173" s="2" t="s">
        <v>401</v>
      </c>
      <c r="P173" s="2" t="s">
        <v>37</v>
      </c>
      <c r="Q173" s="2" t="s">
        <v>38</v>
      </c>
      <c r="R173" s="8">
        <v>8333</v>
      </c>
      <c r="T173" s="2" t="s">
        <v>251</v>
      </c>
      <c r="U173" s="4">
        <v>43140</v>
      </c>
      <c r="V173" s="4">
        <v>43140</v>
      </c>
      <c r="W173" s="4">
        <v>43143</v>
      </c>
      <c r="X173" s="4">
        <v>43161</v>
      </c>
      <c r="AB173" s="3">
        <v>210</v>
      </c>
      <c r="AC173" s="3">
        <v>254.1</v>
      </c>
      <c r="AD173" s="5">
        <v>0.21</v>
      </c>
      <c r="AE173" s="2" t="s">
        <v>38</v>
      </c>
      <c r="AF173" s="2" t="s">
        <v>37</v>
      </c>
    </row>
    <row r="174" spans="1:32" ht="60" x14ac:dyDescent="0.25">
      <c r="A174" s="2" t="s">
        <v>28</v>
      </c>
      <c r="B174" s="2" t="s">
        <v>29</v>
      </c>
      <c r="C174" s="2" t="s">
        <v>65</v>
      </c>
      <c r="D174" s="2">
        <v>2018</v>
      </c>
      <c r="E174" s="2">
        <v>2018001686</v>
      </c>
      <c r="F174" s="2" t="s">
        <v>414</v>
      </c>
      <c r="G174" s="2" t="s">
        <v>32</v>
      </c>
      <c r="H174" s="2" t="s">
        <v>33</v>
      </c>
      <c r="I174" s="3">
        <v>210</v>
      </c>
      <c r="J174" s="3">
        <v>254.1</v>
      </c>
      <c r="K174" s="3">
        <v>254.1</v>
      </c>
      <c r="M174" s="2" t="s">
        <v>79</v>
      </c>
      <c r="N174" s="2" t="s">
        <v>400</v>
      </c>
      <c r="O174" s="2" t="s">
        <v>401</v>
      </c>
      <c r="P174" s="2" t="s">
        <v>37</v>
      </c>
      <c r="Q174" s="2" t="s">
        <v>38</v>
      </c>
      <c r="R174" s="8">
        <v>8333</v>
      </c>
      <c r="T174" s="2" t="s">
        <v>251</v>
      </c>
      <c r="U174" s="4">
        <v>43140</v>
      </c>
      <c r="V174" s="4">
        <v>43140</v>
      </c>
      <c r="W174" s="4">
        <v>43143</v>
      </c>
      <c r="X174" s="4">
        <v>43161</v>
      </c>
      <c r="AB174" s="3">
        <v>210</v>
      </c>
      <c r="AC174" s="3">
        <v>254.1</v>
      </c>
      <c r="AD174" s="5">
        <v>0.21</v>
      </c>
      <c r="AE174" s="2" t="s">
        <v>38</v>
      </c>
      <c r="AF174" s="2" t="s">
        <v>37</v>
      </c>
    </row>
    <row r="175" spans="1:32" ht="60" x14ac:dyDescent="0.25">
      <c r="A175" s="2" t="s">
        <v>28</v>
      </c>
      <c r="B175" s="2" t="s">
        <v>29</v>
      </c>
      <c r="C175" s="2" t="s">
        <v>65</v>
      </c>
      <c r="D175" s="2">
        <v>2018</v>
      </c>
      <c r="E175" s="2">
        <v>2018001688</v>
      </c>
      <c r="F175" s="2" t="s">
        <v>415</v>
      </c>
      <c r="G175" s="2" t="s">
        <v>32</v>
      </c>
      <c r="H175" s="2" t="s">
        <v>33</v>
      </c>
      <c r="I175" s="3">
        <v>475</v>
      </c>
      <c r="J175" s="3">
        <v>574.75</v>
      </c>
      <c r="K175" s="3">
        <v>574.75</v>
      </c>
      <c r="M175" s="2" t="s">
        <v>79</v>
      </c>
      <c r="N175" s="2" t="s">
        <v>400</v>
      </c>
      <c r="O175" s="2" t="s">
        <v>401</v>
      </c>
      <c r="P175" s="2" t="s">
        <v>37</v>
      </c>
      <c r="Q175" s="2" t="s">
        <v>38</v>
      </c>
      <c r="R175" s="8">
        <v>8333</v>
      </c>
      <c r="T175" s="2" t="s">
        <v>98</v>
      </c>
      <c r="U175" s="4">
        <v>43140</v>
      </c>
      <c r="V175" s="4">
        <v>43140</v>
      </c>
      <c r="W175" s="4">
        <v>43143</v>
      </c>
      <c r="X175" s="4">
        <v>43161</v>
      </c>
      <c r="AB175" s="3">
        <v>475</v>
      </c>
      <c r="AC175" s="3">
        <v>574.75</v>
      </c>
      <c r="AD175" s="5">
        <v>0.21</v>
      </c>
      <c r="AE175" s="2" t="s">
        <v>38</v>
      </c>
      <c r="AF175" s="2" t="s">
        <v>37</v>
      </c>
    </row>
    <row r="176" spans="1:32" ht="60" x14ac:dyDescent="0.25">
      <c r="A176" s="2" t="s">
        <v>28</v>
      </c>
      <c r="B176" s="2" t="s">
        <v>29</v>
      </c>
      <c r="C176" s="2" t="s">
        <v>65</v>
      </c>
      <c r="D176" s="2">
        <v>2018</v>
      </c>
      <c r="E176" s="2">
        <v>2018001690</v>
      </c>
      <c r="F176" s="2" t="s">
        <v>416</v>
      </c>
      <c r="G176" s="2" t="s">
        <v>32</v>
      </c>
      <c r="H176" s="2" t="s">
        <v>33</v>
      </c>
      <c r="I176" s="3">
        <v>210</v>
      </c>
      <c r="J176" s="3">
        <v>254.1</v>
      </c>
      <c r="K176" s="3">
        <v>254.1</v>
      </c>
      <c r="M176" s="2" t="s">
        <v>79</v>
      </c>
      <c r="N176" s="2" t="s">
        <v>400</v>
      </c>
      <c r="O176" s="2" t="s">
        <v>401</v>
      </c>
      <c r="P176" s="2" t="s">
        <v>37</v>
      </c>
      <c r="Q176" s="2" t="s">
        <v>38</v>
      </c>
      <c r="R176" s="8">
        <v>8333</v>
      </c>
      <c r="T176" s="2" t="s">
        <v>251</v>
      </c>
      <c r="U176" s="4">
        <v>43140</v>
      </c>
      <c r="V176" s="4">
        <v>43140</v>
      </c>
      <c r="W176" s="4">
        <v>43143</v>
      </c>
      <c r="X176" s="4">
        <v>43161</v>
      </c>
      <c r="AB176" s="3">
        <v>210</v>
      </c>
      <c r="AC176" s="3">
        <v>254.1</v>
      </c>
      <c r="AD176" s="5">
        <v>0.21</v>
      </c>
      <c r="AE176" s="2" t="s">
        <v>38</v>
      </c>
      <c r="AF176" s="2" t="s">
        <v>37</v>
      </c>
    </row>
    <row r="177" spans="1:32" ht="60" x14ac:dyDescent="0.25">
      <c r="A177" s="2" t="s">
        <v>28</v>
      </c>
      <c r="B177" s="2" t="s">
        <v>29</v>
      </c>
      <c r="C177" s="2" t="s">
        <v>65</v>
      </c>
      <c r="D177" s="2">
        <v>2018</v>
      </c>
      <c r="E177" s="2">
        <v>2018001693</v>
      </c>
      <c r="F177" s="2" t="s">
        <v>417</v>
      </c>
      <c r="G177" s="2" t="s">
        <v>32</v>
      </c>
      <c r="H177" s="2" t="s">
        <v>33</v>
      </c>
      <c r="I177" s="3">
        <v>420</v>
      </c>
      <c r="J177" s="3">
        <v>508.2</v>
      </c>
      <c r="K177" s="3">
        <v>508.2</v>
      </c>
      <c r="M177" s="2" t="s">
        <v>79</v>
      </c>
      <c r="N177" s="2" t="s">
        <v>400</v>
      </c>
      <c r="O177" s="2" t="s">
        <v>401</v>
      </c>
      <c r="P177" s="2" t="s">
        <v>37</v>
      </c>
      <c r="Q177" s="2" t="s">
        <v>38</v>
      </c>
      <c r="R177" s="8">
        <v>8333</v>
      </c>
      <c r="T177" s="2" t="s">
        <v>251</v>
      </c>
      <c r="U177" s="4">
        <v>43140</v>
      </c>
      <c r="V177" s="4">
        <v>43140</v>
      </c>
      <c r="W177" s="4">
        <v>43143</v>
      </c>
      <c r="X177" s="4">
        <v>43161</v>
      </c>
      <c r="AB177" s="3">
        <v>420</v>
      </c>
      <c r="AC177" s="3">
        <v>508.2</v>
      </c>
      <c r="AD177" s="5">
        <v>0.21</v>
      </c>
      <c r="AE177" s="2" t="s">
        <v>38</v>
      </c>
      <c r="AF177" s="2" t="s">
        <v>37</v>
      </c>
    </row>
    <row r="178" spans="1:32" ht="60" x14ac:dyDescent="0.25">
      <c r="A178" s="2" t="s">
        <v>28</v>
      </c>
      <c r="B178" s="2" t="s">
        <v>29</v>
      </c>
      <c r="C178" s="2" t="s">
        <v>65</v>
      </c>
      <c r="D178" s="2">
        <v>2018</v>
      </c>
      <c r="E178" s="2">
        <v>2018001696</v>
      </c>
      <c r="F178" s="2" t="s">
        <v>418</v>
      </c>
      <c r="G178" s="2" t="s">
        <v>32</v>
      </c>
      <c r="H178" s="2" t="s">
        <v>33</v>
      </c>
      <c r="I178" s="3">
        <v>210</v>
      </c>
      <c r="J178" s="3">
        <v>254.1</v>
      </c>
      <c r="K178" s="3">
        <v>254.1</v>
      </c>
      <c r="M178" s="2" t="s">
        <v>79</v>
      </c>
      <c r="N178" s="2" t="s">
        <v>400</v>
      </c>
      <c r="O178" s="2" t="s">
        <v>401</v>
      </c>
      <c r="P178" s="2" t="s">
        <v>37</v>
      </c>
      <c r="Q178" s="2" t="s">
        <v>38</v>
      </c>
      <c r="R178" s="8">
        <v>8333</v>
      </c>
      <c r="T178" s="2" t="s">
        <v>251</v>
      </c>
      <c r="U178" s="4">
        <v>43140</v>
      </c>
      <c r="V178" s="4">
        <v>43140</v>
      </c>
      <c r="W178" s="4">
        <v>43143</v>
      </c>
      <c r="X178" s="4">
        <v>43161</v>
      </c>
      <c r="AB178" s="3">
        <v>210</v>
      </c>
      <c r="AC178" s="3">
        <v>254.1</v>
      </c>
      <c r="AD178" s="5">
        <v>0.21</v>
      </c>
      <c r="AE178" s="2" t="s">
        <v>38</v>
      </c>
      <c r="AF178" s="2" t="s">
        <v>37</v>
      </c>
    </row>
    <row r="179" spans="1:32" ht="60" x14ac:dyDescent="0.25">
      <c r="A179" s="2" t="s">
        <v>28</v>
      </c>
      <c r="B179" s="2" t="s">
        <v>29</v>
      </c>
      <c r="C179" s="2" t="s">
        <v>65</v>
      </c>
      <c r="D179" s="2">
        <v>2018</v>
      </c>
      <c r="E179" s="2">
        <v>2018001699</v>
      </c>
      <c r="F179" s="2" t="s">
        <v>419</v>
      </c>
      <c r="G179" s="2" t="s">
        <v>32</v>
      </c>
      <c r="H179" s="2" t="s">
        <v>33</v>
      </c>
      <c r="I179" s="3">
        <v>210</v>
      </c>
      <c r="J179" s="3">
        <v>254.1</v>
      </c>
      <c r="K179" s="3">
        <v>254.1</v>
      </c>
      <c r="M179" s="2" t="s">
        <v>79</v>
      </c>
      <c r="N179" s="2" t="s">
        <v>400</v>
      </c>
      <c r="O179" s="2" t="s">
        <v>401</v>
      </c>
      <c r="P179" s="2" t="s">
        <v>37</v>
      </c>
      <c r="Q179" s="2" t="s">
        <v>38</v>
      </c>
      <c r="R179" s="8">
        <v>8333</v>
      </c>
      <c r="T179" s="2" t="s">
        <v>251</v>
      </c>
      <c r="U179" s="4">
        <v>43140</v>
      </c>
      <c r="V179" s="4">
        <v>43140</v>
      </c>
      <c r="W179" s="4">
        <v>43143</v>
      </c>
      <c r="X179" s="4">
        <v>43171</v>
      </c>
      <c r="AB179" s="3">
        <v>210</v>
      </c>
      <c r="AC179" s="3">
        <v>254.1</v>
      </c>
      <c r="AD179" s="5">
        <v>0.21</v>
      </c>
      <c r="AE179" s="2" t="s">
        <v>38</v>
      </c>
      <c r="AF179" s="2" t="s">
        <v>37</v>
      </c>
    </row>
    <row r="180" spans="1:32" ht="60" x14ac:dyDescent="0.25">
      <c r="A180" s="2" t="s">
        <v>28</v>
      </c>
      <c r="B180" s="2" t="s">
        <v>29</v>
      </c>
      <c r="C180" s="2" t="s">
        <v>65</v>
      </c>
      <c r="D180" s="2">
        <v>2018</v>
      </c>
      <c r="E180" s="2">
        <v>2018001700</v>
      </c>
      <c r="F180" s="2" t="s">
        <v>420</v>
      </c>
      <c r="G180" s="2" t="s">
        <v>32</v>
      </c>
      <c r="H180" s="2" t="s">
        <v>33</v>
      </c>
      <c r="I180" s="3">
        <v>210</v>
      </c>
      <c r="J180" s="3">
        <v>254.1</v>
      </c>
      <c r="K180" s="3">
        <v>254.1</v>
      </c>
      <c r="M180" s="2" t="s">
        <v>79</v>
      </c>
      <c r="N180" s="2" t="s">
        <v>400</v>
      </c>
      <c r="O180" s="2" t="s">
        <v>401</v>
      </c>
      <c r="P180" s="2" t="s">
        <v>37</v>
      </c>
      <c r="Q180" s="2" t="s">
        <v>38</v>
      </c>
      <c r="R180" s="8">
        <v>8333</v>
      </c>
      <c r="T180" s="2" t="s">
        <v>251</v>
      </c>
      <c r="U180" s="4">
        <v>43140</v>
      </c>
      <c r="V180" s="4">
        <v>43140</v>
      </c>
      <c r="W180" s="4">
        <v>43143</v>
      </c>
      <c r="X180" s="4">
        <v>43171</v>
      </c>
      <c r="AB180" s="3">
        <v>210</v>
      </c>
      <c r="AC180" s="3">
        <v>254.1</v>
      </c>
      <c r="AD180" s="5">
        <v>0.21</v>
      </c>
      <c r="AE180" s="2" t="s">
        <v>38</v>
      </c>
      <c r="AF180" s="2" t="s">
        <v>37</v>
      </c>
    </row>
    <row r="181" spans="1:32" ht="60" x14ac:dyDescent="0.25">
      <c r="A181" s="2" t="s">
        <v>28</v>
      </c>
      <c r="B181" s="2" t="s">
        <v>29</v>
      </c>
      <c r="C181" s="2" t="s">
        <v>65</v>
      </c>
      <c r="D181" s="2">
        <v>2018</v>
      </c>
      <c r="E181" s="2">
        <v>2018001701</v>
      </c>
      <c r="F181" s="2" t="s">
        <v>421</v>
      </c>
      <c r="G181" s="2" t="s">
        <v>32</v>
      </c>
      <c r="H181" s="2" t="s">
        <v>33</v>
      </c>
      <c r="I181" s="3">
        <v>210</v>
      </c>
      <c r="J181" s="3">
        <v>254.1</v>
      </c>
      <c r="K181" s="3">
        <v>254.1</v>
      </c>
      <c r="M181" s="2" t="s">
        <v>79</v>
      </c>
      <c r="N181" s="2" t="s">
        <v>400</v>
      </c>
      <c r="O181" s="2" t="s">
        <v>401</v>
      </c>
      <c r="P181" s="2" t="s">
        <v>37</v>
      </c>
      <c r="Q181" s="2" t="s">
        <v>38</v>
      </c>
      <c r="R181" s="8">
        <v>8333</v>
      </c>
      <c r="T181" s="2" t="s">
        <v>251</v>
      </c>
      <c r="U181" s="4">
        <v>43140</v>
      </c>
      <c r="V181" s="4">
        <v>43140</v>
      </c>
      <c r="W181" s="4">
        <v>43143</v>
      </c>
      <c r="X181" s="4">
        <v>43171</v>
      </c>
      <c r="AB181" s="3">
        <v>210</v>
      </c>
      <c r="AC181" s="3">
        <v>254.1</v>
      </c>
      <c r="AD181" s="5">
        <v>0.21</v>
      </c>
      <c r="AE181" s="2" t="s">
        <v>38</v>
      </c>
      <c r="AF181" s="2" t="s">
        <v>37</v>
      </c>
    </row>
    <row r="182" spans="1:32" ht="60" x14ac:dyDescent="0.25">
      <c r="A182" s="2" t="s">
        <v>28</v>
      </c>
      <c r="B182" s="2" t="s">
        <v>29</v>
      </c>
      <c r="C182" s="2" t="s">
        <v>65</v>
      </c>
      <c r="D182" s="2">
        <v>2018</v>
      </c>
      <c r="E182" s="2">
        <v>2018001703</v>
      </c>
      <c r="F182" s="2" t="s">
        <v>421</v>
      </c>
      <c r="G182" s="2" t="s">
        <v>32</v>
      </c>
      <c r="H182" s="2" t="s">
        <v>33</v>
      </c>
      <c r="I182" s="3">
        <v>210</v>
      </c>
      <c r="J182" s="3">
        <v>254.1</v>
      </c>
      <c r="K182" s="3">
        <v>254.1</v>
      </c>
      <c r="M182" s="2" t="s">
        <v>79</v>
      </c>
      <c r="N182" s="2" t="s">
        <v>400</v>
      </c>
      <c r="O182" s="2" t="s">
        <v>401</v>
      </c>
      <c r="P182" s="2" t="s">
        <v>37</v>
      </c>
      <c r="Q182" s="2" t="s">
        <v>38</v>
      </c>
      <c r="R182" s="8">
        <v>8333</v>
      </c>
      <c r="T182" s="2" t="s">
        <v>251</v>
      </c>
      <c r="U182" s="4">
        <v>43140</v>
      </c>
      <c r="V182" s="4">
        <v>43140</v>
      </c>
      <c r="W182" s="4">
        <v>43143</v>
      </c>
      <c r="X182" s="4">
        <v>43171</v>
      </c>
      <c r="AB182" s="3">
        <v>210</v>
      </c>
      <c r="AC182" s="3">
        <v>254.1</v>
      </c>
      <c r="AD182" s="5">
        <v>0.21</v>
      </c>
      <c r="AE182" s="2" t="s">
        <v>38</v>
      </c>
      <c r="AF182" s="2" t="s">
        <v>37</v>
      </c>
    </row>
    <row r="183" spans="1:32" ht="60" x14ac:dyDescent="0.25">
      <c r="A183" s="2" t="s">
        <v>28</v>
      </c>
      <c r="B183" s="2" t="s">
        <v>29</v>
      </c>
      <c r="C183" s="2" t="s">
        <v>65</v>
      </c>
      <c r="D183" s="2">
        <v>2018</v>
      </c>
      <c r="E183" s="2">
        <v>2018001731</v>
      </c>
      <c r="F183" s="2" t="s">
        <v>422</v>
      </c>
      <c r="G183" s="2" t="s">
        <v>32</v>
      </c>
      <c r="H183" s="2" t="s">
        <v>33</v>
      </c>
      <c r="I183" s="3">
        <v>210</v>
      </c>
      <c r="J183" s="3">
        <v>254.1</v>
      </c>
      <c r="K183" s="3">
        <v>254.1</v>
      </c>
      <c r="M183" s="2" t="s">
        <v>79</v>
      </c>
      <c r="N183" s="2" t="s">
        <v>400</v>
      </c>
      <c r="O183" s="2" t="s">
        <v>401</v>
      </c>
      <c r="P183" s="2" t="s">
        <v>37</v>
      </c>
      <c r="Q183" s="2" t="s">
        <v>38</v>
      </c>
      <c r="R183" s="8">
        <v>8333</v>
      </c>
      <c r="T183" s="2" t="s">
        <v>251</v>
      </c>
      <c r="U183" s="4">
        <v>43140</v>
      </c>
      <c r="V183" s="4">
        <v>43140</v>
      </c>
      <c r="W183" s="4">
        <v>43143</v>
      </c>
      <c r="X183" s="4">
        <v>43161</v>
      </c>
      <c r="AB183" s="3">
        <v>210</v>
      </c>
      <c r="AC183" s="3">
        <v>254.1</v>
      </c>
      <c r="AD183" s="5">
        <v>0.21</v>
      </c>
      <c r="AE183" s="2" t="s">
        <v>38</v>
      </c>
      <c r="AF183" s="2" t="s">
        <v>37</v>
      </c>
    </row>
    <row r="184" spans="1:32" ht="60" x14ac:dyDescent="0.25">
      <c r="A184" s="2" t="s">
        <v>28</v>
      </c>
      <c r="B184" s="2" t="s">
        <v>29</v>
      </c>
      <c r="C184" s="2" t="s">
        <v>65</v>
      </c>
      <c r="D184" s="2">
        <v>2018</v>
      </c>
      <c r="E184" s="2">
        <v>2018001732</v>
      </c>
      <c r="F184" s="2" t="s">
        <v>423</v>
      </c>
      <c r="G184" s="2" t="s">
        <v>32</v>
      </c>
      <c r="H184" s="2" t="s">
        <v>33</v>
      </c>
      <c r="I184" s="3">
        <v>210</v>
      </c>
      <c r="J184" s="3">
        <v>254.1</v>
      </c>
      <c r="K184" s="3">
        <v>254.1</v>
      </c>
      <c r="M184" s="2" t="s">
        <v>79</v>
      </c>
      <c r="N184" s="2" t="s">
        <v>400</v>
      </c>
      <c r="O184" s="2" t="s">
        <v>401</v>
      </c>
      <c r="P184" s="2" t="s">
        <v>37</v>
      </c>
      <c r="Q184" s="2" t="s">
        <v>38</v>
      </c>
      <c r="R184" s="8">
        <v>8333</v>
      </c>
      <c r="T184" s="2" t="s">
        <v>251</v>
      </c>
      <c r="U184" s="4">
        <v>43140</v>
      </c>
      <c r="V184" s="4">
        <v>43140</v>
      </c>
      <c r="W184" s="4">
        <v>43143</v>
      </c>
      <c r="X184" s="4">
        <v>43185</v>
      </c>
      <c r="AB184" s="3">
        <v>210</v>
      </c>
      <c r="AC184" s="3">
        <v>254.1</v>
      </c>
      <c r="AD184" s="5">
        <v>0.21</v>
      </c>
      <c r="AE184" s="2" t="s">
        <v>38</v>
      </c>
      <c r="AF184" s="2" t="s">
        <v>37</v>
      </c>
    </row>
    <row r="185" spans="1:32" ht="60" x14ac:dyDescent="0.25">
      <c r="A185" s="2" t="s">
        <v>28</v>
      </c>
      <c r="B185" s="2" t="s">
        <v>29</v>
      </c>
      <c r="C185" s="2" t="s">
        <v>65</v>
      </c>
      <c r="D185" s="2">
        <v>2018</v>
      </c>
      <c r="E185" s="2">
        <v>2018001733</v>
      </c>
      <c r="F185" s="2" t="s">
        <v>424</v>
      </c>
      <c r="G185" s="2" t="s">
        <v>32</v>
      </c>
      <c r="H185" s="2" t="s">
        <v>33</v>
      </c>
      <c r="I185" s="3">
        <v>210</v>
      </c>
      <c r="J185" s="3">
        <v>254.1</v>
      </c>
      <c r="K185" s="3">
        <v>254.1</v>
      </c>
      <c r="M185" s="2" t="s">
        <v>79</v>
      </c>
      <c r="N185" s="2" t="s">
        <v>400</v>
      </c>
      <c r="O185" s="2" t="s">
        <v>401</v>
      </c>
      <c r="P185" s="2" t="s">
        <v>37</v>
      </c>
      <c r="Q185" s="2" t="s">
        <v>38</v>
      </c>
      <c r="R185" s="8">
        <v>8333</v>
      </c>
      <c r="T185" s="2" t="s">
        <v>251</v>
      </c>
      <c r="U185" s="4">
        <v>43140</v>
      </c>
      <c r="V185" s="4">
        <v>43140</v>
      </c>
      <c r="W185" s="4">
        <v>43143</v>
      </c>
      <c r="X185" s="4">
        <v>43171</v>
      </c>
      <c r="AB185" s="3">
        <v>210</v>
      </c>
      <c r="AC185" s="3">
        <v>254.1</v>
      </c>
      <c r="AD185" s="5">
        <v>0.21</v>
      </c>
      <c r="AE185" s="2" t="s">
        <v>38</v>
      </c>
      <c r="AF185" s="2" t="s">
        <v>37</v>
      </c>
    </row>
    <row r="186" spans="1:32" ht="60" x14ac:dyDescent="0.25">
      <c r="A186" s="2" t="s">
        <v>28</v>
      </c>
      <c r="B186" s="2" t="s">
        <v>29</v>
      </c>
      <c r="C186" s="2" t="s">
        <v>65</v>
      </c>
      <c r="D186" s="2">
        <v>2018</v>
      </c>
      <c r="E186" s="2">
        <v>2018001735</v>
      </c>
      <c r="F186" s="2" t="s">
        <v>425</v>
      </c>
      <c r="G186" s="2" t="s">
        <v>32</v>
      </c>
      <c r="H186" s="2" t="s">
        <v>33</v>
      </c>
      <c r="I186" s="3">
        <v>420</v>
      </c>
      <c r="J186" s="3">
        <v>508.2</v>
      </c>
      <c r="K186" s="3">
        <v>508.2</v>
      </c>
      <c r="M186" s="2" t="s">
        <v>79</v>
      </c>
      <c r="N186" s="2" t="s">
        <v>400</v>
      </c>
      <c r="O186" s="2" t="s">
        <v>401</v>
      </c>
      <c r="P186" s="2" t="s">
        <v>37</v>
      </c>
      <c r="Q186" s="2" t="s">
        <v>38</v>
      </c>
      <c r="R186" s="8">
        <v>8333</v>
      </c>
      <c r="T186" s="2" t="s">
        <v>251</v>
      </c>
      <c r="U186" s="4">
        <v>43140</v>
      </c>
      <c r="V186" s="4">
        <v>43140</v>
      </c>
      <c r="W186" s="4">
        <v>43143</v>
      </c>
      <c r="X186" s="4">
        <v>43157</v>
      </c>
      <c r="AB186" s="3">
        <v>420</v>
      </c>
      <c r="AC186" s="3">
        <v>508.2</v>
      </c>
      <c r="AD186" s="5">
        <v>0.21</v>
      </c>
      <c r="AE186" s="2" t="s">
        <v>38</v>
      </c>
      <c r="AF186" s="2" t="s">
        <v>37</v>
      </c>
    </row>
    <row r="187" spans="1:32" ht="60" x14ac:dyDescent="0.25">
      <c r="A187" s="2" t="s">
        <v>28</v>
      </c>
      <c r="B187" s="2" t="s">
        <v>29</v>
      </c>
      <c r="C187" s="2" t="s">
        <v>65</v>
      </c>
      <c r="D187" s="2">
        <v>2018</v>
      </c>
      <c r="E187" s="2">
        <v>2018001737</v>
      </c>
      <c r="F187" s="2" t="s">
        <v>426</v>
      </c>
      <c r="G187" s="2" t="s">
        <v>32</v>
      </c>
      <c r="H187" s="2" t="s">
        <v>33</v>
      </c>
      <c r="I187" s="3">
        <v>210</v>
      </c>
      <c r="J187" s="3">
        <v>254.1</v>
      </c>
      <c r="K187" s="3">
        <v>254.1</v>
      </c>
      <c r="M187" s="2" t="s">
        <v>79</v>
      </c>
      <c r="N187" s="2" t="s">
        <v>400</v>
      </c>
      <c r="O187" s="2" t="s">
        <v>401</v>
      </c>
      <c r="P187" s="2" t="s">
        <v>37</v>
      </c>
      <c r="Q187" s="2" t="s">
        <v>38</v>
      </c>
      <c r="R187" s="8">
        <v>8333</v>
      </c>
      <c r="T187" s="2" t="s">
        <v>251</v>
      </c>
      <c r="U187" s="4">
        <v>43140</v>
      </c>
      <c r="V187" s="4">
        <v>43140</v>
      </c>
      <c r="W187" s="4">
        <v>43143</v>
      </c>
      <c r="X187" s="4">
        <v>43185</v>
      </c>
      <c r="AB187" s="3">
        <v>210</v>
      </c>
      <c r="AC187" s="3">
        <v>254.1</v>
      </c>
      <c r="AD187" s="5">
        <v>0.21</v>
      </c>
      <c r="AE187" s="2" t="s">
        <v>38</v>
      </c>
      <c r="AF187" s="2" t="s">
        <v>37</v>
      </c>
    </row>
    <row r="188" spans="1:32" ht="60" x14ac:dyDescent="0.25">
      <c r="A188" s="2" t="s">
        <v>28</v>
      </c>
      <c r="B188" s="2" t="s">
        <v>29</v>
      </c>
      <c r="C188" s="2" t="s">
        <v>65</v>
      </c>
      <c r="D188" s="2">
        <v>2018</v>
      </c>
      <c r="E188" s="2">
        <v>2018001739</v>
      </c>
      <c r="F188" s="2" t="s">
        <v>427</v>
      </c>
      <c r="G188" s="2" t="s">
        <v>32</v>
      </c>
      <c r="H188" s="2" t="s">
        <v>33</v>
      </c>
      <c r="I188" s="3">
        <v>210</v>
      </c>
      <c r="J188" s="3">
        <v>254.1</v>
      </c>
      <c r="K188" s="3">
        <v>254.1</v>
      </c>
      <c r="M188" s="2" t="s">
        <v>79</v>
      </c>
      <c r="N188" s="2" t="s">
        <v>400</v>
      </c>
      <c r="O188" s="2" t="s">
        <v>401</v>
      </c>
      <c r="P188" s="2" t="s">
        <v>37</v>
      </c>
      <c r="Q188" s="2" t="s">
        <v>38</v>
      </c>
      <c r="R188" s="8">
        <v>8333</v>
      </c>
      <c r="T188" s="2" t="s">
        <v>251</v>
      </c>
      <c r="U188" s="4">
        <v>43140</v>
      </c>
      <c r="V188" s="4">
        <v>43140</v>
      </c>
      <c r="W188" s="4">
        <v>43143</v>
      </c>
      <c r="X188" s="4">
        <v>43161</v>
      </c>
      <c r="AB188" s="3">
        <v>210</v>
      </c>
      <c r="AC188" s="3">
        <v>254.1</v>
      </c>
      <c r="AD188" s="5">
        <v>0.21</v>
      </c>
      <c r="AE188" s="2" t="s">
        <v>38</v>
      </c>
      <c r="AF188" s="2" t="s">
        <v>37</v>
      </c>
    </row>
    <row r="189" spans="1:32" ht="60" x14ac:dyDescent="0.25">
      <c r="A189" s="2" t="s">
        <v>28</v>
      </c>
      <c r="B189" s="2" t="s">
        <v>29</v>
      </c>
      <c r="C189" s="2" t="s">
        <v>65</v>
      </c>
      <c r="D189" s="2">
        <v>2018</v>
      </c>
      <c r="E189" s="2">
        <v>2018001742</v>
      </c>
      <c r="F189" s="2" t="s">
        <v>428</v>
      </c>
      <c r="G189" s="2" t="s">
        <v>32</v>
      </c>
      <c r="H189" s="2" t="s">
        <v>33</v>
      </c>
      <c r="I189" s="3">
        <v>210</v>
      </c>
      <c r="J189" s="3">
        <v>254.1</v>
      </c>
      <c r="K189" s="3">
        <v>254.1</v>
      </c>
      <c r="M189" s="2" t="s">
        <v>79</v>
      </c>
      <c r="N189" s="2" t="s">
        <v>400</v>
      </c>
      <c r="O189" s="2" t="s">
        <v>401</v>
      </c>
      <c r="P189" s="2" t="s">
        <v>37</v>
      </c>
      <c r="Q189" s="2" t="s">
        <v>38</v>
      </c>
      <c r="R189" s="8">
        <v>8333</v>
      </c>
      <c r="T189" s="2" t="s">
        <v>251</v>
      </c>
      <c r="U189" s="4">
        <v>43143</v>
      </c>
      <c r="V189" s="4">
        <v>43147</v>
      </c>
      <c r="W189" s="4">
        <v>43147</v>
      </c>
      <c r="X189" s="4">
        <v>43196</v>
      </c>
      <c r="AB189" s="3">
        <v>210</v>
      </c>
      <c r="AC189" s="3">
        <v>254.1</v>
      </c>
      <c r="AD189" s="5">
        <v>0.21</v>
      </c>
      <c r="AE189" s="2" t="s">
        <v>38</v>
      </c>
      <c r="AF189" s="2" t="s">
        <v>37</v>
      </c>
    </row>
    <row r="190" spans="1:32" ht="60" x14ac:dyDescent="0.25">
      <c r="A190" s="2" t="s">
        <v>28</v>
      </c>
      <c r="B190" s="2" t="s">
        <v>29</v>
      </c>
      <c r="C190" s="2" t="s">
        <v>65</v>
      </c>
      <c r="D190" s="2">
        <v>2018</v>
      </c>
      <c r="E190" s="2">
        <v>2018004318</v>
      </c>
      <c r="F190" s="2" t="s">
        <v>429</v>
      </c>
      <c r="G190" s="2" t="s">
        <v>32</v>
      </c>
      <c r="H190" s="2" t="s">
        <v>33</v>
      </c>
      <c r="I190" s="3">
        <v>210</v>
      </c>
      <c r="J190" s="3">
        <v>254.1</v>
      </c>
      <c r="K190" s="3">
        <v>254.1</v>
      </c>
      <c r="M190" s="2" t="s">
        <v>79</v>
      </c>
      <c r="N190" s="2" t="s">
        <v>400</v>
      </c>
      <c r="O190" s="2" t="s">
        <v>401</v>
      </c>
      <c r="P190" s="2" t="s">
        <v>37</v>
      </c>
      <c r="Q190" s="2" t="s">
        <v>38</v>
      </c>
      <c r="R190" s="8">
        <v>8333</v>
      </c>
      <c r="T190" s="2" t="s">
        <v>251</v>
      </c>
      <c r="U190" s="4">
        <v>43181</v>
      </c>
      <c r="V190" s="4">
        <v>43182</v>
      </c>
      <c r="W190" s="4">
        <v>43182</v>
      </c>
      <c r="X190" s="4">
        <v>43206</v>
      </c>
      <c r="AB190" s="3">
        <v>210</v>
      </c>
      <c r="AC190" s="3">
        <v>254.1</v>
      </c>
      <c r="AD190" s="5">
        <v>0.21</v>
      </c>
      <c r="AE190" s="2" t="s">
        <v>38</v>
      </c>
      <c r="AF190" s="2" t="s">
        <v>37</v>
      </c>
    </row>
    <row r="191" spans="1:32" ht="60" x14ac:dyDescent="0.25">
      <c r="A191" s="2" t="s">
        <v>28</v>
      </c>
      <c r="B191" s="2" t="s">
        <v>29</v>
      </c>
      <c r="C191" s="2" t="s">
        <v>65</v>
      </c>
      <c r="D191" s="2">
        <v>2018</v>
      </c>
      <c r="E191" s="2">
        <v>2018004320</v>
      </c>
      <c r="F191" s="2" t="s">
        <v>430</v>
      </c>
      <c r="G191" s="2" t="s">
        <v>32</v>
      </c>
      <c r="H191" s="2" t="s">
        <v>33</v>
      </c>
      <c r="I191" s="3">
        <v>210</v>
      </c>
      <c r="J191" s="3">
        <v>254.1</v>
      </c>
      <c r="K191" s="3">
        <v>254.1</v>
      </c>
      <c r="M191" s="2" t="s">
        <v>79</v>
      </c>
      <c r="N191" s="2" t="s">
        <v>400</v>
      </c>
      <c r="O191" s="2" t="s">
        <v>401</v>
      </c>
      <c r="P191" s="2" t="s">
        <v>37</v>
      </c>
      <c r="Q191" s="2" t="s">
        <v>38</v>
      </c>
      <c r="R191" s="8">
        <v>8333</v>
      </c>
      <c r="T191" s="2" t="s">
        <v>251</v>
      </c>
      <c r="U191" s="4">
        <v>43181</v>
      </c>
      <c r="V191" s="4">
        <v>43182</v>
      </c>
      <c r="W191" s="4">
        <v>43182</v>
      </c>
      <c r="X191" s="4">
        <v>43206</v>
      </c>
      <c r="AB191" s="3">
        <v>210</v>
      </c>
      <c r="AC191" s="3">
        <v>254.1</v>
      </c>
      <c r="AD191" s="5">
        <v>0.21</v>
      </c>
      <c r="AE191" s="2" t="s">
        <v>38</v>
      </c>
      <c r="AF191" s="2" t="s">
        <v>37</v>
      </c>
    </row>
    <row r="192" spans="1:32" ht="60" x14ac:dyDescent="0.25">
      <c r="A192" s="2" t="s">
        <v>28</v>
      </c>
      <c r="B192" s="2" t="s">
        <v>29</v>
      </c>
      <c r="C192" s="2" t="s">
        <v>65</v>
      </c>
      <c r="D192" s="2">
        <v>2018</v>
      </c>
      <c r="E192" s="2">
        <v>2018004323</v>
      </c>
      <c r="F192" s="2" t="s">
        <v>431</v>
      </c>
      <c r="G192" s="2" t="s">
        <v>32</v>
      </c>
      <c r="H192" s="2" t="s">
        <v>33</v>
      </c>
      <c r="I192" s="3">
        <v>210</v>
      </c>
      <c r="J192" s="3">
        <v>254.1</v>
      </c>
      <c r="K192" s="3">
        <v>254.1</v>
      </c>
      <c r="M192" s="2" t="s">
        <v>79</v>
      </c>
      <c r="N192" s="2" t="s">
        <v>400</v>
      </c>
      <c r="O192" s="2" t="s">
        <v>401</v>
      </c>
      <c r="P192" s="2" t="s">
        <v>37</v>
      </c>
      <c r="Q192" s="2" t="s">
        <v>38</v>
      </c>
      <c r="R192" s="8">
        <v>8333</v>
      </c>
      <c r="T192" s="2" t="s">
        <v>251</v>
      </c>
      <c r="U192" s="4">
        <v>43181</v>
      </c>
      <c r="V192" s="4">
        <v>43182</v>
      </c>
      <c r="W192" s="4">
        <v>43182</v>
      </c>
      <c r="X192" s="4">
        <v>43206</v>
      </c>
      <c r="AB192" s="3">
        <v>210</v>
      </c>
      <c r="AC192" s="3">
        <v>254.1</v>
      </c>
      <c r="AD192" s="5">
        <v>0.21</v>
      </c>
      <c r="AE192" s="2" t="s">
        <v>38</v>
      </c>
      <c r="AF192" s="2" t="s">
        <v>37</v>
      </c>
    </row>
    <row r="193" spans="1:32" ht="60" x14ac:dyDescent="0.25">
      <c r="A193" s="2" t="s">
        <v>28</v>
      </c>
      <c r="B193" s="2" t="s">
        <v>29</v>
      </c>
      <c r="C193" s="2" t="s">
        <v>65</v>
      </c>
      <c r="D193" s="2">
        <v>2018</v>
      </c>
      <c r="E193" s="2">
        <v>2018004325</v>
      </c>
      <c r="F193" s="2" t="s">
        <v>432</v>
      </c>
      <c r="G193" s="2" t="s">
        <v>32</v>
      </c>
      <c r="H193" s="2" t="s">
        <v>33</v>
      </c>
      <c r="I193" s="3">
        <v>210</v>
      </c>
      <c r="J193" s="3">
        <v>254.1</v>
      </c>
      <c r="K193" s="3">
        <v>254.1</v>
      </c>
      <c r="M193" s="2" t="s">
        <v>79</v>
      </c>
      <c r="N193" s="2" t="s">
        <v>400</v>
      </c>
      <c r="O193" s="2" t="s">
        <v>401</v>
      </c>
      <c r="P193" s="2" t="s">
        <v>37</v>
      </c>
      <c r="Q193" s="2" t="s">
        <v>38</v>
      </c>
      <c r="R193" s="8">
        <v>8333</v>
      </c>
      <c r="T193" s="2" t="s">
        <v>251</v>
      </c>
      <c r="U193" s="4">
        <v>43181</v>
      </c>
      <c r="V193" s="4">
        <v>43182</v>
      </c>
      <c r="W193" s="4">
        <v>43182</v>
      </c>
      <c r="X193" s="4">
        <v>43206</v>
      </c>
      <c r="AB193" s="3">
        <v>210</v>
      </c>
      <c r="AC193" s="3">
        <v>254.1</v>
      </c>
      <c r="AD193" s="5">
        <v>0.21</v>
      </c>
      <c r="AE193" s="2" t="s">
        <v>38</v>
      </c>
      <c r="AF193" s="2" t="s">
        <v>37</v>
      </c>
    </row>
    <row r="194" spans="1:32" ht="60" x14ac:dyDescent="0.25">
      <c r="A194" s="2" t="s">
        <v>28</v>
      </c>
      <c r="B194" s="2" t="s">
        <v>29</v>
      </c>
      <c r="C194" s="2" t="s">
        <v>65</v>
      </c>
      <c r="D194" s="2">
        <v>2018</v>
      </c>
      <c r="E194" s="2">
        <v>2018004326</v>
      </c>
      <c r="F194" s="2" t="s">
        <v>433</v>
      </c>
      <c r="G194" s="2" t="s">
        <v>32</v>
      </c>
      <c r="H194" s="2" t="s">
        <v>33</v>
      </c>
      <c r="I194" s="3">
        <v>420</v>
      </c>
      <c r="J194" s="3">
        <v>508.2</v>
      </c>
      <c r="K194" s="3">
        <v>508.2</v>
      </c>
      <c r="M194" s="2" t="s">
        <v>79</v>
      </c>
      <c r="N194" s="2" t="s">
        <v>400</v>
      </c>
      <c r="O194" s="2" t="s">
        <v>401</v>
      </c>
      <c r="P194" s="2" t="s">
        <v>37</v>
      </c>
      <c r="Q194" s="2" t="s">
        <v>38</v>
      </c>
      <c r="R194" s="8">
        <v>8333</v>
      </c>
      <c r="T194" s="2" t="s">
        <v>251</v>
      </c>
      <c r="U194" s="4">
        <v>43181</v>
      </c>
      <c r="V194" s="4">
        <v>43182</v>
      </c>
      <c r="W194" s="4">
        <v>43182</v>
      </c>
      <c r="X194" s="4">
        <v>43206</v>
      </c>
      <c r="AB194" s="3">
        <v>420</v>
      </c>
      <c r="AC194" s="3">
        <v>508.2</v>
      </c>
      <c r="AD194" s="5">
        <v>0.21</v>
      </c>
      <c r="AE194" s="2" t="s">
        <v>38</v>
      </c>
      <c r="AF194" s="2" t="s">
        <v>37</v>
      </c>
    </row>
    <row r="195" spans="1:32" ht="60" x14ac:dyDescent="0.25">
      <c r="A195" s="2" t="s">
        <v>28</v>
      </c>
      <c r="B195" s="2" t="s">
        <v>29</v>
      </c>
      <c r="C195" s="2" t="s">
        <v>65</v>
      </c>
      <c r="D195" s="2">
        <v>2018</v>
      </c>
      <c r="E195" s="2">
        <v>2018004327</v>
      </c>
      <c r="F195" s="2" t="s">
        <v>434</v>
      </c>
      <c r="G195" s="2" t="s">
        <v>32</v>
      </c>
      <c r="H195" s="2" t="s">
        <v>33</v>
      </c>
      <c r="I195" s="3">
        <v>210</v>
      </c>
      <c r="J195" s="3">
        <v>254.1</v>
      </c>
      <c r="K195" s="3">
        <v>254.1</v>
      </c>
      <c r="M195" s="2" t="s">
        <v>79</v>
      </c>
      <c r="N195" s="2" t="s">
        <v>400</v>
      </c>
      <c r="O195" s="2" t="s">
        <v>401</v>
      </c>
      <c r="P195" s="2" t="s">
        <v>37</v>
      </c>
      <c r="Q195" s="2" t="s">
        <v>38</v>
      </c>
      <c r="R195" s="8">
        <v>8333</v>
      </c>
      <c r="T195" s="2" t="s">
        <v>251</v>
      </c>
      <c r="U195" s="4">
        <v>43181</v>
      </c>
      <c r="V195" s="4">
        <v>43182</v>
      </c>
      <c r="W195" s="4">
        <v>43182</v>
      </c>
      <c r="X195" s="4">
        <v>43206</v>
      </c>
      <c r="AB195" s="3">
        <v>210</v>
      </c>
      <c r="AC195" s="3">
        <v>254.1</v>
      </c>
      <c r="AD195" s="5">
        <v>0.21</v>
      </c>
      <c r="AE195" s="2" t="s">
        <v>38</v>
      </c>
      <c r="AF195" s="2" t="s">
        <v>37</v>
      </c>
    </row>
    <row r="196" spans="1:32" ht="60" x14ac:dyDescent="0.25">
      <c r="A196" s="2" t="s">
        <v>28</v>
      </c>
      <c r="B196" s="2" t="s">
        <v>29</v>
      </c>
      <c r="C196" s="2" t="s">
        <v>65</v>
      </c>
      <c r="D196" s="2">
        <v>2018</v>
      </c>
      <c r="E196" s="2">
        <v>2018004328</v>
      </c>
      <c r="F196" s="2" t="s">
        <v>435</v>
      </c>
      <c r="G196" s="2" t="s">
        <v>32</v>
      </c>
      <c r="H196" s="2" t="s">
        <v>33</v>
      </c>
      <c r="I196" s="3">
        <v>210</v>
      </c>
      <c r="J196" s="3">
        <v>254.1</v>
      </c>
      <c r="K196" s="3">
        <v>254.1</v>
      </c>
      <c r="M196" s="2" t="s">
        <v>79</v>
      </c>
      <c r="N196" s="2" t="s">
        <v>400</v>
      </c>
      <c r="O196" s="2" t="s">
        <v>401</v>
      </c>
      <c r="P196" s="2" t="s">
        <v>37</v>
      </c>
      <c r="Q196" s="2" t="s">
        <v>38</v>
      </c>
      <c r="R196" s="8">
        <v>8333</v>
      </c>
      <c r="T196" s="2" t="s">
        <v>251</v>
      </c>
      <c r="U196" s="4">
        <v>43181</v>
      </c>
      <c r="V196" s="4">
        <v>43182</v>
      </c>
      <c r="W196" s="4">
        <v>43182</v>
      </c>
      <c r="X196" s="4">
        <v>43206</v>
      </c>
      <c r="AB196" s="3">
        <v>210</v>
      </c>
      <c r="AC196" s="3">
        <v>254.1</v>
      </c>
      <c r="AD196" s="5">
        <v>0.21</v>
      </c>
      <c r="AE196" s="2" t="s">
        <v>38</v>
      </c>
      <c r="AF196" s="2" t="s">
        <v>37</v>
      </c>
    </row>
    <row r="197" spans="1:32" ht="45" x14ac:dyDescent="0.25">
      <c r="A197" s="2" t="s">
        <v>28</v>
      </c>
      <c r="B197" s="2" t="s">
        <v>29</v>
      </c>
      <c r="C197" s="2" t="s">
        <v>40</v>
      </c>
      <c r="D197" s="2">
        <v>2018</v>
      </c>
      <c r="E197" s="2">
        <v>2018000108</v>
      </c>
      <c r="F197" s="2" t="s">
        <v>436</v>
      </c>
      <c r="G197" s="2" t="s">
        <v>32</v>
      </c>
      <c r="H197" s="2" t="s">
        <v>33</v>
      </c>
      <c r="I197" s="3">
        <v>512</v>
      </c>
      <c r="J197" s="3">
        <v>619.52</v>
      </c>
      <c r="K197" s="3">
        <v>619.52</v>
      </c>
      <c r="L197" s="2" t="s">
        <v>52</v>
      </c>
      <c r="N197" s="2" t="s">
        <v>400</v>
      </c>
      <c r="O197" s="2" t="s">
        <v>401</v>
      </c>
      <c r="P197" s="2" t="s">
        <v>37</v>
      </c>
      <c r="Q197" s="2" t="s">
        <v>38</v>
      </c>
      <c r="R197" s="8">
        <v>8333</v>
      </c>
      <c r="T197" s="2" t="s">
        <v>437</v>
      </c>
      <c r="U197" s="4">
        <v>43111</v>
      </c>
      <c r="V197" s="4">
        <v>43115</v>
      </c>
      <c r="W197" s="4">
        <v>43117</v>
      </c>
      <c r="X197" s="4">
        <v>43126</v>
      </c>
      <c r="AB197" s="3">
        <v>512</v>
      </c>
      <c r="AC197" s="3">
        <v>619.52</v>
      </c>
      <c r="AD197" s="5">
        <v>0.21</v>
      </c>
      <c r="AE197" s="2" t="s">
        <v>38</v>
      </c>
      <c r="AF197" s="2" t="s">
        <v>37</v>
      </c>
    </row>
    <row r="198" spans="1:32" ht="45" x14ac:dyDescent="0.25">
      <c r="A198" s="2" t="s">
        <v>28</v>
      </c>
      <c r="B198" s="2" t="s">
        <v>29</v>
      </c>
      <c r="C198" s="2" t="s">
        <v>40</v>
      </c>
      <c r="D198" s="2">
        <v>2018</v>
      </c>
      <c r="E198" s="2">
        <v>2018003983</v>
      </c>
      <c r="F198" s="2" t="s">
        <v>438</v>
      </c>
      <c r="G198" s="2" t="s">
        <v>32</v>
      </c>
      <c r="H198" s="2" t="s">
        <v>33</v>
      </c>
      <c r="I198" s="3">
        <v>242.79</v>
      </c>
      <c r="J198" s="3">
        <v>293.77999999999997</v>
      </c>
      <c r="K198" s="3">
        <v>293.77999999999997</v>
      </c>
      <c r="L198" s="2" t="s">
        <v>52</v>
      </c>
      <c r="N198" s="2" t="s">
        <v>400</v>
      </c>
      <c r="O198" s="2" t="s">
        <v>401</v>
      </c>
      <c r="P198" s="2" t="s">
        <v>37</v>
      </c>
      <c r="Q198" s="2" t="s">
        <v>38</v>
      </c>
      <c r="R198" s="8">
        <v>8333</v>
      </c>
      <c r="T198" s="2" t="s">
        <v>437</v>
      </c>
      <c r="U198" s="4">
        <v>43179</v>
      </c>
      <c r="V198" s="4">
        <v>43182</v>
      </c>
      <c r="W198" s="4">
        <v>43182</v>
      </c>
      <c r="X198" s="4">
        <v>43196</v>
      </c>
      <c r="AB198" s="3">
        <v>242.79</v>
      </c>
      <c r="AC198" s="3">
        <v>293.77999999999997</v>
      </c>
      <c r="AD198" s="5">
        <v>0.21</v>
      </c>
      <c r="AE198" s="2" t="s">
        <v>38</v>
      </c>
      <c r="AF198" s="2" t="s">
        <v>37</v>
      </c>
    </row>
    <row r="199" spans="1:32" ht="60" x14ac:dyDescent="0.25">
      <c r="A199" s="2" t="s">
        <v>28</v>
      </c>
      <c r="B199" s="2" t="s">
        <v>29</v>
      </c>
      <c r="C199" s="2" t="s">
        <v>65</v>
      </c>
      <c r="D199" s="2">
        <v>2018</v>
      </c>
      <c r="E199" s="2">
        <v>2018000014</v>
      </c>
      <c r="F199" s="2" t="s">
        <v>439</v>
      </c>
      <c r="G199" s="2" t="s">
        <v>32</v>
      </c>
      <c r="H199" s="2" t="s">
        <v>33</v>
      </c>
      <c r="I199" s="3">
        <v>330.58</v>
      </c>
      <c r="J199" s="3">
        <v>400</v>
      </c>
      <c r="K199" s="3">
        <v>400</v>
      </c>
      <c r="M199" s="2" t="s">
        <v>79</v>
      </c>
      <c r="N199" s="2" t="s">
        <v>440</v>
      </c>
      <c r="O199" s="2" t="s">
        <v>441</v>
      </c>
      <c r="P199" s="2" t="s">
        <v>37</v>
      </c>
      <c r="Q199" s="2" t="s">
        <v>38</v>
      </c>
      <c r="R199" s="8">
        <v>8219</v>
      </c>
      <c r="T199" s="2" t="s">
        <v>90</v>
      </c>
      <c r="U199" s="4">
        <v>43110</v>
      </c>
      <c r="V199" s="4">
        <v>43115</v>
      </c>
      <c r="W199" s="4">
        <v>43117</v>
      </c>
      <c r="X199" s="4">
        <v>43119</v>
      </c>
      <c r="AB199" s="3">
        <v>330.58</v>
      </c>
      <c r="AC199" s="3">
        <v>400</v>
      </c>
      <c r="AD199" s="5">
        <v>0.21</v>
      </c>
      <c r="AE199" s="2" t="s">
        <v>38</v>
      </c>
      <c r="AF199" s="2" t="s">
        <v>37</v>
      </c>
    </row>
    <row r="200" spans="1:32" ht="60" x14ac:dyDescent="0.25">
      <c r="A200" s="2" t="s">
        <v>28</v>
      </c>
      <c r="B200" s="2" t="s">
        <v>29</v>
      </c>
      <c r="C200" s="2" t="s">
        <v>65</v>
      </c>
      <c r="D200" s="2">
        <v>2018</v>
      </c>
      <c r="E200" s="2">
        <v>2018001679</v>
      </c>
      <c r="F200" s="2" t="s">
        <v>442</v>
      </c>
      <c r="G200" s="2" t="s">
        <v>32</v>
      </c>
      <c r="H200" s="2" t="s">
        <v>33</v>
      </c>
      <c r="I200" s="3">
        <v>826.45</v>
      </c>
      <c r="J200" s="3">
        <v>1000</v>
      </c>
      <c r="K200" s="3">
        <v>1000</v>
      </c>
      <c r="M200" s="2" t="s">
        <v>79</v>
      </c>
      <c r="N200" s="2" t="s">
        <v>440</v>
      </c>
      <c r="O200" s="2" t="s">
        <v>441</v>
      </c>
      <c r="P200" s="2" t="s">
        <v>37</v>
      </c>
      <c r="Q200" s="2" t="s">
        <v>38</v>
      </c>
      <c r="R200" s="8">
        <v>8219</v>
      </c>
      <c r="T200" s="2" t="s">
        <v>90</v>
      </c>
      <c r="U200" s="4">
        <v>43140</v>
      </c>
      <c r="V200" s="4">
        <v>43140</v>
      </c>
      <c r="W200" s="4">
        <v>43143</v>
      </c>
      <c r="X200" s="4">
        <v>43161</v>
      </c>
      <c r="AB200" s="3">
        <v>826.45</v>
      </c>
      <c r="AC200" s="3">
        <v>1000</v>
      </c>
      <c r="AD200" s="5">
        <v>0.21</v>
      </c>
      <c r="AE200" s="2" t="s">
        <v>38</v>
      </c>
      <c r="AF200" s="2" t="s">
        <v>37</v>
      </c>
    </row>
    <row r="201" spans="1:32" ht="45" x14ac:dyDescent="0.25">
      <c r="A201" s="2" t="s">
        <v>28</v>
      </c>
      <c r="B201" s="2" t="s">
        <v>29</v>
      </c>
      <c r="C201" s="2" t="s">
        <v>30</v>
      </c>
      <c r="D201" s="2">
        <v>2018</v>
      </c>
      <c r="E201" s="2">
        <v>2018000012</v>
      </c>
      <c r="F201" s="2" t="s">
        <v>445</v>
      </c>
      <c r="G201" s="2" t="s">
        <v>32</v>
      </c>
      <c r="H201" s="2" t="s">
        <v>33</v>
      </c>
      <c r="I201" s="3">
        <v>652.88</v>
      </c>
      <c r="J201" s="3">
        <v>789.98</v>
      </c>
      <c r="K201" s="3">
        <v>789.98</v>
      </c>
      <c r="L201" s="2" t="s">
        <v>366</v>
      </c>
      <c r="O201" s="2" t="s">
        <v>336</v>
      </c>
      <c r="P201" s="2" t="s">
        <v>37</v>
      </c>
      <c r="Q201" s="2" t="s">
        <v>38</v>
      </c>
      <c r="R201" s="8">
        <v>8156</v>
      </c>
      <c r="T201" s="2" t="s">
        <v>39</v>
      </c>
      <c r="U201" s="4">
        <v>43110</v>
      </c>
      <c r="V201" s="4">
        <v>43115</v>
      </c>
      <c r="W201" s="4">
        <v>43117</v>
      </c>
      <c r="X201" s="4">
        <v>43161</v>
      </c>
      <c r="AB201" s="3">
        <v>652.88</v>
      </c>
      <c r="AC201" s="3">
        <v>789.98</v>
      </c>
      <c r="AD201" s="5">
        <v>0.21</v>
      </c>
      <c r="AE201" s="2" t="s">
        <v>38</v>
      </c>
      <c r="AF201" s="2" t="s">
        <v>37</v>
      </c>
    </row>
    <row r="202" spans="1:32" ht="60" x14ac:dyDescent="0.25">
      <c r="A202" s="2" t="s">
        <v>28</v>
      </c>
      <c r="B202" s="2" t="s">
        <v>29</v>
      </c>
      <c r="C202" s="2" t="s">
        <v>65</v>
      </c>
      <c r="D202" s="2">
        <v>2017</v>
      </c>
      <c r="E202" s="2">
        <v>2017018537</v>
      </c>
      <c r="F202" s="2" t="s">
        <v>446</v>
      </c>
      <c r="G202" s="2" t="s">
        <v>32</v>
      </c>
      <c r="H202" s="2" t="s">
        <v>33</v>
      </c>
      <c r="I202" s="3">
        <v>3302</v>
      </c>
      <c r="J202" s="3">
        <v>3995.42</v>
      </c>
      <c r="K202" s="3">
        <v>3995.42</v>
      </c>
      <c r="M202" s="2" t="s">
        <v>79</v>
      </c>
      <c r="O202" s="2" t="s">
        <v>336</v>
      </c>
      <c r="P202" s="2" t="s">
        <v>37</v>
      </c>
      <c r="Q202" s="2" t="s">
        <v>38</v>
      </c>
      <c r="R202" s="8">
        <v>8156</v>
      </c>
      <c r="T202" s="2" t="s">
        <v>39</v>
      </c>
      <c r="U202" s="4">
        <v>43068</v>
      </c>
      <c r="V202" s="4">
        <v>43074</v>
      </c>
      <c r="W202" s="4">
        <v>43076</v>
      </c>
      <c r="X202" s="4">
        <v>43178</v>
      </c>
      <c r="AB202" s="3">
        <v>3302</v>
      </c>
      <c r="AC202" s="6">
        <v>3995.42</v>
      </c>
      <c r="AD202" s="5">
        <v>0.21</v>
      </c>
      <c r="AE202" s="2" t="s">
        <v>38</v>
      </c>
      <c r="AF202" s="2" t="s">
        <v>37</v>
      </c>
    </row>
    <row r="203" spans="1:32" ht="60" x14ac:dyDescent="0.25">
      <c r="A203" s="2" t="s">
        <v>28</v>
      </c>
      <c r="B203" s="2" t="s">
        <v>29</v>
      </c>
      <c r="C203" s="2" t="s">
        <v>65</v>
      </c>
      <c r="D203" s="2">
        <v>2018</v>
      </c>
      <c r="E203" s="2">
        <v>2018000880</v>
      </c>
      <c r="F203" s="2" t="s">
        <v>447</v>
      </c>
      <c r="G203" s="2" t="s">
        <v>32</v>
      </c>
      <c r="H203" s="2" t="s">
        <v>33</v>
      </c>
      <c r="I203" s="3">
        <v>528.1</v>
      </c>
      <c r="J203" s="3">
        <v>639</v>
      </c>
      <c r="K203" s="3">
        <v>639</v>
      </c>
      <c r="M203" s="2" t="s">
        <v>79</v>
      </c>
      <c r="O203" s="2" t="s">
        <v>336</v>
      </c>
      <c r="P203" s="2" t="s">
        <v>37</v>
      </c>
      <c r="Q203" s="2" t="s">
        <v>38</v>
      </c>
      <c r="R203" s="8">
        <v>8156</v>
      </c>
      <c r="T203" s="2" t="s">
        <v>448</v>
      </c>
      <c r="U203" s="4">
        <v>43130</v>
      </c>
      <c r="V203" s="4">
        <v>43140</v>
      </c>
      <c r="W203" s="4">
        <v>43143</v>
      </c>
      <c r="X203" s="4">
        <v>43171</v>
      </c>
      <c r="AB203" s="3">
        <v>528.1</v>
      </c>
      <c r="AC203" s="3">
        <v>639</v>
      </c>
      <c r="AD203" s="5">
        <v>0.21</v>
      </c>
      <c r="AE203" s="2" t="s">
        <v>38</v>
      </c>
      <c r="AF203" s="2" t="s">
        <v>37</v>
      </c>
    </row>
    <row r="204" spans="1:32" ht="60" x14ac:dyDescent="0.25">
      <c r="A204" s="2" t="s">
        <v>28</v>
      </c>
      <c r="B204" s="2" t="s">
        <v>29</v>
      </c>
      <c r="C204" s="2" t="s">
        <v>65</v>
      </c>
      <c r="D204" s="2">
        <v>2018</v>
      </c>
      <c r="E204" s="2">
        <v>2018000734</v>
      </c>
      <c r="F204" s="2" t="s">
        <v>449</v>
      </c>
      <c r="G204" s="2" t="s">
        <v>32</v>
      </c>
      <c r="H204" s="2" t="s">
        <v>33</v>
      </c>
      <c r="I204" s="3">
        <v>550</v>
      </c>
      <c r="J204" s="3">
        <v>550</v>
      </c>
      <c r="K204" s="3">
        <v>550</v>
      </c>
      <c r="M204" s="2" t="s">
        <v>79</v>
      </c>
      <c r="N204" s="2" t="s">
        <v>450</v>
      </c>
      <c r="O204" s="2" t="s">
        <v>451</v>
      </c>
      <c r="P204" s="2" t="s">
        <v>37</v>
      </c>
      <c r="Q204" s="2" t="s">
        <v>38</v>
      </c>
      <c r="R204" s="8">
        <v>8156</v>
      </c>
      <c r="T204" s="2" t="s">
        <v>164</v>
      </c>
      <c r="U204" s="4">
        <v>43122</v>
      </c>
      <c r="V204" s="4">
        <v>43126</v>
      </c>
      <c r="W204" s="4">
        <v>43129</v>
      </c>
      <c r="X204" s="4">
        <v>43161</v>
      </c>
      <c r="AB204" s="3">
        <v>550</v>
      </c>
      <c r="AC204" s="3">
        <v>550</v>
      </c>
      <c r="AD204" s="5">
        <v>0</v>
      </c>
      <c r="AE204" s="2" t="s">
        <v>38</v>
      </c>
      <c r="AF204" s="2" t="s">
        <v>37</v>
      </c>
    </row>
    <row r="205" spans="1:32" ht="60" x14ac:dyDescent="0.25">
      <c r="A205" s="2" t="s">
        <v>28</v>
      </c>
      <c r="B205" s="2" t="s">
        <v>29</v>
      </c>
      <c r="C205" s="2" t="s">
        <v>65</v>
      </c>
      <c r="D205" s="2">
        <v>2018</v>
      </c>
      <c r="E205" s="2">
        <v>2018000137</v>
      </c>
      <c r="F205" s="2" t="s">
        <v>452</v>
      </c>
      <c r="G205" s="2" t="s">
        <v>32</v>
      </c>
      <c r="H205" s="2" t="s">
        <v>33</v>
      </c>
      <c r="I205" s="3">
        <v>1125</v>
      </c>
      <c r="J205" s="3">
        <v>1125</v>
      </c>
      <c r="K205" s="3">
        <v>1125</v>
      </c>
      <c r="M205" s="2" t="s">
        <v>79</v>
      </c>
      <c r="N205" s="2" t="s">
        <v>453</v>
      </c>
      <c r="O205" s="2" t="s">
        <v>454</v>
      </c>
      <c r="P205" s="2" t="s">
        <v>37</v>
      </c>
      <c r="Q205" s="2" t="s">
        <v>38</v>
      </c>
      <c r="R205" s="8">
        <v>8193</v>
      </c>
      <c r="T205" s="2" t="s">
        <v>164</v>
      </c>
      <c r="U205" s="4">
        <v>43112</v>
      </c>
      <c r="V205" s="4">
        <v>43115</v>
      </c>
      <c r="W205" s="4">
        <v>43117</v>
      </c>
      <c r="X205" s="4">
        <v>43196</v>
      </c>
      <c r="AB205" s="3">
        <v>1125</v>
      </c>
      <c r="AC205" s="3">
        <v>1125</v>
      </c>
      <c r="AD205" s="5">
        <v>0</v>
      </c>
      <c r="AE205" s="2" t="s">
        <v>38</v>
      </c>
      <c r="AF205" s="2" t="s">
        <v>37</v>
      </c>
    </row>
    <row r="206" spans="1:32" ht="60" x14ac:dyDescent="0.25">
      <c r="A206" s="2" t="s">
        <v>28</v>
      </c>
      <c r="B206" s="2" t="s">
        <v>29</v>
      </c>
      <c r="C206" s="2" t="s">
        <v>65</v>
      </c>
      <c r="D206" s="2">
        <v>2017</v>
      </c>
      <c r="E206" s="2">
        <v>2017006054</v>
      </c>
      <c r="F206" s="2" t="s">
        <v>455</v>
      </c>
      <c r="G206" s="2" t="s">
        <v>32</v>
      </c>
      <c r="H206" s="2" t="s">
        <v>33</v>
      </c>
      <c r="I206" s="3">
        <v>575</v>
      </c>
      <c r="J206" s="3">
        <v>575</v>
      </c>
      <c r="K206" s="3">
        <v>575</v>
      </c>
      <c r="M206" s="2" t="s">
        <v>79</v>
      </c>
      <c r="N206" s="2" t="s">
        <v>456</v>
      </c>
      <c r="O206" s="2" t="s">
        <v>457</v>
      </c>
      <c r="P206" s="2" t="s">
        <v>37</v>
      </c>
      <c r="Q206" s="2" t="s">
        <v>38</v>
      </c>
      <c r="R206" s="8">
        <v>8260</v>
      </c>
      <c r="T206" s="2" t="s">
        <v>164</v>
      </c>
      <c r="U206" s="4">
        <v>42853</v>
      </c>
      <c r="V206" s="4">
        <v>42853</v>
      </c>
      <c r="W206" s="4">
        <v>42853</v>
      </c>
      <c r="X206" s="4">
        <v>43122</v>
      </c>
      <c r="AB206" s="3">
        <v>575</v>
      </c>
      <c r="AC206" s="3">
        <v>575</v>
      </c>
      <c r="AD206" s="5">
        <v>0</v>
      </c>
      <c r="AE206" s="2" t="s">
        <v>38</v>
      </c>
      <c r="AF206" s="2" t="s">
        <v>37</v>
      </c>
    </row>
    <row r="207" spans="1:32" ht="45" x14ac:dyDescent="0.25">
      <c r="A207" s="2" t="s">
        <v>28</v>
      </c>
      <c r="B207" s="2" t="s">
        <v>29</v>
      </c>
      <c r="C207" s="2" t="s">
        <v>40</v>
      </c>
      <c r="D207" s="2">
        <v>2018</v>
      </c>
      <c r="E207" s="2">
        <v>2018001210</v>
      </c>
      <c r="F207" s="2" t="s">
        <v>458</v>
      </c>
      <c r="G207" s="2" t="s">
        <v>32</v>
      </c>
      <c r="H207" s="2" t="s">
        <v>33</v>
      </c>
      <c r="I207" s="3">
        <v>809.12</v>
      </c>
      <c r="J207" s="3">
        <v>979.04</v>
      </c>
      <c r="K207" s="3">
        <v>979.04</v>
      </c>
      <c r="L207" s="2" t="s">
        <v>52</v>
      </c>
      <c r="N207" s="2" t="s">
        <v>459</v>
      </c>
      <c r="O207" s="2" t="s">
        <v>460</v>
      </c>
      <c r="P207" s="2" t="s">
        <v>37</v>
      </c>
      <c r="Q207" s="2" t="s">
        <v>38</v>
      </c>
      <c r="R207" s="8">
        <v>8115</v>
      </c>
      <c r="T207" s="2" t="s">
        <v>125</v>
      </c>
      <c r="U207" s="4">
        <v>43143</v>
      </c>
      <c r="V207" s="4">
        <v>43147</v>
      </c>
      <c r="W207" s="4">
        <v>43147</v>
      </c>
      <c r="X207" s="4">
        <v>43178</v>
      </c>
      <c r="AB207" s="3">
        <v>809.12</v>
      </c>
      <c r="AC207" s="3">
        <v>979.04</v>
      </c>
      <c r="AD207" s="5">
        <v>0.21</v>
      </c>
      <c r="AE207" s="2" t="s">
        <v>38</v>
      </c>
      <c r="AF207" s="2" t="s">
        <v>37</v>
      </c>
    </row>
    <row r="208" spans="1:32" ht="60" x14ac:dyDescent="0.25">
      <c r="A208" s="2" t="s">
        <v>28</v>
      </c>
      <c r="B208" s="2" t="s">
        <v>29</v>
      </c>
      <c r="C208" s="2" t="s">
        <v>65</v>
      </c>
      <c r="D208" s="2">
        <v>2018</v>
      </c>
      <c r="E208" s="2">
        <v>2018000501</v>
      </c>
      <c r="F208" s="2" t="s">
        <v>461</v>
      </c>
      <c r="G208" s="2" t="s">
        <v>32</v>
      </c>
      <c r="H208" s="2" t="s">
        <v>33</v>
      </c>
      <c r="I208" s="3">
        <v>2468.75</v>
      </c>
      <c r="J208" s="3">
        <v>2987.19</v>
      </c>
      <c r="K208" s="3">
        <v>2987.19</v>
      </c>
      <c r="M208" s="2" t="s">
        <v>79</v>
      </c>
      <c r="N208" s="2" t="s">
        <v>462</v>
      </c>
      <c r="O208" s="2" t="s">
        <v>463</v>
      </c>
      <c r="P208" s="2" t="s">
        <v>37</v>
      </c>
      <c r="Q208" s="2" t="s">
        <v>38</v>
      </c>
      <c r="R208" s="8">
        <v>8193</v>
      </c>
      <c r="T208" s="2" t="s">
        <v>90</v>
      </c>
      <c r="U208" s="4">
        <v>43118</v>
      </c>
      <c r="V208" s="4">
        <v>43118</v>
      </c>
      <c r="W208" s="4">
        <v>43119</v>
      </c>
      <c r="X208" s="4">
        <v>43147</v>
      </c>
      <c r="AB208" s="3">
        <v>2468.75</v>
      </c>
      <c r="AC208" s="3">
        <v>2987.19</v>
      </c>
      <c r="AD208" s="5">
        <v>0.21</v>
      </c>
      <c r="AE208" s="2" t="s">
        <v>38</v>
      </c>
      <c r="AF208" s="2" t="s">
        <v>37</v>
      </c>
    </row>
    <row r="209" spans="1:32" ht="45" x14ac:dyDescent="0.25">
      <c r="A209" s="2" t="s">
        <v>28</v>
      </c>
      <c r="B209" s="2" t="s">
        <v>29</v>
      </c>
      <c r="C209" s="2" t="s">
        <v>40</v>
      </c>
      <c r="D209" s="2">
        <v>2017</v>
      </c>
      <c r="E209" s="2">
        <v>2017014702</v>
      </c>
      <c r="F209" s="2" t="s">
        <v>465</v>
      </c>
      <c r="G209" s="2" t="s">
        <v>32</v>
      </c>
      <c r="H209" s="2" t="s">
        <v>33</v>
      </c>
      <c r="I209" s="3">
        <v>238.35</v>
      </c>
      <c r="J209" s="3">
        <v>288.39999999999998</v>
      </c>
      <c r="K209" s="3">
        <v>288.39999999999998</v>
      </c>
      <c r="L209" s="2" t="s">
        <v>52</v>
      </c>
      <c r="N209" s="2" t="s">
        <v>464</v>
      </c>
      <c r="O209" s="2" t="s">
        <v>344</v>
      </c>
      <c r="P209" s="2" t="s">
        <v>37</v>
      </c>
      <c r="Q209" s="2" t="s">
        <v>176</v>
      </c>
      <c r="R209" s="8">
        <v>28058</v>
      </c>
      <c r="T209" s="2" t="s">
        <v>466</v>
      </c>
      <c r="U209" s="4">
        <v>42999</v>
      </c>
      <c r="V209" s="4">
        <v>43005</v>
      </c>
      <c r="W209" s="4">
        <v>43007</v>
      </c>
      <c r="X209" s="4">
        <v>43161</v>
      </c>
      <c r="AB209" s="3">
        <v>238.35</v>
      </c>
      <c r="AC209" s="3">
        <v>288.39999999999998</v>
      </c>
      <c r="AD209" s="5">
        <v>0.21</v>
      </c>
      <c r="AE209" s="2" t="s">
        <v>176</v>
      </c>
      <c r="AF209" s="2" t="s">
        <v>37</v>
      </c>
    </row>
    <row r="210" spans="1:32" ht="45" x14ac:dyDescent="0.25">
      <c r="A210" s="2" t="s">
        <v>28</v>
      </c>
      <c r="B210" s="2" t="s">
        <v>29</v>
      </c>
      <c r="C210" s="2" t="s">
        <v>40</v>
      </c>
      <c r="D210" s="2">
        <v>2018</v>
      </c>
      <c r="E210" s="2">
        <v>2018001702</v>
      </c>
      <c r="F210" s="2" t="s">
        <v>443</v>
      </c>
      <c r="G210" s="2" t="s">
        <v>32</v>
      </c>
      <c r="H210" s="2" t="s">
        <v>33</v>
      </c>
      <c r="I210" s="3">
        <v>204</v>
      </c>
      <c r="J210" s="3">
        <v>246.84</v>
      </c>
      <c r="K210" s="3">
        <v>246.84</v>
      </c>
      <c r="L210" s="2" t="s">
        <v>52</v>
      </c>
      <c r="N210" s="2" t="s">
        <v>464</v>
      </c>
      <c r="O210" s="2" t="s">
        <v>344</v>
      </c>
      <c r="P210" s="2" t="s">
        <v>37</v>
      </c>
      <c r="Q210" s="2" t="s">
        <v>176</v>
      </c>
      <c r="R210" s="8">
        <v>28058</v>
      </c>
      <c r="T210" s="2" t="s">
        <v>466</v>
      </c>
      <c r="U210" s="4">
        <v>43139</v>
      </c>
      <c r="V210" s="4">
        <v>43140</v>
      </c>
      <c r="W210" s="4">
        <v>43143</v>
      </c>
      <c r="X210" s="4">
        <v>43147</v>
      </c>
      <c r="AB210" s="3">
        <v>204</v>
      </c>
      <c r="AC210" s="3">
        <v>246.84</v>
      </c>
      <c r="AD210" s="5">
        <v>0.21</v>
      </c>
      <c r="AE210" s="2" t="s">
        <v>176</v>
      </c>
      <c r="AF210" s="2" t="s">
        <v>37</v>
      </c>
    </row>
    <row r="211" spans="1:32" ht="45" x14ac:dyDescent="0.25">
      <c r="A211" s="2" t="s">
        <v>28</v>
      </c>
      <c r="B211" s="2" t="s">
        <v>29</v>
      </c>
      <c r="C211" s="2" t="s">
        <v>40</v>
      </c>
      <c r="D211" s="2">
        <v>2018</v>
      </c>
      <c r="E211" s="2">
        <v>2018002099</v>
      </c>
      <c r="F211" s="2" t="s">
        <v>467</v>
      </c>
      <c r="G211" s="2" t="s">
        <v>32</v>
      </c>
      <c r="H211" s="2" t="s">
        <v>33</v>
      </c>
      <c r="I211" s="3">
        <v>174.34</v>
      </c>
      <c r="J211" s="3">
        <v>210.95</v>
      </c>
      <c r="K211" s="3">
        <v>210.95</v>
      </c>
      <c r="L211" s="2" t="s">
        <v>52</v>
      </c>
      <c r="N211" s="2" t="s">
        <v>464</v>
      </c>
      <c r="O211" s="2" t="s">
        <v>344</v>
      </c>
      <c r="P211" s="2" t="s">
        <v>37</v>
      </c>
      <c r="Q211" s="2" t="s">
        <v>176</v>
      </c>
      <c r="R211" s="8">
        <v>28058</v>
      </c>
      <c r="T211" s="2" t="s">
        <v>466</v>
      </c>
      <c r="U211" s="4">
        <v>43147</v>
      </c>
      <c r="V211" s="4">
        <v>43147</v>
      </c>
      <c r="W211" s="4">
        <v>43147</v>
      </c>
      <c r="X211" s="4">
        <v>43161</v>
      </c>
      <c r="AB211" s="3">
        <v>174.34</v>
      </c>
      <c r="AC211" s="3">
        <v>210.95</v>
      </c>
      <c r="AD211" s="5">
        <v>0.21</v>
      </c>
      <c r="AE211" s="2" t="s">
        <v>176</v>
      </c>
      <c r="AF211" s="2" t="s">
        <v>37</v>
      </c>
    </row>
    <row r="212" spans="1:32" ht="45" x14ac:dyDescent="0.25">
      <c r="A212" s="2" t="s">
        <v>28</v>
      </c>
      <c r="B212" s="2" t="s">
        <v>29</v>
      </c>
      <c r="C212" s="2" t="s">
        <v>40</v>
      </c>
      <c r="D212" s="2">
        <v>2018</v>
      </c>
      <c r="E212" s="2">
        <v>2018002100</v>
      </c>
      <c r="F212" s="2" t="s">
        <v>444</v>
      </c>
      <c r="G212" s="2" t="s">
        <v>32</v>
      </c>
      <c r="H212" s="2" t="s">
        <v>33</v>
      </c>
      <c r="I212" s="3">
        <v>151.26</v>
      </c>
      <c r="J212" s="3">
        <v>183.03</v>
      </c>
      <c r="K212" s="3">
        <v>183.03</v>
      </c>
      <c r="L212" s="2" t="s">
        <v>52</v>
      </c>
      <c r="N212" s="2" t="s">
        <v>464</v>
      </c>
      <c r="O212" s="2" t="s">
        <v>344</v>
      </c>
      <c r="P212" s="2" t="s">
        <v>37</v>
      </c>
      <c r="Q212" s="2" t="s">
        <v>176</v>
      </c>
      <c r="R212" s="8">
        <v>28058</v>
      </c>
      <c r="T212" s="2" t="s">
        <v>466</v>
      </c>
      <c r="U212" s="4">
        <v>43147</v>
      </c>
      <c r="V212" s="4">
        <v>43147</v>
      </c>
      <c r="W212" s="4">
        <v>43147</v>
      </c>
      <c r="X212" s="4">
        <v>43171</v>
      </c>
      <c r="AB212" s="3">
        <v>151.26</v>
      </c>
      <c r="AC212" s="3">
        <v>183.03</v>
      </c>
      <c r="AD212" s="5">
        <v>0.21</v>
      </c>
      <c r="AE212" s="2" t="s">
        <v>176</v>
      </c>
      <c r="AF212" s="2" t="s">
        <v>37</v>
      </c>
    </row>
    <row r="213" spans="1:32" ht="45" x14ac:dyDescent="0.25">
      <c r="A213" s="2" t="s">
        <v>28</v>
      </c>
      <c r="B213" s="2" t="s">
        <v>29</v>
      </c>
      <c r="C213" s="2" t="s">
        <v>40</v>
      </c>
      <c r="D213" s="2">
        <v>2018</v>
      </c>
      <c r="E213" s="2">
        <v>2018003902</v>
      </c>
      <c r="F213" s="2" t="s">
        <v>468</v>
      </c>
      <c r="G213" s="2" t="s">
        <v>32</v>
      </c>
      <c r="H213" s="2" t="s">
        <v>33</v>
      </c>
      <c r="I213" s="3">
        <v>255</v>
      </c>
      <c r="J213" s="3">
        <v>308.55</v>
      </c>
      <c r="K213" s="3">
        <v>308.55</v>
      </c>
      <c r="L213" s="2" t="s">
        <v>52</v>
      </c>
      <c r="N213" s="2" t="s">
        <v>464</v>
      </c>
      <c r="O213" s="2" t="s">
        <v>344</v>
      </c>
      <c r="P213" s="2" t="s">
        <v>37</v>
      </c>
      <c r="Q213" s="2" t="s">
        <v>176</v>
      </c>
      <c r="R213" s="8">
        <v>28058</v>
      </c>
      <c r="T213" s="2" t="s">
        <v>469</v>
      </c>
      <c r="U213" s="4">
        <v>43175</v>
      </c>
      <c r="V213" s="4">
        <v>43182</v>
      </c>
      <c r="W213" s="4">
        <v>43182</v>
      </c>
      <c r="X213" s="4">
        <v>43206</v>
      </c>
      <c r="AB213" s="3">
        <v>255</v>
      </c>
      <c r="AC213" s="3">
        <v>308.55</v>
      </c>
      <c r="AD213" s="5">
        <v>0.21</v>
      </c>
      <c r="AE213" s="2" t="s">
        <v>176</v>
      </c>
      <c r="AF213" s="2" t="s">
        <v>37</v>
      </c>
    </row>
    <row r="214" spans="1:32" ht="45" x14ac:dyDescent="0.25">
      <c r="A214" s="2" t="s">
        <v>28</v>
      </c>
      <c r="B214" s="2" t="s">
        <v>29</v>
      </c>
      <c r="C214" s="2" t="s">
        <v>40</v>
      </c>
      <c r="D214" s="2">
        <v>2018</v>
      </c>
      <c r="E214" s="2">
        <v>2018004522</v>
      </c>
      <c r="F214" s="2" t="s">
        <v>470</v>
      </c>
      <c r="G214" s="2" t="s">
        <v>32</v>
      </c>
      <c r="H214" s="2" t="s">
        <v>33</v>
      </c>
      <c r="I214" s="3">
        <v>645</v>
      </c>
      <c r="J214" s="3">
        <v>780.45</v>
      </c>
      <c r="K214" s="3">
        <v>780.45</v>
      </c>
      <c r="L214" s="2" t="s">
        <v>52</v>
      </c>
      <c r="N214" s="2" t="s">
        <v>464</v>
      </c>
      <c r="O214" s="2" t="s">
        <v>344</v>
      </c>
      <c r="P214" s="2" t="s">
        <v>37</v>
      </c>
      <c r="Q214" s="2" t="s">
        <v>176</v>
      </c>
      <c r="R214" s="8">
        <v>28058</v>
      </c>
      <c r="T214" s="2" t="s">
        <v>466</v>
      </c>
      <c r="U214" s="4">
        <v>43193</v>
      </c>
      <c r="V214" s="4">
        <v>43195</v>
      </c>
      <c r="W214" s="4">
        <v>43196</v>
      </c>
      <c r="X214" s="4">
        <v>43206</v>
      </c>
      <c r="AB214" s="3">
        <v>645</v>
      </c>
      <c r="AC214" s="3">
        <v>780.45</v>
      </c>
      <c r="AD214" s="5">
        <v>0.21</v>
      </c>
      <c r="AE214" s="2" t="s">
        <v>176</v>
      </c>
      <c r="AF214" s="2" t="s">
        <v>37</v>
      </c>
    </row>
  </sheetData>
  <sortState ref="A2:AF214">
    <sortCondition ref="O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9"/>
  <sheetViews>
    <sheetView workbookViewId="0">
      <selection sqref="A1:XFD1048576"/>
    </sheetView>
  </sheetViews>
  <sheetFormatPr baseColWidth="10" defaultRowHeight="15" x14ac:dyDescent="0.25"/>
  <cols>
    <col min="1" max="1" width="27.140625" style="31" customWidth="1"/>
    <col min="2" max="2" width="17.85546875" style="31" customWidth="1"/>
    <col min="3" max="3" width="30.7109375" style="27" customWidth="1"/>
    <col min="4" max="4" width="6.85546875" style="27" customWidth="1"/>
    <col min="5" max="5" width="15.28515625" style="80" customWidth="1"/>
    <col min="6" max="6" width="37.42578125" style="31" customWidth="1"/>
    <col min="7" max="7" width="15.5703125" style="31" customWidth="1"/>
    <col min="8" max="8" width="9.7109375" style="31" customWidth="1"/>
    <col min="9" max="11" width="12" style="81" customWidth="1"/>
    <col min="12" max="13" width="16.85546875" style="31" customWidth="1"/>
    <col min="14" max="14" width="13.140625" style="31" customWidth="1"/>
    <col min="15" max="15" width="38.5703125" style="31" customWidth="1"/>
    <col min="16" max="16" width="12.85546875" style="31" customWidth="1"/>
    <col min="17" max="17" width="14" style="31" customWidth="1"/>
    <col min="18" max="18" width="7.7109375" style="82" customWidth="1"/>
    <col min="19" max="19" width="7.85546875" style="31" customWidth="1"/>
    <col min="20" max="20" width="11.85546875" style="83" customWidth="1"/>
    <col min="21" max="24" width="12.28515625" style="84" customWidth="1"/>
    <col min="25" max="25" width="12.5703125" style="31" customWidth="1"/>
    <col min="26" max="27" width="8.5703125" style="31" customWidth="1"/>
    <col min="28" max="29" width="13.85546875" style="81" customWidth="1"/>
    <col min="30" max="30" width="7.28515625" style="31" customWidth="1"/>
    <col min="31" max="31" width="15.28515625" style="31" customWidth="1"/>
    <col min="32" max="32" width="21.5703125" style="31" customWidth="1"/>
    <col min="33" max="33" width="11.42578125" style="31" customWidth="1"/>
    <col min="34" max="16384" width="11.42578125" style="31"/>
  </cols>
  <sheetData>
    <row r="1" spans="1:32" s="9" customFormat="1" ht="27" customHeight="1" x14ac:dyDescent="0.25">
      <c r="A1" s="9" t="s">
        <v>0</v>
      </c>
      <c r="B1" s="9" t="s">
        <v>1</v>
      </c>
      <c r="C1" s="9" t="s">
        <v>475</v>
      </c>
      <c r="D1" s="9" t="s">
        <v>3</v>
      </c>
      <c r="E1" s="10" t="s">
        <v>4</v>
      </c>
      <c r="F1" s="9" t="s">
        <v>5</v>
      </c>
      <c r="G1" s="9" t="s">
        <v>476</v>
      </c>
      <c r="H1" s="11" t="s">
        <v>7</v>
      </c>
      <c r="I1" s="12" t="s">
        <v>477</v>
      </c>
      <c r="J1" s="12" t="s">
        <v>478</v>
      </c>
      <c r="K1" s="12" t="s">
        <v>479</v>
      </c>
      <c r="L1" s="9" t="s">
        <v>480</v>
      </c>
      <c r="M1" s="9" t="s">
        <v>9</v>
      </c>
      <c r="N1" s="9" t="s">
        <v>481</v>
      </c>
      <c r="O1" s="9" t="s">
        <v>11</v>
      </c>
      <c r="P1" s="9" t="s">
        <v>482</v>
      </c>
      <c r="Q1" s="9" t="s">
        <v>483</v>
      </c>
      <c r="R1" s="13" t="s">
        <v>484</v>
      </c>
      <c r="S1" s="9" t="s">
        <v>485</v>
      </c>
      <c r="T1" s="14" t="s">
        <v>16</v>
      </c>
      <c r="U1" s="15" t="s">
        <v>486</v>
      </c>
      <c r="V1" s="15" t="s">
        <v>487</v>
      </c>
      <c r="W1" s="15" t="s">
        <v>19</v>
      </c>
      <c r="X1" s="15" t="s">
        <v>20</v>
      </c>
      <c r="Y1" s="9" t="s">
        <v>21</v>
      </c>
      <c r="Z1" s="9" t="s">
        <v>22</v>
      </c>
      <c r="AA1" s="9" t="s">
        <v>23</v>
      </c>
      <c r="AB1" s="12" t="s">
        <v>488</v>
      </c>
      <c r="AC1" s="12" t="s">
        <v>24</v>
      </c>
      <c r="AD1" s="9" t="s">
        <v>25</v>
      </c>
      <c r="AE1" s="9" t="s">
        <v>26</v>
      </c>
      <c r="AF1" s="9" t="s">
        <v>489</v>
      </c>
    </row>
    <row r="2" spans="1:32" s="27" customFormat="1" ht="27" customHeight="1" x14ac:dyDescent="0.25">
      <c r="A2" s="16" t="s">
        <v>28</v>
      </c>
      <c r="B2" s="16" t="s">
        <v>29</v>
      </c>
      <c r="C2" s="17" t="s">
        <v>490</v>
      </c>
      <c r="D2" s="17">
        <v>2018</v>
      </c>
      <c r="E2" s="179">
        <v>2018005615</v>
      </c>
      <c r="F2" s="18" t="s">
        <v>491</v>
      </c>
      <c r="G2" s="16" t="s">
        <v>32</v>
      </c>
      <c r="H2" s="17" t="s">
        <v>33</v>
      </c>
      <c r="I2" s="19">
        <v>350.77</v>
      </c>
      <c r="J2" s="180">
        <v>424.43</v>
      </c>
      <c r="K2" s="180">
        <v>424.43</v>
      </c>
      <c r="L2" s="20" t="s">
        <v>492</v>
      </c>
      <c r="M2" s="18"/>
      <c r="N2" s="179" t="s">
        <v>35</v>
      </c>
      <c r="O2" s="181" t="s">
        <v>36</v>
      </c>
      <c r="P2" s="16" t="s">
        <v>37</v>
      </c>
      <c r="Q2" s="182" t="s">
        <v>493</v>
      </c>
      <c r="R2" s="183" t="s">
        <v>494</v>
      </c>
      <c r="S2" s="18"/>
      <c r="T2" s="184" t="s">
        <v>39</v>
      </c>
      <c r="U2" s="185">
        <v>43202</v>
      </c>
      <c r="V2" s="185">
        <v>43202</v>
      </c>
      <c r="W2" s="185">
        <v>43206</v>
      </c>
      <c r="X2" s="185">
        <v>43213</v>
      </c>
      <c r="Y2" s="22"/>
      <c r="Z2" s="23"/>
      <c r="AA2" s="24"/>
      <c r="AB2" s="19">
        <f>AC2/(1+Tabla3[[#This Row],[TIPUS IVA]])</f>
        <v>350.76859504132233</v>
      </c>
      <c r="AC2" s="180">
        <v>424.43</v>
      </c>
      <c r="AD2" s="25">
        <v>0.21</v>
      </c>
      <c r="AE2" s="17" t="s">
        <v>38</v>
      </c>
      <c r="AF2" s="26" t="s">
        <v>37</v>
      </c>
    </row>
    <row r="3" spans="1:32" ht="27" customHeight="1" x14ac:dyDescent="0.25">
      <c r="A3" s="16" t="s">
        <v>28</v>
      </c>
      <c r="B3" s="16" t="s">
        <v>29</v>
      </c>
      <c r="C3" s="17" t="s">
        <v>495</v>
      </c>
      <c r="D3" s="17">
        <v>2018</v>
      </c>
      <c r="E3" s="186">
        <v>2018005427</v>
      </c>
      <c r="F3" s="17" t="s">
        <v>496</v>
      </c>
      <c r="G3" s="16" t="s">
        <v>32</v>
      </c>
      <c r="H3" s="17" t="s">
        <v>33</v>
      </c>
      <c r="I3" s="19">
        <v>117.2</v>
      </c>
      <c r="J3" s="187">
        <v>141.81</v>
      </c>
      <c r="K3" s="187">
        <v>141.81</v>
      </c>
      <c r="L3" s="17"/>
      <c r="M3" s="17" t="s">
        <v>497</v>
      </c>
      <c r="N3" s="186" t="s">
        <v>498</v>
      </c>
      <c r="O3" s="188" t="s">
        <v>499</v>
      </c>
      <c r="P3" s="16" t="s">
        <v>37</v>
      </c>
      <c r="Q3" s="182" t="s">
        <v>493</v>
      </c>
      <c r="R3" s="189" t="s">
        <v>500</v>
      </c>
      <c r="S3" s="17"/>
      <c r="T3" s="184" t="s">
        <v>501</v>
      </c>
      <c r="U3" s="185">
        <v>43210</v>
      </c>
      <c r="V3" s="185">
        <v>43210</v>
      </c>
      <c r="W3" s="185">
        <v>43213</v>
      </c>
      <c r="X3" s="190">
        <v>43213</v>
      </c>
      <c r="Y3" s="22"/>
      <c r="Z3" s="22"/>
      <c r="AA3" s="22"/>
      <c r="AB3" s="19">
        <f>AC3/(1+Tabla3[[#This Row],[TIPUS IVA]])</f>
        <v>117.19834710743802</v>
      </c>
      <c r="AC3" s="187">
        <v>141.81</v>
      </c>
      <c r="AD3" s="25">
        <v>0.21</v>
      </c>
      <c r="AE3" s="17" t="s">
        <v>38</v>
      </c>
      <c r="AF3" s="26" t="s">
        <v>37</v>
      </c>
    </row>
    <row r="4" spans="1:32" ht="27" customHeight="1" x14ac:dyDescent="0.25">
      <c r="A4" s="16" t="s">
        <v>28</v>
      </c>
      <c r="B4" s="16" t="s">
        <v>29</v>
      </c>
      <c r="C4" s="16" t="s">
        <v>40</v>
      </c>
      <c r="D4" s="17">
        <v>2017</v>
      </c>
      <c r="E4" s="32">
        <v>2018006430</v>
      </c>
      <c r="F4" s="17" t="s">
        <v>502</v>
      </c>
      <c r="G4" s="16" t="s">
        <v>32</v>
      </c>
      <c r="H4" s="17" t="s">
        <v>33</v>
      </c>
      <c r="I4" s="19">
        <f t="shared" ref="I4:I11" si="0">J4/(1+21%)</f>
        <v>283.12396694214874</v>
      </c>
      <c r="J4" s="19">
        <v>342.58</v>
      </c>
      <c r="K4" s="19">
        <v>342.58</v>
      </c>
      <c r="L4" s="16" t="s">
        <v>52</v>
      </c>
      <c r="M4" s="17"/>
      <c r="N4" s="32" t="s">
        <v>43</v>
      </c>
      <c r="O4" s="17" t="s">
        <v>44</v>
      </c>
      <c r="P4" s="16" t="s">
        <v>37</v>
      </c>
      <c r="Q4" s="182" t="s">
        <v>493</v>
      </c>
      <c r="R4" s="33" t="s">
        <v>503</v>
      </c>
      <c r="S4" s="17"/>
      <c r="T4" s="34" t="s">
        <v>504</v>
      </c>
      <c r="U4" s="22">
        <v>43004</v>
      </c>
      <c r="V4" s="22">
        <v>43007</v>
      </c>
      <c r="W4" s="22">
        <v>43007</v>
      </c>
      <c r="X4" s="22">
        <v>43255</v>
      </c>
      <c r="Y4" s="22"/>
      <c r="Z4" s="22"/>
      <c r="AA4" s="22"/>
      <c r="AB4" s="19">
        <f t="shared" ref="AB4:AB11" si="1">AC4/(1+AD4)</f>
        <v>283.12396694214874</v>
      </c>
      <c r="AC4" s="35">
        <v>342.58</v>
      </c>
      <c r="AD4" s="25">
        <v>0.21</v>
      </c>
      <c r="AE4" s="17" t="s">
        <v>38</v>
      </c>
      <c r="AF4" s="26" t="s">
        <v>37</v>
      </c>
    </row>
    <row r="5" spans="1:32" ht="27" customHeight="1" x14ac:dyDescent="0.25">
      <c r="A5" s="16" t="s">
        <v>28</v>
      </c>
      <c r="B5" s="16" t="s">
        <v>29</v>
      </c>
      <c r="C5" s="16" t="s">
        <v>40</v>
      </c>
      <c r="D5" s="17">
        <v>2017</v>
      </c>
      <c r="E5" s="32">
        <v>2018004359</v>
      </c>
      <c r="F5" s="17" t="s">
        <v>505</v>
      </c>
      <c r="G5" s="16" t="s">
        <v>32</v>
      </c>
      <c r="H5" s="17" t="s">
        <v>33</v>
      </c>
      <c r="I5" s="19">
        <f t="shared" si="0"/>
        <v>374.42975206611573</v>
      </c>
      <c r="J5" s="19">
        <v>453.06</v>
      </c>
      <c r="K5" s="19">
        <v>453.06</v>
      </c>
      <c r="L5" s="17" t="s">
        <v>52</v>
      </c>
      <c r="M5" s="17"/>
      <c r="N5" s="32" t="s">
        <v>43</v>
      </c>
      <c r="O5" s="17" t="s">
        <v>44</v>
      </c>
      <c r="P5" s="16" t="s">
        <v>37</v>
      </c>
      <c r="Q5" s="182" t="s">
        <v>493</v>
      </c>
      <c r="R5" s="33" t="s">
        <v>503</v>
      </c>
      <c r="S5" s="17"/>
      <c r="T5" s="34" t="s">
        <v>504</v>
      </c>
      <c r="U5" s="22">
        <v>43017</v>
      </c>
      <c r="V5" s="22">
        <v>43017</v>
      </c>
      <c r="W5" s="22">
        <v>43017</v>
      </c>
      <c r="X5" s="22">
        <v>43255</v>
      </c>
      <c r="Y5" s="17"/>
      <c r="Z5" s="22"/>
      <c r="AA5" s="17"/>
      <c r="AB5" s="19">
        <f t="shared" si="1"/>
        <v>374.42975206611573</v>
      </c>
      <c r="AC5" s="35">
        <v>453.06</v>
      </c>
      <c r="AD5" s="25">
        <v>0.21</v>
      </c>
      <c r="AE5" s="17" t="s">
        <v>38</v>
      </c>
      <c r="AF5" s="26" t="s">
        <v>37</v>
      </c>
    </row>
    <row r="6" spans="1:32" ht="27" customHeight="1" x14ac:dyDescent="0.25">
      <c r="A6" s="16" t="s">
        <v>28</v>
      </c>
      <c r="B6" s="16" t="s">
        <v>29</v>
      </c>
      <c r="C6" s="16" t="s">
        <v>40</v>
      </c>
      <c r="D6" s="17">
        <v>2017</v>
      </c>
      <c r="E6" s="32">
        <v>2018004464</v>
      </c>
      <c r="F6" s="17" t="s">
        <v>506</v>
      </c>
      <c r="G6" s="16" t="s">
        <v>32</v>
      </c>
      <c r="H6" s="17" t="s">
        <v>33</v>
      </c>
      <c r="I6" s="19">
        <f t="shared" si="0"/>
        <v>415</v>
      </c>
      <c r="J6" s="19">
        <v>502.15</v>
      </c>
      <c r="K6" s="19">
        <v>502.15</v>
      </c>
      <c r="L6" s="17" t="s">
        <v>52</v>
      </c>
      <c r="M6" s="17"/>
      <c r="N6" s="32" t="s">
        <v>43</v>
      </c>
      <c r="O6" s="17" t="s">
        <v>44</v>
      </c>
      <c r="P6" s="16" t="s">
        <v>37</v>
      </c>
      <c r="Q6" s="182" t="s">
        <v>493</v>
      </c>
      <c r="R6" s="33" t="s">
        <v>503</v>
      </c>
      <c r="S6" s="17"/>
      <c r="T6" s="34" t="s">
        <v>507</v>
      </c>
      <c r="U6" s="22">
        <v>43018</v>
      </c>
      <c r="V6" s="22">
        <v>43025</v>
      </c>
      <c r="W6" s="22">
        <v>43027</v>
      </c>
      <c r="X6" s="22">
        <v>43255</v>
      </c>
      <c r="Y6" s="17"/>
      <c r="Z6" s="22"/>
      <c r="AA6" s="17"/>
      <c r="AB6" s="19">
        <f t="shared" si="1"/>
        <v>415</v>
      </c>
      <c r="AC6" s="35">
        <v>502.15</v>
      </c>
      <c r="AD6" s="25">
        <v>0.21</v>
      </c>
      <c r="AE6" s="17" t="s">
        <v>38</v>
      </c>
      <c r="AF6" s="26" t="s">
        <v>37</v>
      </c>
    </row>
    <row r="7" spans="1:32" ht="27" customHeight="1" x14ac:dyDescent="0.25">
      <c r="A7" s="16" t="s">
        <v>28</v>
      </c>
      <c r="B7" s="16" t="s">
        <v>29</v>
      </c>
      <c r="C7" s="16" t="s">
        <v>40</v>
      </c>
      <c r="D7" s="17">
        <v>2017</v>
      </c>
      <c r="E7" s="32">
        <v>2018006431</v>
      </c>
      <c r="F7" s="17" t="s">
        <v>508</v>
      </c>
      <c r="G7" s="16" t="s">
        <v>32</v>
      </c>
      <c r="H7" s="17" t="s">
        <v>33</v>
      </c>
      <c r="I7" s="19">
        <f t="shared" si="0"/>
        <v>416.01652892561987</v>
      </c>
      <c r="J7" s="19">
        <v>503.38</v>
      </c>
      <c r="K7" s="19">
        <v>503.38</v>
      </c>
      <c r="L7" s="16" t="s">
        <v>52</v>
      </c>
      <c r="M7" s="17"/>
      <c r="N7" s="32" t="s">
        <v>43</v>
      </c>
      <c r="O7" s="17" t="s">
        <v>44</v>
      </c>
      <c r="P7" s="16" t="s">
        <v>37</v>
      </c>
      <c r="Q7" s="182" t="s">
        <v>493</v>
      </c>
      <c r="R7" s="33" t="s">
        <v>503</v>
      </c>
      <c r="S7" s="17"/>
      <c r="T7" s="36" t="s">
        <v>509</v>
      </c>
      <c r="U7" s="22">
        <v>43004</v>
      </c>
      <c r="V7" s="22">
        <v>43005</v>
      </c>
      <c r="W7" s="22">
        <v>43007</v>
      </c>
      <c r="X7" s="22">
        <v>43255</v>
      </c>
      <c r="Y7" s="22"/>
      <c r="Z7" s="22"/>
      <c r="AA7" s="22"/>
      <c r="AB7" s="19">
        <f t="shared" si="1"/>
        <v>416.01652892561987</v>
      </c>
      <c r="AC7" s="35">
        <v>503.38</v>
      </c>
      <c r="AD7" s="25">
        <v>0.21</v>
      </c>
      <c r="AE7" s="17" t="s">
        <v>38</v>
      </c>
      <c r="AF7" s="26" t="s">
        <v>37</v>
      </c>
    </row>
    <row r="8" spans="1:32" ht="27" customHeight="1" x14ac:dyDescent="0.25">
      <c r="A8" s="16" t="s">
        <v>28</v>
      </c>
      <c r="B8" s="16" t="s">
        <v>29</v>
      </c>
      <c r="C8" s="16" t="s">
        <v>40</v>
      </c>
      <c r="D8" s="17">
        <v>2018</v>
      </c>
      <c r="E8" s="32">
        <v>2018002138</v>
      </c>
      <c r="F8" s="17" t="s">
        <v>510</v>
      </c>
      <c r="G8" s="16" t="s">
        <v>32</v>
      </c>
      <c r="H8" s="17" t="s">
        <v>33</v>
      </c>
      <c r="I8" s="19">
        <f t="shared" si="0"/>
        <v>339.70247933884298</v>
      </c>
      <c r="J8" s="19">
        <v>411.04</v>
      </c>
      <c r="K8" s="19">
        <v>411.04</v>
      </c>
      <c r="L8" s="16" t="s">
        <v>52</v>
      </c>
      <c r="M8" s="17"/>
      <c r="N8" s="32" t="s">
        <v>43</v>
      </c>
      <c r="O8" s="17" t="s">
        <v>44</v>
      </c>
      <c r="P8" s="16" t="s">
        <v>37</v>
      </c>
      <c r="Q8" s="182" t="s">
        <v>493</v>
      </c>
      <c r="R8" s="33" t="s">
        <v>503</v>
      </c>
      <c r="S8" s="17"/>
      <c r="T8" s="34" t="s">
        <v>507</v>
      </c>
      <c r="U8" s="22">
        <v>43150</v>
      </c>
      <c r="V8" s="22">
        <v>43157</v>
      </c>
      <c r="W8" s="22">
        <v>43160</v>
      </c>
      <c r="X8" s="22">
        <v>43194</v>
      </c>
      <c r="Y8" s="22"/>
      <c r="Z8" s="22"/>
      <c r="AA8" s="22"/>
      <c r="AB8" s="19">
        <f t="shared" si="1"/>
        <v>339.70247933884298</v>
      </c>
      <c r="AC8" s="35">
        <v>411.04</v>
      </c>
      <c r="AD8" s="25">
        <v>0.21</v>
      </c>
      <c r="AE8" s="17" t="s">
        <v>38</v>
      </c>
      <c r="AF8" s="26" t="s">
        <v>37</v>
      </c>
    </row>
    <row r="9" spans="1:32" ht="27" customHeight="1" x14ac:dyDescent="0.25">
      <c r="A9" s="16" t="s">
        <v>28</v>
      </c>
      <c r="B9" s="16" t="s">
        <v>29</v>
      </c>
      <c r="C9" s="16" t="s">
        <v>40</v>
      </c>
      <c r="D9" s="17">
        <v>2018</v>
      </c>
      <c r="E9" s="37">
        <v>2018002954</v>
      </c>
      <c r="F9" s="17" t="s">
        <v>511</v>
      </c>
      <c r="G9" s="16" t="s">
        <v>32</v>
      </c>
      <c r="H9" s="17" t="s">
        <v>33</v>
      </c>
      <c r="I9" s="19">
        <f t="shared" si="0"/>
        <v>960.66942148760336</v>
      </c>
      <c r="J9" s="38">
        <v>1162.4100000000001</v>
      </c>
      <c r="K9" s="38">
        <v>1162.4100000000001</v>
      </c>
      <c r="L9" s="16" t="s">
        <v>52</v>
      </c>
      <c r="M9" s="18"/>
      <c r="N9" s="32" t="s">
        <v>43</v>
      </c>
      <c r="O9" s="17" t="s">
        <v>44</v>
      </c>
      <c r="P9" s="16" t="s">
        <v>37</v>
      </c>
      <c r="Q9" s="182" t="s">
        <v>493</v>
      </c>
      <c r="R9" s="33" t="s">
        <v>503</v>
      </c>
      <c r="S9" s="17"/>
      <c r="T9" s="36" t="s">
        <v>45</v>
      </c>
      <c r="U9" s="22">
        <v>43167</v>
      </c>
      <c r="V9" s="22">
        <v>43168</v>
      </c>
      <c r="W9" s="22">
        <v>43171</v>
      </c>
      <c r="X9" s="22">
        <v>43213</v>
      </c>
      <c r="Y9" s="22"/>
      <c r="Z9" s="22"/>
      <c r="AA9" s="24"/>
      <c r="AB9" s="19">
        <f t="shared" si="1"/>
        <v>960.66942148760336</v>
      </c>
      <c r="AC9" s="39">
        <v>1162.4100000000001</v>
      </c>
      <c r="AD9" s="25">
        <v>0.21</v>
      </c>
      <c r="AE9" s="17" t="s">
        <v>38</v>
      </c>
      <c r="AF9" s="26" t="s">
        <v>37</v>
      </c>
    </row>
    <row r="10" spans="1:32" ht="27" customHeight="1" x14ac:dyDescent="0.25">
      <c r="A10" s="16" t="s">
        <v>28</v>
      </c>
      <c r="B10" s="16" t="s">
        <v>29</v>
      </c>
      <c r="C10" s="16" t="s">
        <v>40</v>
      </c>
      <c r="D10" s="17">
        <v>2018</v>
      </c>
      <c r="E10" s="37">
        <v>2018003050</v>
      </c>
      <c r="F10" s="17" t="s">
        <v>512</v>
      </c>
      <c r="G10" s="16" t="s">
        <v>32</v>
      </c>
      <c r="H10" s="17" t="s">
        <v>33</v>
      </c>
      <c r="I10" s="19">
        <f t="shared" si="0"/>
        <v>145.74380165289256</v>
      </c>
      <c r="J10" s="38">
        <v>176.35</v>
      </c>
      <c r="K10" s="38">
        <v>176.35</v>
      </c>
      <c r="L10" s="16" t="s">
        <v>52</v>
      </c>
      <c r="M10" s="18"/>
      <c r="N10" s="32" t="s">
        <v>43</v>
      </c>
      <c r="O10" s="17" t="s">
        <v>44</v>
      </c>
      <c r="P10" s="16" t="s">
        <v>37</v>
      </c>
      <c r="Q10" s="182" t="s">
        <v>493</v>
      </c>
      <c r="R10" s="40" t="s">
        <v>503</v>
      </c>
      <c r="S10" s="17"/>
      <c r="T10" s="34" t="s">
        <v>504</v>
      </c>
      <c r="U10" s="22">
        <v>43165</v>
      </c>
      <c r="V10" s="22">
        <v>43165</v>
      </c>
      <c r="W10" s="22">
        <v>43165</v>
      </c>
      <c r="X10" s="22">
        <v>43194</v>
      </c>
      <c r="Y10" s="22"/>
      <c r="Z10" s="22"/>
      <c r="AA10" s="24"/>
      <c r="AB10" s="19">
        <f t="shared" si="1"/>
        <v>145.74380165289256</v>
      </c>
      <c r="AC10" s="39">
        <v>176.35</v>
      </c>
      <c r="AD10" s="25">
        <v>0.21</v>
      </c>
      <c r="AE10" s="17" t="s">
        <v>38</v>
      </c>
      <c r="AF10" s="26" t="s">
        <v>37</v>
      </c>
    </row>
    <row r="11" spans="1:32" ht="27" customHeight="1" x14ac:dyDescent="0.25">
      <c r="A11" s="16" t="s">
        <v>28</v>
      </c>
      <c r="B11" s="16" t="s">
        <v>29</v>
      </c>
      <c r="C11" s="17" t="s">
        <v>40</v>
      </c>
      <c r="D11" s="17">
        <v>2018</v>
      </c>
      <c r="E11" s="37">
        <v>2018003410</v>
      </c>
      <c r="F11" s="17" t="s">
        <v>513</v>
      </c>
      <c r="G11" s="16" t="s">
        <v>32</v>
      </c>
      <c r="H11" s="17" t="s">
        <v>33</v>
      </c>
      <c r="I11" s="19">
        <f t="shared" si="0"/>
        <v>15100.247933884297</v>
      </c>
      <c r="J11" s="38">
        <v>18271.3</v>
      </c>
      <c r="K11" s="38">
        <v>18271.3</v>
      </c>
      <c r="L11" s="17" t="s">
        <v>52</v>
      </c>
      <c r="M11" s="18"/>
      <c r="N11" s="32" t="s">
        <v>43</v>
      </c>
      <c r="O11" s="17" t="s">
        <v>44</v>
      </c>
      <c r="P11" s="16" t="s">
        <v>37</v>
      </c>
      <c r="Q11" s="182" t="s">
        <v>493</v>
      </c>
      <c r="R11" s="41" t="s">
        <v>503</v>
      </c>
      <c r="S11" s="17"/>
      <c r="T11" s="34" t="s">
        <v>507</v>
      </c>
      <c r="U11" s="22">
        <v>43165</v>
      </c>
      <c r="V11" s="22">
        <v>43165</v>
      </c>
      <c r="W11" s="22">
        <v>43193</v>
      </c>
      <c r="X11" s="22">
        <v>43255</v>
      </c>
      <c r="Y11" s="42" t="s">
        <v>514</v>
      </c>
      <c r="Z11" s="22"/>
      <c r="AA11" s="24"/>
      <c r="AB11" s="19">
        <f t="shared" si="1"/>
        <v>15100.247933884297</v>
      </c>
      <c r="AC11" s="39">
        <v>18271.3</v>
      </c>
      <c r="AD11" s="25">
        <v>0.21</v>
      </c>
      <c r="AE11" s="17" t="s">
        <v>38</v>
      </c>
      <c r="AF11" s="26" t="s">
        <v>37</v>
      </c>
    </row>
    <row r="12" spans="1:32" ht="27" customHeight="1" x14ac:dyDescent="0.25">
      <c r="A12" s="16" t="s">
        <v>28</v>
      </c>
      <c r="B12" s="16" t="s">
        <v>29</v>
      </c>
      <c r="C12" s="17" t="s">
        <v>515</v>
      </c>
      <c r="D12" s="17">
        <v>2018</v>
      </c>
      <c r="E12" s="179">
        <v>2018005677</v>
      </c>
      <c r="F12" s="17" t="s">
        <v>516</v>
      </c>
      <c r="G12" s="16" t="s">
        <v>32</v>
      </c>
      <c r="H12" s="17" t="s">
        <v>33</v>
      </c>
      <c r="I12" s="19">
        <v>125.56</v>
      </c>
      <c r="J12" s="180">
        <v>151.93</v>
      </c>
      <c r="K12" s="180">
        <v>151.93</v>
      </c>
      <c r="L12" s="17" t="s">
        <v>517</v>
      </c>
      <c r="M12" s="18"/>
      <c r="N12" s="186" t="s">
        <v>43</v>
      </c>
      <c r="O12" s="188" t="s">
        <v>44</v>
      </c>
      <c r="P12" s="16" t="s">
        <v>37</v>
      </c>
      <c r="Q12" s="182" t="s">
        <v>493</v>
      </c>
      <c r="R12" s="183" t="s">
        <v>503</v>
      </c>
      <c r="S12" s="17"/>
      <c r="T12" s="184" t="s">
        <v>45</v>
      </c>
      <c r="U12" s="22">
        <v>43210</v>
      </c>
      <c r="V12" s="22">
        <v>43210</v>
      </c>
      <c r="W12" s="22">
        <v>43213</v>
      </c>
      <c r="X12" s="22">
        <v>43213</v>
      </c>
      <c r="Y12" s="22"/>
      <c r="Z12" s="22"/>
      <c r="AA12" s="24"/>
      <c r="AB12" s="19">
        <f>AC12/(1+Tabla3[[#This Row],[TIPUS IVA]])</f>
        <v>125.56198347107438</v>
      </c>
      <c r="AC12" s="180">
        <v>151.93</v>
      </c>
      <c r="AD12" s="25">
        <v>0.21</v>
      </c>
      <c r="AE12" s="17" t="s">
        <v>38</v>
      </c>
      <c r="AF12" s="26" t="s">
        <v>37</v>
      </c>
    </row>
    <row r="13" spans="1:32" ht="27" customHeight="1" x14ac:dyDescent="0.25">
      <c r="A13" s="16" t="s">
        <v>28</v>
      </c>
      <c r="B13" s="16" t="s">
        <v>29</v>
      </c>
      <c r="C13" s="17" t="s">
        <v>515</v>
      </c>
      <c r="D13" s="17">
        <v>2018</v>
      </c>
      <c r="E13" s="179">
        <v>2018005679</v>
      </c>
      <c r="F13" s="17" t="s">
        <v>518</v>
      </c>
      <c r="G13" s="16" t="s">
        <v>32</v>
      </c>
      <c r="H13" s="17" t="s">
        <v>33</v>
      </c>
      <c r="I13" s="19">
        <v>165.16</v>
      </c>
      <c r="J13" s="180">
        <v>199.84</v>
      </c>
      <c r="K13" s="180">
        <v>199.84</v>
      </c>
      <c r="L13" s="17" t="s">
        <v>517</v>
      </c>
      <c r="M13" s="18"/>
      <c r="N13" s="186" t="s">
        <v>43</v>
      </c>
      <c r="O13" s="188" t="s">
        <v>44</v>
      </c>
      <c r="P13" s="16" t="s">
        <v>37</v>
      </c>
      <c r="Q13" s="182" t="s">
        <v>493</v>
      </c>
      <c r="R13" s="183" t="s">
        <v>503</v>
      </c>
      <c r="S13" s="17"/>
      <c r="T13" s="184" t="s">
        <v>45</v>
      </c>
      <c r="U13" s="22">
        <v>43210</v>
      </c>
      <c r="V13" s="22">
        <v>43210</v>
      </c>
      <c r="W13" s="22">
        <v>43213</v>
      </c>
      <c r="X13" s="22">
        <v>43213</v>
      </c>
      <c r="Y13" s="22"/>
      <c r="Z13" s="22"/>
      <c r="AA13" s="24"/>
      <c r="AB13" s="19">
        <f>AC13/(1+Tabla3[[#This Row],[TIPUS IVA]])</f>
        <v>165.15702479338844</v>
      </c>
      <c r="AC13" s="180">
        <v>199.84</v>
      </c>
      <c r="AD13" s="25">
        <v>0.21</v>
      </c>
      <c r="AE13" s="17" t="s">
        <v>38</v>
      </c>
      <c r="AF13" s="26" t="s">
        <v>37</v>
      </c>
    </row>
    <row r="14" spans="1:32" ht="27" customHeight="1" x14ac:dyDescent="0.25">
      <c r="A14" s="16" t="s">
        <v>28</v>
      </c>
      <c r="B14" s="16" t="s">
        <v>29</v>
      </c>
      <c r="C14" s="17" t="s">
        <v>515</v>
      </c>
      <c r="D14" s="17">
        <v>2018</v>
      </c>
      <c r="E14" s="179">
        <v>2018005680</v>
      </c>
      <c r="F14" s="17" t="s">
        <v>519</v>
      </c>
      <c r="G14" s="16" t="s">
        <v>32</v>
      </c>
      <c r="H14" s="17" t="s">
        <v>33</v>
      </c>
      <c r="I14" s="19">
        <v>192.4</v>
      </c>
      <c r="J14" s="180">
        <v>232.8</v>
      </c>
      <c r="K14" s="180">
        <v>232.8</v>
      </c>
      <c r="L14" s="17" t="s">
        <v>517</v>
      </c>
      <c r="M14" s="18"/>
      <c r="N14" s="186" t="s">
        <v>43</v>
      </c>
      <c r="O14" s="188" t="s">
        <v>44</v>
      </c>
      <c r="P14" s="16" t="s">
        <v>37</v>
      </c>
      <c r="Q14" s="182" t="s">
        <v>493</v>
      </c>
      <c r="R14" s="183" t="s">
        <v>503</v>
      </c>
      <c r="S14" s="17"/>
      <c r="T14" s="184" t="s">
        <v>45</v>
      </c>
      <c r="U14" s="22">
        <v>43202</v>
      </c>
      <c r="V14" s="22">
        <v>43202</v>
      </c>
      <c r="W14" s="22">
        <v>43206</v>
      </c>
      <c r="X14" s="22">
        <v>43213</v>
      </c>
      <c r="Y14" s="22"/>
      <c r="Z14" s="22"/>
      <c r="AA14" s="24"/>
      <c r="AB14" s="19">
        <f>AC14/(1+Tabla3[[#This Row],[TIPUS IVA]])</f>
        <v>192.39669421487605</v>
      </c>
      <c r="AC14" s="180">
        <v>232.8</v>
      </c>
      <c r="AD14" s="25">
        <v>0.21</v>
      </c>
      <c r="AE14" s="17" t="s">
        <v>38</v>
      </c>
      <c r="AF14" s="26" t="s">
        <v>37</v>
      </c>
    </row>
    <row r="15" spans="1:32" ht="27" customHeight="1" x14ac:dyDescent="0.25">
      <c r="A15" s="16" t="s">
        <v>28</v>
      </c>
      <c r="B15" s="16" t="s">
        <v>29</v>
      </c>
      <c r="C15" s="17" t="s">
        <v>515</v>
      </c>
      <c r="D15" s="17">
        <v>2018</v>
      </c>
      <c r="E15" s="179">
        <v>2018005681</v>
      </c>
      <c r="F15" s="17" t="s">
        <v>520</v>
      </c>
      <c r="G15" s="16" t="s">
        <v>32</v>
      </c>
      <c r="H15" s="17" t="s">
        <v>33</v>
      </c>
      <c r="I15" s="19">
        <v>450.8</v>
      </c>
      <c r="J15" s="180">
        <v>545.47</v>
      </c>
      <c r="K15" s="180">
        <v>545.47</v>
      </c>
      <c r="L15" s="17" t="s">
        <v>517</v>
      </c>
      <c r="M15" s="18"/>
      <c r="N15" s="186" t="s">
        <v>43</v>
      </c>
      <c r="O15" s="188" t="s">
        <v>44</v>
      </c>
      <c r="P15" s="16" t="s">
        <v>37</v>
      </c>
      <c r="Q15" s="182" t="s">
        <v>493</v>
      </c>
      <c r="R15" s="183" t="s">
        <v>503</v>
      </c>
      <c r="S15" s="17"/>
      <c r="T15" s="184" t="s">
        <v>45</v>
      </c>
      <c r="U15" s="22">
        <v>43202</v>
      </c>
      <c r="V15" s="22">
        <v>43202</v>
      </c>
      <c r="W15" s="22">
        <v>43206</v>
      </c>
      <c r="X15" s="22">
        <v>43213</v>
      </c>
      <c r="Y15" s="22"/>
      <c r="Z15" s="22"/>
      <c r="AA15" s="24"/>
      <c r="AB15" s="19">
        <f>AC15/(1+Tabla3[[#This Row],[TIPUS IVA]])</f>
        <v>450.801652892562</v>
      </c>
      <c r="AC15" s="180">
        <v>545.47</v>
      </c>
      <c r="AD15" s="25">
        <v>0.21</v>
      </c>
      <c r="AE15" s="17" t="s">
        <v>38</v>
      </c>
      <c r="AF15" s="26" t="s">
        <v>37</v>
      </c>
    </row>
    <row r="16" spans="1:32" ht="27" customHeight="1" x14ac:dyDescent="0.25">
      <c r="A16" s="16" t="s">
        <v>28</v>
      </c>
      <c r="B16" s="16" t="s">
        <v>29</v>
      </c>
      <c r="C16" s="17" t="s">
        <v>515</v>
      </c>
      <c r="D16" s="17">
        <v>2018</v>
      </c>
      <c r="E16" s="179">
        <v>2018005682</v>
      </c>
      <c r="F16" s="17" t="s">
        <v>521</v>
      </c>
      <c r="G16" s="16" t="s">
        <v>32</v>
      </c>
      <c r="H16" s="17" t="s">
        <v>33</v>
      </c>
      <c r="I16" s="19">
        <v>136.78</v>
      </c>
      <c r="J16" s="180">
        <v>165.5</v>
      </c>
      <c r="K16" s="180">
        <v>165.5</v>
      </c>
      <c r="L16" s="17" t="s">
        <v>517</v>
      </c>
      <c r="M16" s="18"/>
      <c r="N16" s="186" t="s">
        <v>43</v>
      </c>
      <c r="O16" s="188" t="s">
        <v>44</v>
      </c>
      <c r="P16" s="16" t="s">
        <v>37</v>
      </c>
      <c r="Q16" s="182" t="s">
        <v>493</v>
      </c>
      <c r="R16" s="183" t="s">
        <v>503</v>
      </c>
      <c r="S16" s="17"/>
      <c r="T16" s="184" t="s">
        <v>45</v>
      </c>
      <c r="U16" s="22">
        <v>43202</v>
      </c>
      <c r="V16" s="22">
        <v>43202</v>
      </c>
      <c r="W16" s="22">
        <v>43206</v>
      </c>
      <c r="X16" s="22">
        <v>43213</v>
      </c>
      <c r="Y16" s="22"/>
      <c r="Z16" s="22"/>
      <c r="AA16" s="24"/>
      <c r="AB16" s="19">
        <f>AC16/(1+Tabla3[[#This Row],[TIPUS IVA]])</f>
        <v>136.77685950413223</v>
      </c>
      <c r="AC16" s="180">
        <v>165.5</v>
      </c>
      <c r="AD16" s="25">
        <v>0.21</v>
      </c>
      <c r="AE16" s="17" t="s">
        <v>38</v>
      </c>
      <c r="AF16" s="26" t="s">
        <v>37</v>
      </c>
    </row>
    <row r="17" spans="1:32" ht="27" customHeight="1" x14ac:dyDescent="0.25">
      <c r="A17" s="16" t="s">
        <v>28</v>
      </c>
      <c r="B17" s="16" t="s">
        <v>29</v>
      </c>
      <c r="C17" s="17" t="s">
        <v>515</v>
      </c>
      <c r="D17" s="17">
        <v>2018</v>
      </c>
      <c r="E17" s="179">
        <v>2018005683</v>
      </c>
      <c r="F17" s="17" t="s">
        <v>522</v>
      </c>
      <c r="G17" s="16" t="s">
        <v>32</v>
      </c>
      <c r="H17" s="17" t="s">
        <v>33</v>
      </c>
      <c r="I17" s="19">
        <v>221.63</v>
      </c>
      <c r="J17" s="180">
        <v>268.17</v>
      </c>
      <c r="K17" s="180">
        <v>268.17</v>
      </c>
      <c r="L17" s="17" t="s">
        <v>517</v>
      </c>
      <c r="M17" s="18"/>
      <c r="N17" s="186" t="s">
        <v>43</v>
      </c>
      <c r="O17" s="188" t="s">
        <v>44</v>
      </c>
      <c r="P17" s="16" t="s">
        <v>37</v>
      </c>
      <c r="Q17" s="182" t="s">
        <v>493</v>
      </c>
      <c r="R17" s="183" t="s">
        <v>503</v>
      </c>
      <c r="S17" s="17"/>
      <c r="T17" s="184" t="s">
        <v>45</v>
      </c>
      <c r="U17" s="22">
        <v>43210</v>
      </c>
      <c r="V17" s="22">
        <v>43210</v>
      </c>
      <c r="W17" s="22">
        <v>43213</v>
      </c>
      <c r="X17" s="22">
        <v>43213</v>
      </c>
      <c r="Y17" s="22"/>
      <c r="Z17" s="22"/>
      <c r="AA17" s="24"/>
      <c r="AB17" s="19">
        <f>AC17/(1+Tabla3[[#This Row],[TIPUS IVA]])</f>
        <v>221.62809917355375</v>
      </c>
      <c r="AC17" s="180">
        <v>268.17</v>
      </c>
      <c r="AD17" s="25">
        <v>0.21</v>
      </c>
      <c r="AE17" s="17" t="s">
        <v>38</v>
      </c>
      <c r="AF17" s="26" t="s">
        <v>37</v>
      </c>
    </row>
    <row r="18" spans="1:32" ht="27" customHeight="1" x14ac:dyDescent="0.25">
      <c r="A18" s="16" t="s">
        <v>28</v>
      </c>
      <c r="B18" s="16" t="s">
        <v>29</v>
      </c>
      <c r="C18" s="17" t="s">
        <v>515</v>
      </c>
      <c r="D18" s="17">
        <v>2018</v>
      </c>
      <c r="E18" s="179">
        <v>2018005685</v>
      </c>
      <c r="F18" s="17" t="s">
        <v>523</v>
      </c>
      <c r="G18" s="16" t="s">
        <v>32</v>
      </c>
      <c r="H18" s="17" t="s">
        <v>33</v>
      </c>
      <c r="I18" s="19">
        <v>13.77</v>
      </c>
      <c r="J18" s="180">
        <v>16.66</v>
      </c>
      <c r="K18" s="180">
        <v>16.66</v>
      </c>
      <c r="L18" s="17" t="s">
        <v>517</v>
      </c>
      <c r="M18" s="18"/>
      <c r="N18" s="186" t="s">
        <v>43</v>
      </c>
      <c r="O18" s="188" t="s">
        <v>44</v>
      </c>
      <c r="P18" s="16" t="s">
        <v>37</v>
      </c>
      <c r="Q18" s="182" t="s">
        <v>493</v>
      </c>
      <c r="R18" s="183" t="s">
        <v>503</v>
      </c>
      <c r="S18" s="17"/>
      <c r="T18" s="184" t="s">
        <v>45</v>
      </c>
      <c r="U18" s="22">
        <v>43210</v>
      </c>
      <c r="V18" s="22">
        <v>43210</v>
      </c>
      <c r="W18" s="22">
        <v>43213</v>
      </c>
      <c r="X18" s="22">
        <v>43213</v>
      </c>
      <c r="Y18" s="22"/>
      <c r="Z18" s="22"/>
      <c r="AA18" s="24"/>
      <c r="AB18" s="19">
        <f>AC18/(1+Tabla3[[#This Row],[TIPUS IVA]])</f>
        <v>13.768595041322314</v>
      </c>
      <c r="AC18" s="180">
        <v>16.66</v>
      </c>
      <c r="AD18" s="25">
        <v>0.21</v>
      </c>
      <c r="AE18" s="17" t="s">
        <v>38</v>
      </c>
      <c r="AF18" s="26" t="s">
        <v>37</v>
      </c>
    </row>
    <row r="19" spans="1:32" ht="27" customHeight="1" x14ac:dyDescent="0.25">
      <c r="A19" s="16" t="s">
        <v>28</v>
      </c>
      <c r="B19" s="16" t="s">
        <v>29</v>
      </c>
      <c r="C19" s="17" t="s">
        <v>515</v>
      </c>
      <c r="D19" s="17">
        <v>2018</v>
      </c>
      <c r="E19" s="186">
        <v>2018005686</v>
      </c>
      <c r="F19" s="17" t="s">
        <v>524</v>
      </c>
      <c r="G19" s="16" t="s">
        <v>32</v>
      </c>
      <c r="H19" s="17" t="s">
        <v>33</v>
      </c>
      <c r="I19" s="19">
        <v>42.98</v>
      </c>
      <c r="J19" s="187">
        <v>52.01</v>
      </c>
      <c r="K19" s="187">
        <v>52.01</v>
      </c>
      <c r="L19" s="17" t="s">
        <v>517</v>
      </c>
      <c r="M19" s="17"/>
      <c r="N19" s="186" t="s">
        <v>43</v>
      </c>
      <c r="O19" s="188" t="s">
        <v>44</v>
      </c>
      <c r="P19" s="16" t="s">
        <v>37</v>
      </c>
      <c r="Q19" s="182" t="s">
        <v>493</v>
      </c>
      <c r="R19" s="189" t="s">
        <v>503</v>
      </c>
      <c r="S19" s="17"/>
      <c r="T19" s="184" t="s">
        <v>45</v>
      </c>
      <c r="U19" s="22">
        <v>43210</v>
      </c>
      <c r="V19" s="22">
        <v>43210</v>
      </c>
      <c r="W19" s="22">
        <v>43213</v>
      </c>
      <c r="X19" s="22">
        <v>43213</v>
      </c>
      <c r="Y19" s="22"/>
      <c r="Z19" s="22"/>
      <c r="AA19" s="22"/>
      <c r="AB19" s="19">
        <f>AC19/(1+Tabla3[[#This Row],[TIPUS IVA]])</f>
        <v>42.983471074380162</v>
      </c>
      <c r="AC19" s="187">
        <v>52.01</v>
      </c>
      <c r="AD19" s="25">
        <v>0.21</v>
      </c>
      <c r="AE19" s="17" t="s">
        <v>38</v>
      </c>
      <c r="AF19" s="26" t="s">
        <v>37</v>
      </c>
    </row>
    <row r="20" spans="1:32" ht="27" customHeight="1" x14ac:dyDescent="0.25">
      <c r="A20" s="16" t="s">
        <v>28</v>
      </c>
      <c r="B20" s="16" t="s">
        <v>29</v>
      </c>
      <c r="C20" s="17" t="s">
        <v>515</v>
      </c>
      <c r="D20" s="17">
        <v>2018</v>
      </c>
      <c r="E20" s="186">
        <v>2018006787</v>
      </c>
      <c r="F20" s="17" t="s">
        <v>525</v>
      </c>
      <c r="G20" s="16" t="s">
        <v>32</v>
      </c>
      <c r="H20" s="17" t="s">
        <v>33</v>
      </c>
      <c r="I20" s="19">
        <v>34.65</v>
      </c>
      <c r="J20" s="187">
        <v>41.93</v>
      </c>
      <c r="K20" s="187">
        <v>41.93</v>
      </c>
      <c r="L20" s="17" t="s">
        <v>517</v>
      </c>
      <c r="M20" s="17"/>
      <c r="N20" s="186" t="s">
        <v>43</v>
      </c>
      <c r="O20" s="188" t="s">
        <v>44</v>
      </c>
      <c r="P20" s="16" t="s">
        <v>37</v>
      </c>
      <c r="Q20" s="182" t="s">
        <v>493</v>
      </c>
      <c r="R20" s="189" t="s">
        <v>503</v>
      </c>
      <c r="S20" s="17"/>
      <c r="T20" s="184" t="s">
        <v>45</v>
      </c>
      <c r="U20" s="22">
        <v>43237</v>
      </c>
      <c r="V20" s="22">
        <v>43237</v>
      </c>
      <c r="W20" s="22">
        <v>43242</v>
      </c>
      <c r="X20" s="22">
        <v>43242</v>
      </c>
      <c r="Y20" s="22"/>
      <c r="Z20" s="22"/>
      <c r="AA20" s="22"/>
      <c r="AB20" s="19">
        <f>AC20/(1+Tabla3[[#This Row],[TIPUS IVA]])</f>
        <v>34.652892561983471</v>
      </c>
      <c r="AC20" s="187">
        <v>41.93</v>
      </c>
      <c r="AD20" s="25">
        <v>0.21</v>
      </c>
      <c r="AE20" s="17" t="s">
        <v>38</v>
      </c>
      <c r="AF20" s="26" t="s">
        <v>37</v>
      </c>
    </row>
    <row r="21" spans="1:32" ht="27" customHeight="1" x14ac:dyDescent="0.25">
      <c r="A21" s="16" t="s">
        <v>28</v>
      </c>
      <c r="B21" s="16" t="s">
        <v>29</v>
      </c>
      <c r="C21" s="17" t="s">
        <v>515</v>
      </c>
      <c r="D21" s="17">
        <v>2018</v>
      </c>
      <c r="E21" s="186">
        <v>2018007076</v>
      </c>
      <c r="F21" s="17" t="s">
        <v>526</v>
      </c>
      <c r="G21" s="16" t="s">
        <v>32</v>
      </c>
      <c r="H21" s="17" t="s">
        <v>33</v>
      </c>
      <c r="I21" s="19">
        <v>3854.27</v>
      </c>
      <c r="J21" s="187">
        <v>4663.67</v>
      </c>
      <c r="K21" s="187">
        <v>4663.67</v>
      </c>
      <c r="L21" s="17" t="s">
        <v>517</v>
      </c>
      <c r="M21" s="17"/>
      <c r="N21" s="186" t="s">
        <v>43</v>
      </c>
      <c r="O21" s="188" t="s">
        <v>44</v>
      </c>
      <c r="P21" s="16" t="s">
        <v>37</v>
      </c>
      <c r="Q21" s="182" t="s">
        <v>493</v>
      </c>
      <c r="R21" s="189" t="s">
        <v>503</v>
      </c>
      <c r="S21" s="17"/>
      <c r="T21" s="184" t="s">
        <v>45</v>
      </c>
      <c r="U21" s="22">
        <v>43237</v>
      </c>
      <c r="V21" s="22">
        <v>43237</v>
      </c>
      <c r="W21" s="22">
        <v>43242</v>
      </c>
      <c r="X21" s="22">
        <v>43248</v>
      </c>
      <c r="Y21" s="22"/>
      <c r="Z21" s="22"/>
      <c r="AA21" s="22"/>
      <c r="AB21" s="19">
        <f>AC21/(1+Tabla3[[#This Row],[TIPUS IVA]])</f>
        <v>3854.2727272727275</v>
      </c>
      <c r="AC21" s="187">
        <v>4663.67</v>
      </c>
      <c r="AD21" s="25">
        <v>0.21</v>
      </c>
      <c r="AE21" s="17" t="s">
        <v>38</v>
      </c>
      <c r="AF21" s="26" t="s">
        <v>37</v>
      </c>
    </row>
    <row r="22" spans="1:32" ht="27" customHeight="1" x14ac:dyDescent="0.25">
      <c r="A22" s="16" t="s">
        <v>28</v>
      </c>
      <c r="B22" s="16" t="s">
        <v>29</v>
      </c>
      <c r="C22" s="17" t="s">
        <v>515</v>
      </c>
      <c r="D22" s="17">
        <v>2018</v>
      </c>
      <c r="E22" s="186">
        <v>2018008166</v>
      </c>
      <c r="F22" s="17" t="s">
        <v>527</v>
      </c>
      <c r="G22" s="16" t="s">
        <v>32</v>
      </c>
      <c r="H22" s="17" t="s">
        <v>33</v>
      </c>
      <c r="I22" s="19">
        <v>47.64</v>
      </c>
      <c r="J22" s="187">
        <v>57.64</v>
      </c>
      <c r="K22" s="187">
        <v>57.64</v>
      </c>
      <c r="L22" s="17" t="s">
        <v>517</v>
      </c>
      <c r="M22" s="17"/>
      <c r="N22" s="186" t="s">
        <v>43</v>
      </c>
      <c r="O22" s="188" t="s">
        <v>44</v>
      </c>
      <c r="P22" s="16" t="s">
        <v>37</v>
      </c>
      <c r="Q22" s="182" t="s">
        <v>493</v>
      </c>
      <c r="R22" s="189" t="s">
        <v>503</v>
      </c>
      <c r="S22" s="17"/>
      <c r="T22" s="184" t="s">
        <v>45</v>
      </c>
      <c r="U22" s="22">
        <v>43251</v>
      </c>
      <c r="V22" s="22">
        <v>43251</v>
      </c>
      <c r="W22" s="22">
        <v>43252</v>
      </c>
      <c r="X22" s="22">
        <v>43255</v>
      </c>
      <c r="Y22" s="22"/>
      <c r="Z22" s="22"/>
      <c r="AA22" s="22"/>
      <c r="AB22" s="19">
        <f>AC22/(1+Tabla3[[#This Row],[TIPUS IVA]])</f>
        <v>47.63636363636364</v>
      </c>
      <c r="AC22" s="187">
        <v>57.64</v>
      </c>
      <c r="AD22" s="25">
        <v>0.21</v>
      </c>
      <c r="AE22" s="17" t="s">
        <v>38</v>
      </c>
      <c r="AF22" s="26" t="s">
        <v>37</v>
      </c>
    </row>
    <row r="23" spans="1:32" ht="27" customHeight="1" x14ac:dyDescent="0.25">
      <c r="A23" s="16" t="s">
        <v>28</v>
      </c>
      <c r="B23" s="16" t="s">
        <v>29</v>
      </c>
      <c r="C23" s="17" t="s">
        <v>515</v>
      </c>
      <c r="D23" s="17">
        <v>2018</v>
      </c>
      <c r="E23" s="186">
        <v>2018008167</v>
      </c>
      <c r="F23" s="17" t="s">
        <v>528</v>
      </c>
      <c r="G23" s="16" t="s">
        <v>32</v>
      </c>
      <c r="H23" s="17" t="s">
        <v>33</v>
      </c>
      <c r="I23" s="19">
        <v>3</v>
      </c>
      <c r="J23" s="187">
        <v>3.63</v>
      </c>
      <c r="K23" s="187">
        <v>3.63</v>
      </c>
      <c r="L23" s="17" t="s">
        <v>517</v>
      </c>
      <c r="M23" s="17"/>
      <c r="N23" s="186" t="s">
        <v>43</v>
      </c>
      <c r="O23" s="188" t="s">
        <v>44</v>
      </c>
      <c r="P23" s="16" t="s">
        <v>37</v>
      </c>
      <c r="Q23" s="182" t="s">
        <v>493</v>
      </c>
      <c r="R23" s="189" t="s">
        <v>503</v>
      </c>
      <c r="S23" s="17"/>
      <c r="T23" s="184" t="s">
        <v>45</v>
      </c>
      <c r="U23" s="22">
        <v>43251</v>
      </c>
      <c r="V23" s="22">
        <v>43251</v>
      </c>
      <c r="W23" s="22">
        <v>43252</v>
      </c>
      <c r="X23" s="22">
        <v>43255</v>
      </c>
      <c r="Y23" s="22"/>
      <c r="Z23" s="22"/>
      <c r="AA23" s="22"/>
      <c r="AB23" s="19">
        <f>AC23/(1+Tabla3[[#This Row],[TIPUS IVA]])</f>
        <v>3</v>
      </c>
      <c r="AC23" s="187">
        <v>3.63</v>
      </c>
      <c r="AD23" s="25">
        <v>0.21</v>
      </c>
      <c r="AE23" s="17" t="s">
        <v>38</v>
      </c>
      <c r="AF23" s="26" t="s">
        <v>37</v>
      </c>
    </row>
    <row r="24" spans="1:32" ht="27" customHeight="1" x14ac:dyDescent="0.25">
      <c r="A24" s="16" t="s">
        <v>28</v>
      </c>
      <c r="B24" s="16" t="s">
        <v>29</v>
      </c>
      <c r="C24" s="17" t="s">
        <v>515</v>
      </c>
      <c r="D24" s="17">
        <v>2018</v>
      </c>
      <c r="E24" s="186">
        <v>2018008169</v>
      </c>
      <c r="F24" s="17" t="s">
        <v>529</v>
      </c>
      <c r="G24" s="16" t="s">
        <v>32</v>
      </c>
      <c r="H24" s="17" t="s">
        <v>33</v>
      </c>
      <c r="I24" s="19">
        <v>89.6</v>
      </c>
      <c r="J24" s="187">
        <v>108.42</v>
      </c>
      <c r="K24" s="187">
        <v>108.42</v>
      </c>
      <c r="L24" s="17" t="s">
        <v>517</v>
      </c>
      <c r="M24" s="17"/>
      <c r="N24" s="186" t="s">
        <v>43</v>
      </c>
      <c r="O24" s="188" t="s">
        <v>44</v>
      </c>
      <c r="P24" s="16" t="s">
        <v>37</v>
      </c>
      <c r="Q24" s="182" t="s">
        <v>493</v>
      </c>
      <c r="R24" s="189" t="s">
        <v>503</v>
      </c>
      <c r="S24" s="17"/>
      <c r="T24" s="184" t="s">
        <v>45</v>
      </c>
      <c r="U24" s="22">
        <v>43251</v>
      </c>
      <c r="V24" s="22">
        <v>43251</v>
      </c>
      <c r="W24" s="22">
        <v>43252</v>
      </c>
      <c r="X24" s="22">
        <v>43255</v>
      </c>
      <c r="Y24" s="22"/>
      <c r="Z24" s="22"/>
      <c r="AA24" s="22"/>
      <c r="AB24" s="19">
        <f>AC24/(1+Tabla3[[#This Row],[TIPUS IVA]])</f>
        <v>89.603305785123965</v>
      </c>
      <c r="AC24" s="187">
        <v>108.42</v>
      </c>
      <c r="AD24" s="25">
        <v>0.21</v>
      </c>
      <c r="AE24" s="17" t="s">
        <v>38</v>
      </c>
      <c r="AF24" s="26" t="s">
        <v>37</v>
      </c>
    </row>
    <row r="25" spans="1:32" ht="27" customHeight="1" x14ac:dyDescent="0.25">
      <c r="A25" s="16" t="s">
        <v>28</v>
      </c>
      <c r="B25" s="16" t="s">
        <v>29</v>
      </c>
      <c r="C25" s="17" t="s">
        <v>515</v>
      </c>
      <c r="D25" s="17">
        <v>2018</v>
      </c>
      <c r="E25" s="186">
        <v>2018008170</v>
      </c>
      <c r="F25" s="17" t="s">
        <v>530</v>
      </c>
      <c r="G25" s="16" t="s">
        <v>32</v>
      </c>
      <c r="H25" s="17" t="s">
        <v>33</v>
      </c>
      <c r="I25" s="19">
        <v>97.15</v>
      </c>
      <c r="J25" s="187">
        <v>117.55</v>
      </c>
      <c r="K25" s="187">
        <v>117.55</v>
      </c>
      <c r="L25" s="17" t="s">
        <v>517</v>
      </c>
      <c r="M25" s="17"/>
      <c r="N25" s="186" t="s">
        <v>43</v>
      </c>
      <c r="O25" s="188" t="s">
        <v>44</v>
      </c>
      <c r="P25" s="16" t="s">
        <v>37</v>
      </c>
      <c r="Q25" s="182" t="s">
        <v>493</v>
      </c>
      <c r="R25" s="189" t="s">
        <v>503</v>
      </c>
      <c r="S25" s="17"/>
      <c r="T25" s="184" t="s">
        <v>45</v>
      </c>
      <c r="U25" s="22">
        <v>43251</v>
      </c>
      <c r="V25" s="22">
        <v>43251</v>
      </c>
      <c r="W25" s="22">
        <v>43252</v>
      </c>
      <c r="X25" s="22">
        <v>43255</v>
      </c>
      <c r="Y25" s="22"/>
      <c r="Z25" s="22"/>
      <c r="AA25" s="22"/>
      <c r="AB25" s="19">
        <f>AC25/(1+Tabla3[[#This Row],[TIPUS IVA]])</f>
        <v>97.148760330578511</v>
      </c>
      <c r="AC25" s="187">
        <v>117.55</v>
      </c>
      <c r="AD25" s="25">
        <v>0.21</v>
      </c>
      <c r="AE25" s="17" t="s">
        <v>38</v>
      </c>
      <c r="AF25" s="26" t="s">
        <v>37</v>
      </c>
    </row>
    <row r="26" spans="1:32" ht="27" customHeight="1" x14ac:dyDescent="0.25">
      <c r="A26" s="16" t="s">
        <v>28</v>
      </c>
      <c r="B26" s="16" t="s">
        <v>29</v>
      </c>
      <c r="C26" s="17" t="s">
        <v>515</v>
      </c>
      <c r="D26" s="17">
        <v>2018</v>
      </c>
      <c r="E26" s="186">
        <v>2018008171</v>
      </c>
      <c r="F26" s="17" t="s">
        <v>531</v>
      </c>
      <c r="G26" s="16" t="s">
        <v>32</v>
      </c>
      <c r="H26" s="17" t="s">
        <v>33</v>
      </c>
      <c r="I26" s="19">
        <v>92.46</v>
      </c>
      <c r="J26" s="187">
        <v>111.88</v>
      </c>
      <c r="K26" s="187">
        <v>111.88</v>
      </c>
      <c r="L26" s="17" t="s">
        <v>517</v>
      </c>
      <c r="M26" s="17"/>
      <c r="N26" s="186" t="s">
        <v>43</v>
      </c>
      <c r="O26" s="188" t="s">
        <v>44</v>
      </c>
      <c r="P26" s="16" t="s">
        <v>37</v>
      </c>
      <c r="Q26" s="182" t="s">
        <v>493</v>
      </c>
      <c r="R26" s="189" t="s">
        <v>503</v>
      </c>
      <c r="S26" s="17"/>
      <c r="T26" s="184" t="s">
        <v>45</v>
      </c>
      <c r="U26" s="22">
        <v>43251</v>
      </c>
      <c r="V26" s="22">
        <v>43251</v>
      </c>
      <c r="W26" s="22">
        <v>43252</v>
      </c>
      <c r="X26" s="22">
        <v>43255</v>
      </c>
      <c r="Y26" s="22"/>
      <c r="Z26" s="22"/>
      <c r="AA26" s="22"/>
      <c r="AB26" s="19">
        <f>AC26/(1+Tabla3[[#This Row],[TIPUS IVA]])</f>
        <v>92.462809917355372</v>
      </c>
      <c r="AC26" s="187">
        <v>111.88</v>
      </c>
      <c r="AD26" s="25">
        <v>0.21</v>
      </c>
      <c r="AE26" s="17" t="s">
        <v>38</v>
      </c>
      <c r="AF26" s="26" t="s">
        <v>37</v>
      </c>
    </row>
    <row r="27" spans="1:32" ht="27" customHeight="1" x14ac:dyDescent="0.25">
      <c r="A27" s="16" t="s">
        <v>28</v>
      </c>
      <c r="B27" s="16" t="s">
        <v>29</v>
      </c>
      <c r="C27" s="17" t="s">
        <v>515</v>
      </c>
      <c r="D27" s="17">
        <v>2018</v>
      </c>
      <c r="E27" s="186">
        <v>2018008172</v>
      </c>
      <c r="F27" s="17" t="s">
        <v>532</v>
      </c>
      <c r="G27" s="16" t="s">
        <v>32</v>
      </c>
      <c r="H27" s="17" t="s">
        <v>33</v>
      </c>
      <c r="I27" s="19">
        <v>161.66</v>
      </c>
      <c r="J27" s="187">
        <v>195.61</v>
      </c>
      <c r="K27" s="187">
        <v>195.61</v>
      </c>
      <c r="L27" s="17" t="s">
        <v>517</v>
      </c>
      <c r="M27" s="17"/>
      <c r="N27" s="186" t="s">
        <v>43</v>
      </c>
      <c r="O27" s="188" t="s">
        <v>44</v>
      </c>
      <c r="P27" s="16" t="s">
        <v>37</v>
      </c>
      <c r="Q27" s="182" t="s">
        <v>493</v>
      </c>
      <c r="R27" s="189" t="s">
        <v>503</v>
      </c>
      <c r="S27" s="17"/>
      <c r="T27" s="184" t="s">
        <v>45</v>
      </c>
      <c r="U27" s="22">
        <v>43251</v>
      </c>
      <c r="V27" s="22">
        <v>43251</v>
      </c>
      <c r="W27" s="22">
        <v>43252</v>
      </c>
      <c r="X27" s="22">
        <v>43255</v>
      </c>
      <c r="Y27" s="22"/>
      <c r="Z27" s="22"/>
      <c r="AA27" s="22"/>
      <c r="AB27" s="19">
        <f>AC27/(1+Tabla3[[#This Row],[TIPUS IVA]])</f>
        <v>161.6611570247934</v>
      </c>
      <c r="AC27" s="187">
        <v>195.61</v>
      </c>
      <c r="AD27" s="25">
        <v>0.21</v>
      </c>
      <c r="AE27" s="17" t="s">
        <v>38</v>
      </c>
      <c r="AF27" s="26" t="s">
        <v>37</v>
      </c>
    </row>
    <row r="28" spans="1:32" ht="27" customHeight="1" x14ac:dyDescent="0.25">
      <c r="A28" s="16" t="s">
        <v>28</v>
      </c>
      <c r="B28" s="16" t="s">
        <v>29</v>
      </c>
      <c r="C28" s="17" t="s">
        <v>515</v>
      </c>
      <c r="D28" s="17">
        <v>2018</v>
      </c>
      <c r="E28" s="186">
        <v>2018008174</v>
      </c>
      <c r="F28" s="17" t="s">
        <v>533</v>
      </c>
      <c r="G28" s="16" t="s">
        <v>32</v>
      </c>
      <c r="H28" s="17" t="s">
        <v>33</v>
      </c>
      <c r="I28" s="19">
        <v>136.41</v>
      </c>
      <c r="J28" s="187">
        <v>165.06</v>
      </c>
      <c r="K28" s="187">
        <v>165.06</v>
      </c>
      <c r="L28" s="17" t="s">
        <v>517</v>
      </c>
      <c r="M28" s="17"/>
      <c r="N28" s="186" t="s">
        <v>43</v>
      </c>
      <c r="O28" s="188" t="s">
        <v>44</v>
      </c>
      <c r="P28" s="16" t="s">
        <v>37</v>
      </c>
      <c r="Q28" s="182" t="s">
        <v>493</v>
      </c>
      <c r="R28" s="189" t="s">
        <v>503</v>
      </c>
      <c r="S28" s="17"/>
      <c r="T28" s="184" t="s">
        <v>45</v>
      </c>
      <c r="U28" s="22">
        <v>43251</v>
      </c>
      <c r="V28" s="22">
        <v>43251</v>
      </c>
      <c r="W28" s="22">
        <v>43252</v>
      </c>
      <c r="X28" s="22">
        <v>43255</v>
      </c>
      <c r="Y28" s="22"/>
      <c r="Z28" s="22"/>
      <c r="AA28" s="22"/>
      <c r="AB28" s="19">
        <f>AC28/(1+Tabla3[[#This Row],[TIPUS IVA]])</f>
        <v>136.41322314049589</v>
      </c>
      <c r="AC28" s="187">
        <v>165.06</v>
      </c>
      <c r="AD28" s="25">
        <v>0.21</v>
      </c>
      <c r="AE28" s="17" t="s">
        <v>38</v>
      </c>
      <c r="AF28" s="26" t="s">
        <v>37</v>
      </c>
    </row>
    <row r="29" spans="1:32" ht="27" customHeight="1" x14ac:dyDescent="0.25">
      <c r="A29" s="16" t="s">
        <v>28</v>
      </c>
      <c r="B29" s="16" t="s">
        <v>29</v>
      </c>
      <c r="C29" s="17" t="s">
        <v>515</v>
      </c>
      <c r="D29" s="17">
        <v>2018</v>
      </c>
      <c r="E29" s="186">
        <v>2018008176</v>
      </c>
      <c r="F29" s="17" t="s">
        <v>534</v>
      </c>
      <c r="G29" s="16" t="s">
        <v>32</v>
      </c>
      <c r="H29" s="17" t="s">
        <v>33</v>
      </c>
      <c r="I29" s="19">
        <v>301.12</v>
      </c>
      <c r="J29" s="187">
        <v>364.36</v>
      </c>
      <c r="K29" s="187">
        <v>364.36</v>
      </c>
      <c r="L29" s="17" t="s">
        <v>517</v>
      </c>
      <c r="M29" s="17"/>
      <c r="N29" s="186" t="s">
        <v>43</v>
      </c>
      <c r="O29" s="188" t="s">
        <v>44</v>
      </c>
      <c r="P29" s="16" t="s">
        <v>37</v>
      </c>
      <c r="Q29" s="182" t="s">
        <v>493</v>
      </c>
      <c r="R29" s="189" t="s">
        <v>503</v>
      </c>
      <c r="S29" s="17"/>
      <c r="T29" s="184" t="s">
        <v>45</v>
      </c>
      <c r="U29" s="22">
        <v>43251</v>
      </c>
      <c r="V29" s="22">
        <v>43251</v>
      </c>
      <c r="W29" s="22">
        <v>43252</v>
      </c>
      <c r="X29" s="22">
        <v>43255</v>
      </c>
      <c r="Y29" s="22"/>
      <c r="Z29" s="22"/>
      <c r="AA29" s="22"/>
      <c r="AB29" s="19">
        <f>AC29/(1+Tabla3[[#This Row],[TIPUS IVA]])</f>
        <v>301.1239669421488</v>
      </c>
      <c r="AC29" s="187">
        <v>364.36</v>
      </c>
      <c r="AD29" s="25">
        <v>0.21</v>
      </c>
      <c r="AE29" s="17" t="s">
        <v>38</v>
      </c>
      <c r="AF29" s="26" t="s">
        <v>37</v>
      </c>
    </row>
    <row r="30" spans="1:32" ht="27" customHeight="1" x14ac:dyDescent="0.25">
      <c r="A30" s="16" t="s">
        <v>28</v>
      </c>
      <c r="B30" s="16" t="s">
        <v>29</v>
      </c>
      <c r="C30" s="17" t="s">
        <v>515</v>
      </c>
      <c r="D30" s="17">
        <v>2018</v>
      </c>
      <c r="E30" s="186">
        <v>2018008178</v>
      </c>
      <c r="F30" s="17" t="s">
        <v>535</v>
      </c>
      <c r="G30" s="16" t="s">
        <v>32</v>
      </c>
      <c r="H30" s="17" t="s">
        <v>33</v>
      </c>
      <c r="I30" s="19">
        <v>1.1399999999999999</v>
      </c>
      <c r="J30" s="187">
        <v>1.38</v>
      </c>
      <c r="K30" s="187">
        <v>1.38</v>
      </c>
      <c r="L30" s="17" t="s">
        <v>517</v>
      </c>
      <c r="M30" s="17"/>
      <c r="N30" s="186" t="s">
        <v>43</v>
      </c>
      <c r="O30" s="188" t="s">
        <v>44</v>
      </c>
      <c r="P30" s="16" t="s">
        <v>37</v>
      </c>
      <c r="Q30" s="182" t="s">
        <v>493</v>
      </c>
      <c r="R30" s="189" t="s">
        <v>503</v>
      </c>
      <c r="S30" s="17"/>
      <c r="T30" s="184" t="s">
        <v>45</v>
      </c>
      <c r="U30" s="22">
        <v>43251</v>
      </c>
      <c r="V30" s="22">
        <v>43251</v>
      </c>
      <c r="W30" s="22">
        <v>43252</v>
      </c>
      <c r="X30" s="22">
        <v>43255</v>
      </c>
      <c r="Y30" s="22"/>
      <c r="Z30" s="22"/>
      <c r="AA30" s="22"/>
      <c r="AB30" s="19">
        <f>AC30/(1+Tabla3[[#This Row],[TIPUS IVA]])</f>
        <v>1.140495867768595</v>
      </c>
      <c r="AC30" s="187">
        <v>1.38</v>
      </c>
      <c r="AD30" s="25">
        <v>0.21</v>
      </c>
      <c r="AE30" s="17" t="s">
        <v>38</v>
      </c>
      <c r="AF30" s="26" t="s">
        <v>37</v>
      </c>
    </row>
    <row r="31" spans="1:32" ht="27" customHeight="1" x14ac:dyDescent="0.25">
      <c r="A31" s="16" t="s">
        <v>28</v>
      </c>
      <c r="B31" s="16" t="s">
        <v>29</v>
      </c>
      <c r="C31" s="17" t="s">
        <v>515</v>
      </c>
      <c r="D31" s="17">
        <v>2018</v>
      </c>
      <c r="E31" s="186">
        <v>2018008179</v>
      </c>
      <c r="F31" s="17" t="s">
        <v>536</v>
      </c>
      <c r="G31" s="16" t="s">
        <v>32</v>
      </c>
      <c r="H31" s="17" t="s">
        <v>33</v>
      </c>
      <c r="I31" s="19">
        <v>4.26</v>
      </c>
      <c r="J31" s="187">
        <v>5.15</v>
      </c>
      <c r="K31" s="187">
        <v>5.15</v>
      </c>
      <c r="L31" s="17" t="s">
        <v>517</v>
      </c>
      <c r="M31" s="17"/>
      <c r="N31" s="186" t="s">
        <v>43</v>
      </c>
      <c r="O31" s="188" t="s">
        <v>44</v>
      </c>
      <c r="P31" s="16" t="s">
        <v>37</v>
      </c>
      <c r="Q31" s="182" t="s">
        <v>493</v>
      </c>
      <c r="R31" s="189" t="s">
        <v>503</v>
      </c>
      <c r="S31" s="17"/>
      <c r="T31" s="184" t="s">
        <v>45</v>
      </c>
      <c r="U31" s="22">
        <v>43251</v>
      </c>
      <c r="V31" s="22">
        <v>43251</v>
      </c>
      <c r="W31" s="22">
        <v>43252</v>
      </c>
      <c r="X31" s="22">
        <v>43255</v>
      </c>
      <c r="Y31" s="22"/>
      <c r="Z31" s="22"/>
      <c r="AA31" s="22"/>
      <c r="AB31" s="19">
        <f>AC31/(1+Tabla3[[#This Row],[TIPUS IVA]])</f>
        <v>4.2561983471074383</v>
      </c>
      <c r="AC31" s="187">
        <v>5.15</v>
      </c>
      <c r="AD31" s="25">
        <v>0.21</v>
      </c>
      <c r="AE31" s="17" t="s">
        <v>38</v>
      </c>
      <c r="AF31" s="26" t="s">
        <v>37</v>
      </c>
    </row>
    <row r="32" spans="1:32" ht="27" customHeight="1" x14ac:dyDescent="0.25">
      <c r="A32" s="16" t="s">
        <v>28</v>
      </c>
      <c r="B32" s="16" t="s">
        <v>29</v>
      </c>
      <c r="C32" s="17" t="s">
        <v>515</v>
      </c>
      <c r="D32" s="17">
        <v>2018</v>
      </c>
      <c r="E32" s="186">
        <v>2018008180</v>
      </c>
      <c r="F32" s="17" t="s">
        <v>537</v>
      </c>
      <c r="G32" s="16" t="s">
        <v>32</v>
      </c>
      <c r="H32" s="17" t="s">
        <v>33</v>
      </c>
      <c r="I32" s="19">
        <v>2.36</v>
      </c>
      <c r="J32" s="187">
        <v>2.86</v>
      </c>
      <c r="K32" s="187">
        <v>2.86</v>
      </c>
      <c r="L32" s="17" t="s">
        <v>517</v>
      </c>
      <c r="M32" s="17"/>
      <c r="N32" s="186" t="s">
        <v>43</v>
      </c>
      <c r="O32" s="188" t="s">
        <v>44</v>
      </c>
      <c r="P32" s="16" t="s">
        <v>37</v>
      </c>
      <c r="Q32" s="182" t="s">
        <v>493</v>
      </c>
      <c r="R32" s="189" t="s">
        <v>503</v>
      </c>
      <c r="S32" s="17"/>
      <c r="T32" s="184" t="s">
        <v>45</v>
      </c>
      <c r="U32" s="22">
        <v>43251</v>
      </c>
      <c r="V32" s="22">
        <v>43251</v>
      </c>
      <c r="W32" s="22">
        <v>43252</v>
      </c>
      <c r="X32" s="22">
        <v>43255</v>
      </c>
      <c r="Y32" s="22"/>
      <c r="Z32" s="22"/>
      <c r="AA32" s="22"/>
      <c r="AB32" s="19">
        <f>AC32/(1+Tabla3[[#This Row],[TIPUS IVA]])</f>
        <v>2.3636363636363638</v>
      </c>
      <c r="AC32" s="187">
        <v>2.86</v>
      </c>
      <c r="AD32" s="25">
        <v>0.21</v>
      </c>
      <c r="AE32" s="17" t="s">
        <v>38</v>
      </c>
      <c r="AF32" s="26" t="s">
        <v>37</v>
      </c>
    </row>
    <row r="33" spans="1:32" ht="27" customHeight="1" x14ac:dyDescent="0.25">
      <c r="A33" s="16" t="s">
        <v>28</v>
      </c>
      <c r="B33" s="16" t="s">
        <v>29</v>
      </c>
      <c r="C33" s="17" t="s">
        <v>515</v>
      </c>
      <c r="D33" s="17">
        <v>2018</v>
      </c>
      <c r="E33" s="186">
        <v>2018008184</v>
      </c>
      <c r="F33" s="17" t="s">
        <v>538</v>
      </c>
      <c r="G33" s="16" t="s">
        <v>32</v>
      </c>
      <c r="H33" s="17" t="s">
        <v>33</v>
      </c>
      <c r="I33" s="19">
        <v>95.73</v>
      </c>
      <c r="J33" s="187">
        <v>115.83</v>
      </c>
      <c r="K33" s="187">
        <v>115.83</v>
      </c>
      <c r="L33" s="17" t="s">
        <v>517</v>
      </c>
      <c r="M33" s="17"/>
      <c r="N33" s="186" t="s">
        <v>43</v>
      </c>
      <c r="O33" s="188" t="s">
        <v>44</v>
      </c>
      <c r="P33" s="16" t="s">
        <v>37</v>
      </c>
      <c r="Q33" s="182" t="s">
        <v>493</v>
      </c>
      <c r="R33" s="189" t="s">
        <v>503</v>
      </c>
      <c r="S33" s="17"/>
      <c r="T33" s="184" t="s">
        <v>45</v>
      </c>
      <c r="U33" s="22">
        <v>43251</v>
      </c>
      <c r="V33" s="22">
        <v>43251</v>
      </c>
      <c r="W33" s="22">
        <v>43252</v>
      </c>
      <c r="X33" s="22">
        <v>43255</v>
      </c>
      <c r="Y33" s="22"/>
      <c r="Z33" s="22"/>
      <c r="AA33" s="22"/>
      <c r="AB33" s="19">
        <f>AC33/(1+Tabla3[[#This Row],[TIPUS IVA]])</f>
        <v>95.727272727272734</v>
      </c>
      <c r="AC33" s="187">
        <v>115.83</v>
      </c>
      <c r="AD33" s="25">
        <v>0.21</v>
      </c>
      <c r="AE33" s="17" t="s">
        <v>38</v>
      </c>
      <c r="AF33" s="26" t="s">
        <v>37</v>
      </c>
    </row>
    <row r="34" spans="1:32" ht="27" customHeight="1" x14ac:dyDescent="0.25">
      <c r="A34" s="16" t="s">
        <v>28</v>
      </c>
      <c r="B34" s="16" t="s">
        <v>29</v>
      </c>
      <c r="C34" s="17" t="s">
        <v>515</v>
      </c>
      <c r="D34" s="17">
        <v>2018</v>
      </c>
      <c r="E34" s="186">
        <v>2018008185</v>
      </c>
      <c r="F34" s="17" t="s">
        <v>539</v>
      </c>
      <c r="G34" s="16" t="s">
        <v>32</v>
      </c>
      <c r="H34" s="17" t="s">
        <v>33</v>
      </c>
      <c r="I34" s="19">
        <v>228.57</v>
      </c>
      <c r="J34" s="187">
        <v>276.57</v>
      </c>
      <c r="K34" s="187">
        <v>276.57</v>
      </c>
      <c r="L34" s="17" t="s">
        <v>517</v>
      </c>
      <c r="M34" s="17"/>
      <c r="N34" s="186" t="s">
        <v>43</v>
      </c>
      <c r="O34" s="188" t="s">
        <v>44</v>
      </c>
      <c r="P34" s="16" t="s">
        <v>37</v>
      </c>
      <c r="Q34" s="182" t="s">
        <v>493</v>
      </c>
      <c r="R34" s="189" t="s">
        <v>503</v>
      </c>
      <c r="S34" s="17"/>
      <c r="T34" s="184" t="s">
        <v>45</v>
      </c>
      <c r="U34" s="22">
        <v>43251</v>
      </c>
      <c r="V34" s="22">
        <v>43251</v>
      </c>
      <c r="W34" s="22">
        <v>43252</v>
      </c>
      <c r="X34" s="22">
        <v>43255</v>
      </c>
      <c r="Y34" s="22"/>
      <c r="Z34" s="22"/>
      <c r="AA34" s="22"/>
      <c r="AB34" s="19">
        <f>AC34/(1+Tabla3[[#This Row],[TIPUS IVA]])</f>
        <v>228.5702479338843</v>
      </c>
      <c r="AC34" s="187">
        <v>276.57</v>
      </c>
      <c r="AD34" s="25">
        <v>0.21</v>
      </c>
      <c r="AE34" s="17" t="s">
        <v>38</v>
      </c>
      <c r="AF34" s="26" t="s">
        <v>37</v>
      </c>
    </row>
    <row r="35" spans="1:32" ht="27" customHeight="1" x14ac:dyDescent="0.25">
      <c r="A35" s="16" t="s">
        <v>28</v>
      </c>
      <c r="B35" s="16" t="s">
        <v>29</v>
      </c>
      <c r="C35" s="17" t="s">
        <v>515</v>
      </c>
      <c r="D35" s="17">
        <v>2018</v>
      </c>
      <c r="E35" s="186">
        <v>2018008186</v>
      </c>
      <c r="F35" s="17" t="s">
        <v>524</v>
      </c>
      <c r="G35" s="16" t="s">
        <v>32</v>
      </c>
      <c r="H35" s="17" t="s">
        <v>33</v>
      </c>
      <c r="I35" s="19">
        <v>6.07</v>
      </c>
      <c r="J35" s="187">
        <v>7.34</v>
      </c>
      <c r="K35" s="187">
        <v>7.34</v>
      </c>
      <c r="L35" s="17" t="s">
        <v>517</v>
      </c>
      <c r="M35" s="17"/>
      <c r="N35" s="186" t="s">
        <v>43</v>
      </c>
      <c r="O35" s="188" t="s">
        <v>44</v>
      </c>
      <c r="P35" s="16" t="s">
        <v>37</v>
      </c>
      <c r="Q35" s="182" t="s">
        <v>493</v>
      </c>
      <c r="R35" s="189" t="s">
        <v>503</v>
      </c>
      <c r="S35" s="17"/>
      <c r="T35" s="184" t="s">
        <v>45</v>
      </c>
      <c r="U35" s="22">
        <v>43251</v>
      </c>
      <c r="V35" s="22">
        <v>43251</v>
      </c>
      <c r="W35" s="22">
        <v>43252</v>
      </c>
      <c r="X35" s="22">
        <v>43255</v>
      </c>
      <c r="Y35" s="22"/>
      <c r="Z35" s="22"/>
      <c r="AA35" s="22"/>
      <c r="AB35" s="19">
        <f>AC35/(1+Tabla3[[#This Row],[TIPUS IVA]])</f>
        <v>6.0661157024793386</v>
      </c>
      <c r="AC35" s="187">
        <v>7.34</v>
      </c>
      <c r="AD35" s="25">
        <v>0.21</v>
      </c>
      <c r="AE35" s="17" t="s">
        <v>38</v>
      </c>
      <c r="AF35" s="26" t="s">
        <v>37</v>
      </c>
    </row>
    <row r="36" spans="1:32" ht="27" customHeight="1" x14ac:dyDescent="0.25">
      <c r="A36" s="16" t="s">
        <v>28</v>
      </c>
      <c r="B36" s="16" t="s">
        <v>29</v>
      </c>
      <c r="C36" s="17" t="s">
        <v>515</v>
      </c>
      <c r="D36" s="17">
        <v>2018</v>
      </c>
      <c r="E36" s="186">
        <v>2018008194</v>
      </c>
      <c r="F36" s="17" t="s">
        <v>540</v>
      </c>
      <c r="G36" s="16" t="s">
        <v>32</v>
      </c>
      <c r="H36" s="17" t="s">
        <v>33</v>
      </c>
      <c r="I36" s="19">
        <v>107.39</v>
      </c>
      <c r="J36" s="187">
        <v>129.94</v>
      </c>
      <c r="K36" s="187">
        <v>129.94</v>
      </c>
      <c r="L36" s="17" t="s">
        <v>517</v>
      </c>
      <c r="M36" s="17"/>
      <c r="N36" s="186" t="s">
        <v>43</v>
      </c>
      <c r="O36" s="188" t="s">
        <v>44</v>
      </c>
      <c r="P36" s="16" t="s">
        <v>37</v>
      </c>
      <c r="Q36" s="182" t="s">
        <v>493</v>
      </c>
      <c r="R36" s="189" t="s">
        <v>503</v>
      </c>
      <c r="S36" s="17"/>
      <c r="T36" s="184" t="s">
        <v>45</v>
      </c>
      <c r="U36" s="22">
        <v>43251</v>
      </c>
      <c r="V36" s="22">
        <v>43251</v>
      </c>
      <c r="W36" s="22">
        <v>43252</v>
      </c>
      <c r="X36" s="22">
        <v>43255</v>
      </c>
      <c r="Y36" s="22"/>
      <c r="Z36" s="22"/>
      <c r="AA36" s="22"/>
      <c r="AB36" s="19">
        <f>AC36/(1+Tabla3[[#This Row],[TIPUS IVA]])</f>
        <v>107.38842975206612</v>
      </c>
      <c r="AC36" s="187">
        <v>129.94</v>
      </c>
      <c r="AD36" s="25">
        <v>0.21</v>
      </c>
      <c r="AE36" s="17" t="s">
        <v>38</v>
      </c>
      <c r="AF36" s="26" t="s">
        <v>37</v>
      </c>
    </row>
    <row r="37" spans="1:32" ht="27" customHeight="1" x14ac:dyDescent="0.25">
      <c r="A37" s="16" t="s">
        <v>28</v>
      </c>
      <c r="B37" s="16" t="s">
        <v>29</v>
      </c>
      <c r="C37" s="17" t="s">
        <v>515</v>
      </c>
      <c r="D37" s="17">
        <v>2018</v>
      </c>
      <c r="E37" s="186">
        <v>2018008196</v>
      </c>
      <c r="F37" s="17" t="s">
        <v>541</v>
      </c>
      <c r="G37" s="16" t="s">
        <v>32</v>
      </c>
      <c r="H37" s="17" t="s">
        <v>33</v>
      </c>
      <c r="I37" s="19">
        <v>231.23</v>
      </c>
      <c r="J37" s="187">
        <v>279.79000000000002</v>
      </c>
      <c r="K37" s="187">
        <v>279.79000000000002</v>
      </c>
      <c r="L37" s="17" t="s">
        <v>517</v>
      </c>
      <c r="M37" s="17"/>
      <c r="N37" s="186" t="s">
        <v>43</v>
      </c>
      <c r="O37" s="188" t="s">
        <v>44</v>
      </c>
      <c r="P37" s="16" t="s">
        <v>37</v>
      </c>
      <c r="Q37" s="182" t="s">
        <v>493</v>
      </c>
      <c r="R37" s="189" t="s">
        <v>503</v>
      </c>
      <c r="S37" s="17"/>
      <c r="T37" s="184" t="s">
        <v>45</v>
      </c>
      <c r="U37" s="22">
        <v>43251</v>
      </c>
      <c r="V37" s="22">
        <v>43251</v>
      </c>
      <c r="W37" s="22">
        <v>43252</v>
      </c>
      <c r="X37" s="22">
        <v>43255</v>
      </c>
      <c r="Y37" s="22"/>
      <c r="Z37" s="22"/>
      <c r="AA37" s="22"/>
      <c r="AB37" s="19">
        <f>AC37/(1+Tabla3[[#This Row],[TIPUS IVA]])</f>
        <v>231.2314049586777</v>
      </c>
      <c r="AC37" s="187">
        <v>279.79000000000002</v>
      </c>
      <c r="AD37" s="25">
        <v>0.21</v>
      </c>
      <c r="AE37" s="17" t="s">
        <v>38</v>
      </c>
      <c r="AF37" s="26" t="s">
        <v>37</v>
      </c>
    </row>
    <row r="38" spans="1:32" ht="27" customHeight="1" x14ac:dyDescent="0.25">
      <c r="A38" s="16" t="s">
        <v>28</v>
      </c>
      <c r="B38" s="16" t="s">
        <v>29</v>
      </c>
      <c r="C38" s="17" t="s">
        <v>515</v>
      </c>
      <c r="D38" s="17">
        <v>2018</v>
      </c>
      <c r="E38" s="186">
        <v>2018008197</v>
      </c>
      <c r="F38" s="17" t="s">
        <v>542</v>
      </c>
      <c r="G38" s="16" t="s">
        <v>32</v>
      </c>
      <c r="H38" s="17" t="s">
        <v>33</v>
      </c>
      <c r="I38" s="19">
        <v>12.46</v>
      </c>
      <c r="J38" s="187">
        <v>15.08</v>
      </c>
      <c r="K38" s="187">
        <v>15.08</v>
      </c>
      <c r="L38" s="17" t="s">
        <v>517</v>
      </c>
      <c r="M38" s="17"/>
      <c r="N38" s="186" t="s">
        <v>43</v>
      </c>
      <c r="O38" s="188" t="s">
        <v>44</v>
      </c>
      <c r="P38" s="16" t="s">
        <v>37</v>
      </c>
      <c r="Q38" s="182" t="s">
        <v>493</v>
      </c>
      <c r="R38" s="189" t="s">
        <v>503</v>
      </c>
      <c r="S38" s="17"/>
      <c r="T38" s="184" t="s">
        <v>45</v>
      </c>
      <c r="U38" s="22">
        <v>43251</v>
      </c>
      <c r="V38" s="22">
        <v>43251</v>
      </c>
      <c r="W38" s="22">
        <v>43252</v>
      </c>
      <c r="X38" s="22">
        <v>43255</v>
      </c>
      <c r="Y38" s="22"/>
      <c r="Z38" s="22"/>
      <c r="AA38" s="22"/>
      <c r="AB38" s="19">
        <f>AC38/(1+Tabla3[[#This Row],[TIPUS IVA]])</f>
        <v>12.462809917355372</v>
      </c>
      <c r="AC38" s="187">
        <v>15.08</v>
      </c>
      <c r="AD38" s="25">
        <v>0.21</v>
      </c>
      <c r="AE38" s="17" t="s">
        <v>38</v>
      </c>
      <c r="AF38" s="26" t="s">
        <v>37</v>
      </c>
    </row>
    <row r="39" spans="1:32" ht="27" customHeight="1" x14ac:dyDescent="0.25">
      <c r="A39" s="16" t="s">
        <v>28</v>
      </c>
      <c r="B39" s="16" t="s">
        <v>29</v>
      </c>
      <c r="C39" s="17" t="s">
        <v>515</v>
      </c>
      <c r="D39" s="17">
        <v>2018</v>
      </c>
      <c r="E39" s="186">
        <v>2018008200</v>
      </c>
      <c r="F39" s="17" t="s">
        <v>543</v>
      </c>
      <c r="G39" s="16" t="s">
        <v>32</v>
      </c>
      <c r="H39" s="17" t="s">
        <v>33</v>
      </c>
      <c r="I39" s="19">
        <v>22.53</v>
      </c>
      <c r="J39" s="187">
        <v>27.26</v>
      </c>
      <c r="K39" s="187">
        <v>27.26</v>
      </c>
      <c r="L39" s="17" t="s">
        <v>517</v>
      </c>
      <c r="M39" s="17"/>
      <c r="N39" s="186" t="s">
        <v>43</v>
      </c>
      <c r="O39" s="188" t="s">
        <v>44</v>
      </c>
      <c r="P39" s="16" t="s">
        <v>37</v>
      </c>
      <c r="Q39" s="182" t="s">
        <v>493</v>
      </c>
      <c r="R39" s="189" t="s">
        <v>503</v>
      </c>
      <c r="S39" s="17"/>
      <c r="T39" s="184" t="s">
        <v>45</v>
      </c>
      <c r="U39" s="22">
        <v>43251</v>
      </c>
      <c r="V39" s="22">
        <v>43251</v>
      </c>
      <c r="W39" s="22">
        <v>43252</v>
      </c>
      <c r="X39" s="22">
        <v>43255</v>
      </c>
      <c r="Y39" s="22"/>
      <c r="Z39" s="22"/>
      <c r="AA39" s="22"/>
      <c r="AB39" s="19">
        <f>AC39/(1+Tabla3[[#This Row],[TIPUS IVA]])</f>
        <v>22.528925619834713</v>
      </c>
      <c r="AC39" s="187">
        <v>27.26</v>
      </c>
      <c r="AD39" s="25">
        <v>0.21</v>
      </c>
      <c r="AE39" s="17" t="s">
        <v>38</v>
      </c>
      <c r="AF39" s="26" t="s">
        <v>37</v>
      </c>
    </row>
    <row r="40" spans="1:32" ht="27" customHeight="1" x14ac:dyDescent="0.25">
      <c r="A40" s="16" t="s">
        <v>28</v>
      </c>
      <c r="B40" s="16" t="s">
        <v>29</v>
      </c>
      <c r="C40" s="17" t="s">
        <v>515</v>
      </c>
      <c r="D40" s="17">
        <v>2018</v>
      </c>
      <c r="E40" s="186">
        <v>2018008203</v>
      </c>
      <c r="F40" s="17" t="s">
        <v>544</v>
      </c>
      <c r="G40" s="16" t="s">
        <v>32</v>
      </c>
      <c r="H40" s="17" t="s">
        <v>33</v>
      </c>
      <c r="I40" s="19">
        <v>22.94</v>
      </c>
      <c r="J40" s="187">
        <v>27.76</v>
      </c>
      <c r="K40" s="187">
        <v>27.76</v>
      </c>
      <c r="L40" s="17" t="s">
        <v>517</v>
      </c>
      <c r="M40" s="17"/>
      <c r="N40" s="186" t="s">
        <v>43</v>
      </c>
      <c r="O40" s="188" t="s">
        <v>44</v>
      </c>
      <c r="P40" s="16" t="s">
        <v>37</v>
      </c>
      <c r="Q40" s="182" t="s">
        <v>493</v>
      </c>
      <c r="R40" s="189" t="s">
        <v>503</v>
      </c>
      <c r="S40" s="17"/>
      <c r="T40" s="184" t="s">
        <v>45</v>
      </c>
      <c r="U40" s="22">
        <v>43251</v>
      </c>
      <c r="V40" s="22">
        <v>43251</v>
      </c>
      <c r="W40" s="22">
        <v>43252</v>
      </c>
      <c r="X40" s="22">
        <v>43255</v>
      </c>
      <c r="Y40" s="22"/>
      <c r="Z40" s="22"/>
      <c r="AA40" s="22"/>
      <c r="AB40" s="19">
        <f>AC40/(1+Tabla3[[#This Row],[TIPUS IVA]])</f>
        <v>22.942148760330582</v>
      </c>
      <c r="AC40" s="187">
        <v>27.76</v>
      </c>
      <c r="AD40" s="25">
        <v>0.21</v>
      </c>
      <c r="AE40" s="17" t="s">
        <v>38</v>
      </c>
      <c r="AF40" s="26" t="s">
        <v>37</v>
      </c>
    </row>
    <row r="41" spans="1:32" ht="27" customHeight="1" x14ac:dyDescent="0.25">
      <c r="A41" s="16" t="s">
        <v>28</v>
      </c>
      <c r="B41" s="16" t="s">
        <v>29</v>
      </c>
      <c r="C41" s="17" t="s">
        <v>515</v>
      </c>
      <c r="D41" s="17">
        <v>2018</v>
      </c>
      <c r="E41" s="186">
        <v>2018009593</v>
      </c>
      <c r="F41" s="191" t="s">
        <v>545</v>
      </c>
      <c r="G41" s="16" t="s">
        <v>32</v>
      </c>
      <c r="H41" s="17" t="s">
        <v>33</v>
      </c>
      <c r="I41" s="187">
        <v>19.8</v>
      </c>
      <c r="J41" s="187">
        <v>23.96</v>
      </c>
      <c r="K41" s="187">
        <v>23.96</v>
      </c>
      <c r="L41" s="17" t="s">
        <v>517</v>
      </c>
      <c r="M41" s="17"/>
      <c r="N41" s="186" t="s">
        <v>43</v>
      </c>
      <c r="O41" s="188" t="s">
        <v>44</v>
      </c>
      <c r="P41" s="16" t="s">
        <v>37</v>
      </c>
      <c r="Q41" s="182" t="s">
        <v>493</v>
      </c>
      <c r="R41" s="189" t="s">
        <v>503</v>
      </c>
      <c r="S41" s="17"/>
      <c r="T41" s="184" t="s">
        <v>45</v>
      </c>
      <c r="U41" s="22">
        <v>43272</v>
      </c>
      <c r="V41" s="22">
        <v>43272</v>
      </c>
      <c r="W41" s="22">
        <v>43273</v>
      </c>
      <c r="X41" s="22">
        <v>43276</v>
      </c>
      <c r="Y41" s="22"/>
      <c r="Z41" s="22"/>
      <c r="AA41" s="22"/>
      <c r="AB41" s="19">
        <f>AC41/(1+Tabla3[[#This Row],[TIPUS IVA]])</f>
        <v>19.801652892561986</v>
      </c>
      <c r="AC41" s="187">
        <v>23.96</v>
      </c>
      <c r="AD41" s="25">
        <v>0.21</v>
      </c>
      <c r="AE41" s="17" t="s">
        <v>38</v>
      </c>
      <c r="AF41" s="26" t="s">
        <v>37</v>
      </c>
    </row>
    <row r="42" spans="1:32" ht="27" customHeight="1" x14ac:dyDescent="0.25">
      <c r="A42" s="16" t="s">
        <v>28</v>
      </c>
      <c r="B42" s="16" t="s">
        <v>29</v>
      </c>
      <c r="C42" s="17" t="s">
        <v>515</v>
      </c>
      <c r="D42" s="17">
        <v>2018</v>
      </c>
      <c r="E42" s="186">
        <v>2018009594</v>
      </c>
      <c r="F42" s="191" t="s">
        <v>535</v>
      </c>
      <c r="G42" s="16" t="s">
        <v>32</v>
      </c>
      <c r="H42" s="17" t="s">
        <v>33</v>
      </c>
      <c r="I42" s="187">
        <v>27.46</v>
      </c>
      <c r="J42" s="187">
        <v>33.229999999999997</v>
      </c>
      <c r="K42" s="187">
        <v>33.229999999999997</v>
      </c>
      <c r="L42" s="17" t="s">
        <v>517</v>
      </c>
      <c r="M42" s="17"/>
      <c r="N42" s="186" t="s">
        <v>43</v>
      </c>
      <c r="O42" s="188" t="s">
        <v>44</v>
      </c>
      <c r="P42" s="16" t="s">
        <v>37</v>
      </c>
      <c r="Q42" s="182" t="s">
        <v>493</v>
      </c>
      <c r="R42" s="189" t="s">
        <v>503</v>
      </c>
      <c r="S42" s="17"/>
      <c r="T42" s="184" t="s">
        <v>45</v>
      </c>
      <c r="U42" s="22">
        <v>43272</v>
      </c>
      <c r="V42" s="22">
        <v>43272</v>
      </c>
      <c r="W42" s="22">
        <v>43273</v>
      </c>
      <c r="X42" s="22">
        <v>43276</v>
      </c>
      <c r="Y42" s="22"/>
      <c r="Z42" s="22"/>
      <c r="AA42" s="22"/>
      <c r="AB42" s="19">
        <f>AC42/(1+Tabla3[[#This Row],[TIPUS IVA]])</f>
        <v>27.462809917355369</v>
      </c>
      <c r="AC42" s="187">
        <v>33.229999999999997</v>
      </c>
      <c r="AD42" s="25">
        <v>0.21</v>
      </c>
      <c r="AE42" s="17" t="s">
        <v>38</v>
      </c>
      <c r="AF42" s="26" t="s">
        <v>37</v>
      </c>
    </row>
    <row r="43" spans="1:32" ht="27" customHeight="1" x14ac:dyDescent="0.25">
      <c r="A43" s="16" t="s">
        <v>28</v>
      </c>
      <c r="B43" s="16" t="s">
        <v>29</v>
      </c>
      <c r="C43" s="17" t="s">
        <v>515</v>
      </c>
      <c r="D43" s="17">
        <v>2018</v>
      </c>
      <c r="E43" s="186">
        <v>2018009595</v>
      </c>
      <c r="F43" s="191" t="s">
        <v>546</v>
      </c>
      <c r="G43" s="16" t="s">
        <v>32</v>
      </c>
      <c r="H43" s="17" t="s">
        <v>33</v>
      </c>
      <c r="I43" s="29">
        <v>4.47</v>
      </c>
      <c r="J43" s="187">
        <v>5.41</v>
      </c>
      <c r="K43" s="187">
        <v>5.41</v>
      </c>
      <c r="L43" s="17" t="s">
        <v>517</v>
      </c>
      <c r="M43" s="17"/>
      <c r="N43" s="186" t="s">
        <v>43</v>
      </c>
      <c r="O43" s="188" t="s">
        <v>44</v>
      </c>
      <c r="P43" s="16" t="s">
        <v>37</v>
      </c>
      <c r="Q43" s="182" t="s">
        <v>493</v>
      </c>
      <c r="R43" s="189" t="s">
        <v>503</v>
      </c>
      <c r="S43" s="17"/>
      <c r="T43" s="184" t="s">
        <v>45</v>
      </c>
      <c r="U43" s="22">
        <v>43272</v>
      </c>
      <c r="V43" s="22">
        <v>43272</v>
      </c>
      <c r="W43" s="22">
        <v>43273</v>
      </c>
      <c r="X43" s="22">
        <v>43276</v>
      </c>
      <c r="Y43" s="22"/>
      <c r="Z43" s="22"/>
      <c r="AA43" s="22"/>
      <c r="AB43" s="19">
        <f>AC43/(1+Tabla3[[#This Row],[TIPUS IVA]])</f>
        <v>4.4710743801652892</v>
      </c>
      <c r="AC43" s="187">
        <v>5.41</v>
      </c>
      <c r="AD43" s="25">
        <v>0.21</v>
      </c>
      <c r="AE43" s="17" t="s">
        <v>38</v>
      </c>
      <c r="AF43" s="26" t="s">
        <v>37</v>
      </c>
    </row>
    <row r="44" spans="1:32" ht="27" customHeight="1" x14ac:dyDescent="0.25">
      <c r="A44" s="16" t="s">
        <v>28</v>
      </c>
      <c r="B44" s="16" t="s">
        <v>29</v>
      </c>
      <c r="C44" s="17" t="s">
        <v>515</v>
      </c>
      <c r="D44" s="17">
        <v>2018</v>
      </c>
      <c r="E44" s="186">
        <v>2018009600</v>
      </c>
      <c r="F44" s="191" t="s">
        <v>547</v>
      </c>
      <c r="G44" s="16" t="s">
        <v>32</v>
      </c>
      <c r="H44" s="17" t="s">
        <v>33</v>
      </c>
      <c r="I44" s="187">
        <v>1.27</v>
      </c>
      <c r="J44" s="187">
        <v>1.54</v>
      </c>
      <c r="K44" s="187">
        <v>1.54</v>
      </c>
      <c r="L44" s="17" t="s">
        <v>517</v>
      </c>
      <c r="M44" s="17"/>
      <c r="N44" s="186" t="s">
        <v>43</v>
      </c>
      <c r="O44" s="188" t="s">
        <v>44</v>
      </c>
      <c r="P44" s="16" t="s">
        <v>37</v>
      </c>
      <c r="Q44" s="182" t="s">
        <v>493</v>
      </c>
      <c r="R44" s="189" t="s">
        <v>503</v>
      </c>
      <c r="S44" s="17"/>
      <c r="T44" s="184" t="s">
        <v>45</v>
      </c>
      <c r="U44" s="22">
        <v>43272</v>
      </c>
      <c r="V44" s="22">
        <v>43272</v>
      </c>
      <c r="W44" s="22">
        <v>43273</v>
      </c>
      <c r="X44" s="22">
        <v>43276</v>
      </c>
      <c r="Y44" s="22"/>
      <c r="Z44" s="22"/>
      <c r="AA44" s="22"/>
      <c r="AB44" s="19">
        <f>AC44/(1+Tabla3[[#This Row],[TIPUS IVA]])</f>
        <v>1.2727272727272727</v>
      </c>
      <c r="AC44" s="187">
        <v>1.54</v>
      </c>
      <c r="AD44" s="25">
        <v>0.21</v>
      </c>
      <c r="AE44" s="17" t="s">
        <v>38</v>
      </c>
      <c r="AF44" s="26" t="s">
        <v>37</v>
      </c>
    </row>
    <row r="45" spans="1:32" ht="27" customHeight="1" x14ac:dyDescent="0.25">
      <c r="A45" s="16" t="s">
        <v>28</v>
      </c>
      <c r="B45" s="16" t="s">
        <v>29</v>
      </c>
      <c r="C45" s="17" t="s">
        <v>515</v>
      </c>
      <c r="D45" s="17">
        <v>2018</v>
      </c>
      <c r="E45" s="186">
        <v>2018009605</v>
      </c>
      <c r="F45" s="191" t="s">
        <v>548</v>
      </c>
      <c r="G45" s="16" t="s">
        <v>32</v>
      </c>
      <c r="H45" s="17" t="s">
        <v>33</v>
      </c>
      <c r="I45" s="187">
        <v>38.29</v>
      </c>
      <c r="J45" s="187">
        <v>46.33</v>
      </c>
      <c r="K45" s="187">
        <v>46.33</v>
      </c>
      <c r="L45" s="17" t="s">
        <v>517</v>
      </c>
      <c r="M45" s="17"/>
      <c r="N45" s="186" t="s">
        <v>43</v>
      </c>
      <c r="O45" s="188" t="s">
        <v>44</v>
      </c>
      <c r="P45" s="16" t="s">
        <v>37</v>
      </c>
      <c r="Q45" s="182" t="s">
        <v>493</v>
      </c>
      <c r="R45" s="189" t="s">
        <v>503</v>
      </c>
      <c r="S45" s="17"/>
      <c r="T45" s="184" t="s">
        <v>45</v>
      </c>
      <c r="U45" s="22">
        <v>43272</v>
      </c>
      <c r="V45" s="22">
        <v>43272</v>
      </c>
      <c r="W45" s="22">
        <v>43273</v>
      </c>
      <c r="X45" s="22">
        <v>43276</v>
      </c>
      <c r="Y45" s="22"/>
      <c r="Z45" s="22"/>
      <c r="AA45" s="22"/>
      <c r="AB45" s="19">
        <f>AC45/(1+Tabla3[[#This Row],[TIPUS IVA]])</f>
        <v>38.289256198347104</v>
      </c>
      <c r="AC45" s="187">
        <v>46.33</v>
      </c>
      <c r="AD45" s="25">
        <v>0.21</v>
      </c>
      <c r="AE45" s="17" t="s">
        <v>38</v>
      </c>
      <c r="AF45" s="26" t="s">
        <v>37</v>
      </c>
    </row>
    <row r="46" spans="1:32" ht="27" customHeight="1" x14ac:dyDescent="0.25">
      <c r="A46" s="16" t="s">
        <v>28</v>
      </c>
      <c r="B46" s="16" t="s">
        <v>29</v>
      </c>
      <c r="C46" s="17" t="s">
        <v>515</v>
      </c>
      <c r="D46" s="17">
        <v>2018</v>
      </c>
      <c r="E46" s="186">
        <v>2018009608</v>
      </c>
      <c r="F46" s="191" t="s">
        <v>549</v>
      </c>
      <c r="G46" s="16" t="s">
        <v>32</v>
      </c>
      <c r="H46" s="17" t="s">
        <v>33</v>
      </c>
      <c r="I46" s="187">
        <v>143.80000000000001</v>
      </c>
      <c r="J46" s="187">
        <v>174</v>
      </c>
      <c r="K46" s="187">
        <v>174</v>
      </c>
      <c r="L46" s="17" t="s">
        <v>517</v>
      </c>
      <c r="M46" s="17"/>
      <c r="N46" s="186" t="s">
        <v>43</v>
      </c>
      <c r="O46" s="188" t="s">
        <v>44</v>
      </c>
      <c r="P46" s="16" t="s">
        <v>37</v>
      </c>
      <c r="Q46" s="182" t="s">
        <v>493</v>
      </c>
      <c r="R46" s="189" t="s">
        <v>503</v>
      </c>
      <c r="S46" s="17"/>
      <c r="T46" s="184" t="s">
        <v>45</v>
      </c>
      <c r="U46" s="22">
        <v>43265</v>
      </c>
      <c r="V46" s="22">
        <v>43265</v>
      </c>
      <c r="W46" s="22">
        <v>43266</v>
      </c>
      <c r="X46" s="22">
        <v>43276</v>
      </c>
      <c r="Y46" s="22"/>
      <c r="Z46" s="22"/>
      <c r="AA46" s="22"/>
      <c r="AB46" s="19">
        <f>AC46/(1+Tabla3[[#This Row],[TIPUS IVA]])</f>
        <v>143.80165289256198</v>
      </c>
      <c r="AC46" s="187">
        <v>174</v>
      </c>
      <c r="AD46" s="25">
        <v>0.21</v>
      </c>
      <c r="AE46" s="17" t="s">
        <v>38</v>
      </c>
      <c r="AF46" s="26" t="s">
        <v>37</v>
      </c>
    </row>
    <row r="47" spans="1:32" ht="27" customHeight="1" x14ac:dyDescent="0.25">
      <c r="A47" s="16" t="s">
        <v>28</v>
      </c>
      <c r="B47" s="16" t="s">
        <v>29</v>
      </c>
      <c r="C47" s="17" t="s">
        <v>515</v>
      </c>
      <c r="D47" s="17">
        <v>2018</v>
      </c>
      <c r="E47" s="186">
        <v>2018009609</v>
      </c>
      <c r="F47" s="191" t="s">
        <v>539</v>
      </c>
      <c r="G47" s="16" t="s">
        <v>32</v>
      </c>
      <c r="H47" s="17" t="s">
        <v>33</v>
      </c>
      <c r="I47" s="187">
        <v>122.05</v>
      </c>
      <c r="J47" s="187">
        <v>147.68</v>
      </c>
      <c r="K47" s="187">
        <v>147.68</v>
      </c>
      <c r="L47" s="17" t="s">
        <v>517</v>
      </c>
      <c r="M47" s="17"/>
      <c r="N47" s="186" t="s">
        <v>43</v>
      </c>
      <c r="O47" s="188" t="s">
        <v>44</v>
      </c>
      <c r="P47" s="16" t="s">
        <v>37</v>
      </c>
      <c r="Q47" s="182" t="s">
        <v>493</v>
      </c>
      <c r="R47" s="189" t="s">
        <v>503</v>
      </c>
      <c r="S47" s="17"/>
      <c r="T47" s="184" t="s">
        <v>45</v>
      </c>
      <c r="U47" s="22">
        <v>43272</v>
      </c>
      <c r="V47" s="22">
        <v>43272</v>
      </c>
      <c r="W47" s="22">
        <v>43273</v>
      </c>
      <c r="X47" s="22">
        <v>43276</v>
      </c>
      <c r="Y47" s="22"/>
      <c r="Z47" s="22"/>
      <c r="AA47" s="22"/>
      <c r="AB47" s="19">
        <f>AC47/(1+Tabla3[[#This Row],[TIPUS IVA]])</f>
        <v>122.04958677685951</v>
      </c>
      <c r="AC47" s="187">
        <v>147.68</v>
      </c>
      <c r="AD47" s="25">
        <v>0.21</v>
      </c>
      <c r="AE47" s="17" t="s">
        <v>38</v>
      </c>
      <c r="AF47" s="26" t="s">
        <v>37</v>
      </c>
    </row>
    <row r="48" spans="1:32" ht="27" customHeight="1" x14ac:dyDescent="0.25">
      <c r="A48" s="16" t="s">
        <v>28</v>
      </c>
      <c r="B48" s="16" t="s">
        <v>29</v>
      </c>
      <c r="C48" s="17" t="s">
        <v>515</v>
      </c>
      <c r="D48" s="17">
        <v>2018</v>
      </c>
      <c r="E48" s="186">
        <v>2018009610</v>
      </c>
      <c r="F48" s="191" t="s">
        <v>550</v>
      </c>
      <c r="G48" s="16" t="s">
        <v>32</v>
      </c>
      <c r="H48" s="17" t="s">
        <v>33</v>
      </c>
      <c r="I48" s="187">
        <v>9.9</v>
      </c>
      <c r="J48" s="187">
        <v>11.98</v>
      </c>
      <c r="K48" s="187">
        <v>11.98</v>
      </c>
      <c r="L48" s="17" t="s">
        <v>517</v>
      </c>
      <c r="M48" s="17"/>
      <c r="N48" s="186" t="s">
        <v>43</v>
      </c>
      <c r="O48" s="188" t="s">
        <v>44</v>
      </c>
      <c r="P48" s="16" t="s">
        <v>37</v>
      </c>
      <c r="Q48" s="182" t="s">
        <v>493</v>
      </c>
      <c r="R48" s="189" t="s">
        <v>503</v>
      </c>
      <c r="S48" s="17"/>
      <c r="T48" s="184" t="s">
        <v>45</v>
      </c>
      <c r="U48" s="22">
        <v>43272</v>
      </c>
      <c r="V48" s="22">
        <v>43272</v>
      </c>
      <c r="W48" s="22">
        <v>43273</v>
      </c>
      <c r="X48" s="22">
        <v>43276</v>
      </c>
      <c r="Y48" s="22"/>
      <c r="Z48" s="22"/>
      <c r="AA48" s="22"/>
      <c r="AB48" s="19">
        <f>AC48/(1+Tabla3[[#This Row],[TIPUS IVA]])</f>
        <v>9.900826446280993</v>
      </c>
      <c r="AC48" s="187">
        <v>11.98</v>
      </c>
      <c r="AD48" s="25">
        <v>0.21</v>
      </c>
      <c r="AE48" s="17" t="s">
        <v>38</v>
      </c>
      <c r="AF48" s="26" t="s">
        <v>37</v>
      </c>
    </row>
    <row r="49" spans="1:32" ht="27" customHeight="1" x14ac:dyDescent="0.25">
      <c r="A49" s="16" t="s">
        <v>28</v>
      </c>
      <c r="B49" s="16" t="s">
        <v>29</v>
      </c>
      <c r="C49" s="17" t="s">
        <v>515</v>
      </c>
      <c r="D49" s="17">
        <v>2018</v>
      </c>
      <c r="E49" s="186">
        <v>2018009612</v>
      </c>
      <c r="F49" s="191" t="s">
        <v>551</v>
      </c>
      <c r="G49" s="16" t="s">
        <v>32</v>
      </c>
      <c r="H49" s="17" t="s">
        <v>33</v>
      </c>
      <c r="I49" s="187">
        <v>130.63</v>
      </c>
      <c r="J49" s="187">
        <v>158.06</v>
      </c>
      <c r="K49" s="187">
        <v>158.06</v>
      </c>
      <c r="L49" s="17" t="s">
        <v>517</v>
      </c>
      <c r="M49" s="17"/>
      <c r="N49" s="186" t="s">
        <v>43</v>
      </c>
      <c r="O49" s="188" t="s">
        <v>44</v>
      </c>
      <c r="P49" s="16" t="s">
        <v>37</v>
      </c>
      <c r="Q49" s="182" t="s">
        <v>493</v>
      </c>
      <c r="R49" s="189" t="s">
        <v>503</v>
      </c>
      <c r="S49" s="17"/>
      <c r="T49" s="184" t="s">
        <v>45</v>
      </c>
      <c r="U49" s="22">
        <v>43272</v>
      </c>
      <c r="V49" s="22">
        <v>43272</v>
      </c>
      <c r="W49" s="22">
        <v>43273</v>
      </c>
      <c r="X49" s="22">
        <v>43276</v>
      </c>
      <c r="Y49" s="22"/>
      <c r="Z49" s="22"/>
      <c r="AA49" s="22"/>
      <c r="AB49" s="19">
        <f>AC49/(1+Tabla3[[#This Row],[TIPUS IVA]])</f>
        <v>130.62809917355372</v>
      </c>
      <c r="AC49" s="187">
        <v>158.06</v>
      </c>
      <c r="AD49" s="25">
        <v>0.21</v>
      </c>
      <c r="AE49" s="17" t="s">
        <v>38</v>
      </c>
      <c r="AF49" s="26" t="s">
        <v>37</v>
      </c>
    </row>
    <row r="50" spans="1:32" ht="27" customHeight="1" x14ac:dyDescent="0.25">
      <c r="A50" s="16" t="s">
        <v>28</v>
      </c>
      <c r="B50" s="16" t="s">
        <v>29</v>
      </c>
      <c r="C50" s="17" t="s">
        <v>515</v>
      </c>
      <c r="D50" s="17">
        <v>2018</v>
      </c>
      <c r="E50" s="186">
        <v>2018009620</v>
      </c>
      <c r="F50" s="191" t="s">
        <v>552</v>
      </c>
      <c r="G50" s="16" t="s">
        <v>32</v>
      </c>
      <c r="H50" s="17" t="s">
        <v>33</v>
      </c>
      <c r="I50" s="29">
        <v>11.61</v>
      </c>
      <c r="J50" s="187">
        <v>14.05</v>
      </c>
      <c r="K50" s="187">
        <v>14.05</v>
      </c>
      <c r="L50" s="17" t="s">
        <v>517</v>
      </c>
      <c r="M50" s="17"/>
      <c r="N50" s="186" t="s">
        <v>43</v>
      </c>
      <c r="O50" s="188" t="s">
        <v>44</v>
      </c>
      <c r="P50" s="16" t="s">
        <v>37</v>
      </c>
      <c r="Q50" s="182" t="s">
        <v>493</v>
      </c>
      <c r="R50" s="189" t="s">
        <v>503</v>
      </c>
      <c r="S50" s="17"/>
      <c r="T50" s="184" t="s">
        <v>45</v>
      </c>
      <c r="U50" s="22">
        <v>43272</v>
      </c>
      <c r="V50" s="22">
        <v>43272</v>
      </c>
      <c r="W50" s="22">
        <v>43273</v>
      </c>
      <c r="X50" s="22">
        <v>43276</v>
      </c>
      <c r="Y50" s="22"/>
      <c r="Z50" s="22"/>
      <c r="AA50" s="22"/>
      <c r="AB50" s="19">
        <f>AC50/(1+Tabla3[[#This Row],[TIPUS IVA]])</f>
        <v>11.611570247933885</v>
      </c>
      <c r="AC50" s="187">
        <v>14.05</v>
      </c>
      <c r="AD50" s="25">
        <v>0.21</v>
      </c>
      <c r="AE50" s="17" t="s">
        <v>38</v>
      </c>
      <c r="AF50" s="26" t="s">
        <v>37</v>
      </c>
    </row>
    <row r="51" spans="1:32" ht="27" customHeight="1" x14ac:dyDescent="0.25">
      <c r="A51" s="16" t="s">
        <v>28</v>
      </c>
      <c r="B51" s="16" t="s">
        <v>29</v>
      </c>
      <c r="C51" s="17" t="s">
        <v>515</v>
      </c>
      <c r="D51" s="17">
        <v>2018</v>
      </c>
      <c r="E51" s="186">
        <v>2018009892</v>
      </c>
      <c r="F51" s="191" t="s">
        <v>553</v>
      </c>
      <c r="G51" s="16" t="s">
        <v>32</v>
      </c>
      <c r="H51" s="17" t="s">
        <v>33</v>
      </c>
      <c r="I51" s="187">
        <v>207.86</v>
      </c>
      <c r="J51" s="187">
        <v>251.51</v>
      </c>
      <c r="K51" s="187">
        <v>251.51</v>
      </c>
      <c r="L51" s="17" t="s">
        <v>517</v>
      </c>
      <c r="M51" s="17"/>
      <c r="N51" s="186" t="s">
        <v>43</v>
      </c>
      <c r="O51" s="188" t="s">
        <v>44</v>
      </c>
      <c r="P51" s="16" t="s">
        <v>37</v>
      </c>
      <c r="Q51" s="182" t="s">
        <v>493</v>
      </c>
      <c r="R51" s="189" t="s">
        <v>503</v>
      </c>
      <c r="S51" s="17"/>
      <c r="T51" s="184" t="s">
        <v>45</v>
      </c>
      <c r="U51" s="22">
        <v>43272</v>
      </c>
      <c r="V51" s="22">
        <v>43272</v>
      </c>
      <c r="W51" s="22">
        <v>43273</v>
      </c>
      <c r="X51" s="22">
        <v>43276</v>
      </c>
      <c r="Y51" s="22"/>
      <c r="Z51" s="22"/>
      <c r="AA51" s="22"/>
      <c r="AB51" s="19">
        <f>AC51/(1+Tabla3[[#This Row],[TIPUS IVA]])</f>
        <v>207.85950413223139</v>
      </c>
      <c r="AC51" s="187">
        <v>251.51</v>
      </c>
      <c r="AD51" s="25">
        <v>0.21</v>
      </c>
      <c r="AE51" s="17" t="s">
        <v>38</v>
      </c>
      <c r="AF51" s="26" t="s">
        <v>37</v>
      </c>
    </row>
    <row r="52" spans="1:32" ht="27" customHeight="1" x14ac:dyDescent="0.25">
      <c r="A52" s="16" t="s">
        <v>28</v>
      </c>
      <c r="B52" s="16" t="s">
        <v>29</v>
      </c>
      <c r="C52" s="17" t="s">
        <v>495</v>
      </c>
      <c r="D52" s="17">
        <v>2018</v>
      </c>
      <c r="E52" s="186">
        <v>2018006005</v>
      </c>
      <c r="F52" s="17" t="s">
        <v>554</v>
      </c>
      <c r="G52" s="16" t="s">
        <v>32</v>
      </c>
      <c r="H52" s="17" t="s">
        <v>33</v>
      </c>
      <c r="I52" s="19">
        <v>15561.05</v>
      </c>
      <c r="J52" s="187">
        <v>18828.87</v>
      </c>
      <c r="K52" s="187">
        <v>18828.87</v>
      </c>
      <c r="L52" s="17"/>
      <c r="M52" s="17" t="s">
        <v>497</v>
      </c>
      <c r="N52" s="28" t="s">
        <v>555</v>
      </c>
      <c r="O52" s="17" t="s">
        <v>556</v>
      </c>
      <c r="P52" s="16" t="s">
        <v>37</v>
      </c>
      <c r="Q52" s="182" t="s">
        <v>493</v>
      </c>
      <c r="R52" s="189" t="s">
        <v>500</v>
      </c>
      <c r="S52" s="17"/>
      <c r="T52" s="184" t="s">
        <v>298</v>
      </c>
      <c r="U52" s="30">
        <v>43116</v>
      </c>
      <c r="V52" s="30">
        <v>43118</v>
      </c>
      <c r="W52" s="190">
        <v>43227</v>
      </c>
      <c r="X52" s="190">
        <v>43227</v>
      </c>
      <c r="Y52" s="42" t="s">
        <v>514</v>
      </c>
      <c r="Z52" s="22"/>
      <c r="AA52" s="22"/>
      <c r="AB52" s="19">
        <f>AC52/(1+Tabla3[[#This Row],[TIPUS IVA]])</f>
        <v>15561.049586776859</v>
      </c>
      <c r="AC52" s="187">
        <v>18828.87</v>
      </c>
      <c r="AD52" s="25">
        <v>0.21</v>
      </c>
      <c r="AE52" s="17" t="s">
        <v>38</v>
      </c>
      <c r="AF52" s="26" t="s">
        <v>37</v>
      </c>
    </row>
    <row r="53" spans="1:32" ht="27" customHeight="1" x14ac:dyDescent="0.25">
      <c r="A53" s="16" t="s">
        <v>28</v>
      </c>
      <c r="B53" s="16" t="s">
        <v>29</v>
      </c>
      <c r="C53" s="17" t="s">
        <v>40</v>
      </c>
      <c r="D53" s="17">
        <v>2018</v>
      </c>
      <c r="E53" s="32">
        <v>2018002148</v>
      </c>
      <c r="F53" s="17" t="s">
        <v>557</v>
      </c>
      <c r="G53" s="16" t="s">
        <v>32</v>
      </c>
      <c r="H53" s="17" t="s">
        <v>33</v>
      </c>
      <c r="I53" s="19">
        <f>J53/(1+21%)</f>
        <v>348.801652892562</v>
      </c>
      <c r="J53" s="19">
        <v>422.05</v>
      </c>
      <c r="K53" s="19">
        <v>422.05</v>
      </c>
      <c r="L53" s="17" t="s">
        <v>52</v>
      </c>
      <c r="M53" s="17"/>
      <c r="N53" s="192" t="s">
        <v>62</v>
      </c>
      <c r="O53" s="17" t="s">
        <v>63</v>
      </c>
      <c r="P53" s="16" t="s">
        <v>37</v>
      </c>
      <c r="Q53" s="182" t="s">
        <v>493</v>
      </c>
      <c r="R53" s="33" t="s">
        <v>503</v>
      </c>
      <c r="S53" s="17"/>
      <c r="T53" s="34" t="s">
        <v>558</v>
      </c>
      <c r="U53" s="22">
        <v>43151</v>
      </c>
      <c r="V53" s="22">
        <v>43157</v>
      </c>
      <c r="W53" s="22">
        <v>43160</v>
      </c>
      <c r="X53" s="22">
        <v>43194</v>
      </c>
      <c r="Y53" s="22"/>
      <c r="Z53" s="22"/>
      <c r="AA53" s="22"/>
      <c r="AB53" s="19">
        <f>AC53/(1+AD53)</f>
        <v>348.801652892562</v>
      </c>
      <c r="AC53" s="35">
        <v>422.05</v>
      </c>
      <c r="AD53" s="25">
        <v>0.21</v>
      </c>
      <c r="AE53" s="17" t="s">
        <v>38</v>
      </c>
      <c r="AF53" s="26" t="s">
        <v>37</v>
      </c>
    </row>
    <row r="54" spans="1:32" ht="27" customHeight="1" x14ac:dyDescent="0.25">
      <c r="A54" s="16" t="s">
        <v>28</v>
      </c>
      <c r="B54" s="16" t="s">
        <v>29</v>
      </c>
      <c r="C54" s="17" t="s">
        <v>40</v>
      </c>
      <c r="D54" s="17">
        <v>2018</v>
      </c>
      <c r="E54" s="32">
        <v>2018002844</v>
      </c>
      <c r="F54" s="17" t="s">
        <v>559</v>
      </c>
      <c r="G54" s="16" t="s">
        <v>32</v>
      </c>
      <c r="H54" s="17" t="s">
        <v>33</v>
      </c>
      <c r="I54" s="19">
        <f>J54/(1+21%)</f>
        <v>426.00000000000006</v>
      </c>
      <c r="J54" s="19">
        <v>515.46</v>
      </c>
      <c r="K54" s="19">
        <v>515.46</v>
      </c>
      <c r="L54" s="17" t="s">
        <v>52</v>
      </c>
      <c r="M54" s="17"/>
      <c r="N54" s="192" t="s">
        <v>62</v>
      </c>
      <c r="O54" s="17" t="s">
        <v>63</v>
      </c>
      <c r="P54" s="16" t="s">
        <v>37</v>
      </c>
      <c r="Q54" s="182" t="s">
        <v>493</v>
      </c>
      <c r="R54" s="33" t="s">
        <v>503</v>
      </c>
      <c r="S54" s="17"/>
      <c r="T54" s="34" t="s">
        <v>558</v>
      </c>
      <c r="U54" s="22">
        <v>43161</v>
      </c>
      <c r="V54" s="22">
        <v>43165</v>
      </c>
      <c r="W54" s="22">
        <v>43165</v>
      </c>
      <c r="X54" s="22">
        <v>43194</v>
      </c>
      <c r="Y54" s="22"/>
      <c r="Z54" s="22"/>
      <c r="AA54" s="22"/>
      <c r="AB54" s="19">
        <f>AC54/(1+AD54)</f>
        <v>426.00000000000006</v>
      </c>
      <c r="AC54" s="35">
        <v>515.46</v>
      </c>
      <c r="AD54" s="25">
        <v>0.21</v>
      </c>
      <c r="AE54" s="17" t="s">
        <v>38</v>
      </c>
      <c r="AF54" s="26" t="s">
        <v>37</v>
      </c>
    </row>
    <row r="55" spans="1:32" ht="27" customHeight="1" x14ac:dyDescent="0.25">
      <c r="A55" s="16" t="s">
        <v>28</v>
      </c>
      <c r="B55" s="16" t="s">
        <v>29</v>
      </c>
      <c r="C55" s="17" t="s">
        <v>495</v>
      </c>
      <c r="D55" s="17">
        <v>2018</v>
      </c>
      <c r="E55" s="186">
        <v>2018006700</v>
      </c>
      <c r="F55" s="17" t="s">
        <v>560</v>
      </c>
      <c r="G55" s="16" t="s">
        <v>32</v>
      </c>
      <c r="H55" s="17" t="s">
        <v>33</v>
      </c>
      <c r="I55" s="19">
        <v>958.68</v>
      </c>
      <c r="J55" s="187">
        <v>1160</v>
      </c>
      <c r="K55" s="187">
        <v>1160</v>
      </c>
      <c r="L55" s="17"/>
      <c r="M55" s="17" t="s">
        <v>497</v>
      </c>
      <c r="N55" s="192" t="s">
        <v>561</v>
      </c>
      <c r="O55" s="188" t="s">
        <v>562</v>
      </c>
      <c r="P55" s="16" t="s">
        <v>37</v>
      </c>
      <c r="Q55" s="182" t="s">
        <v>493</v>
      </c>
      <c r="R55" s="189" t="s">
        <v>563</v>
      </c>
      <c r="S55" s="17"/>
      <c r="T55" s="184" t="s">
        <v>164</v>
      </c>
      <c r="U55" s="190">
        <v>43231</v>
      </c>
      <c r="V55" s="190">
        <v>43231</v>
      </c>
      <c r="W55" s="190">
        <v>43234</v>
      </c>
      <c r="X55" s="190">
        <v>43234</v>
      </c>
      <c r="Y55" s="22"/>
      <c r="Z55" s="22"/>
      <c r="AA55" s="22"/>
      <c r="AB55" s="19">
        <f>AC55/(1+Tabla3[[#This Row],[TIPUS IVA]])</f>
        <v>958.67768595041321</v>
      </c>
      <c r="AC55" s="187">
        <v>1160</v>
      </c>
      <c r="AD55" s="25">
        <v>0.21</v>
      </c>
      <c r="AE55" s="17" t="s">
        <v>38</v>
      </c>
      <c r="AF55" s="26" t="s">
        <v>37</v>
      </c>
    </row>
    <row r="56" spans="1:32" ht="27" customHeight="1" x14ac:dyDescent="0.25">
      <c r="A56" s="16" t="s">
        <v>28</v>
      </c>
      <c r="B56" s="16" t="s">
        <v>29</v>
      </c>
      <c r="C56" s="17" t="s">
        <v>495</v>
      </c>
      <c r="D56" s="17">
        <v>2018</v>
      </c>
      <c r="E56" s="186">
        <v>2018008079</v>
      </c>
      <c r="F56" s="17" t="s">
        <v>560</v>
      </c>
      <c r="G56" s="16" t="s">
        <v>32</v>
      </c>
      <c r="H56" s="17" t="s">
        <v>33</v>
      </c>
      <c r="I56" s="19">
        <v>958.68</v>
      </c>
      <c r="J56" s="187">
        <v>1160</v>
      </c>
      <c r="K56" s="187">
        <v>1160</v>
      </c>
      <c r="L56" s="17"/>
      <c r="M56" s="17" t="s">
        <v>497</v>
      </c>
      <c r="N56" s="192" t="s">
        <v>561</v>
      </c>
      <c r="O56" s="188" t="s">
        <v>562</v>
      </c>
      <c r="P56" s="16" t="s">
        <v>37</v>
      </c>
      <c r="Q56" s="182" t="s">
        <v>493</v>
      </c>
      <c r="R56" s="189" t="s">
        <v>563</v>
      </c>
      <c r="S56" s="17"/>
      <c r="T56" s="184" t="s">
        <v>164</v>
      </c>
      <c r="U56" s="190">
        <v>43244</v>
      </c>
      <c r="V56" s="190">
        <v>43244</v>
      </c>
      <c r="W56" s="190">
        <v>43245</v>
      </c>
      <c r="X56" s="190">
        <v>43255</v>
      </c>
      <c r="Y56" s="22"/>
      <c r="Z56" s="22"/>
      <c r="AA56" s="22"/>
      <c r="AB56" s="19">
        <f>AC56/(1+Tabla3[[#This Row],[TIPUS IVA]])</f>
        <v>958.67768595041321</v>
      </c>
      <c r="AC56" s="187">
        <v>1160</v>
      </c>
      <c r="AD56" s="25">
        <v>0.21</v>
      </c>
      <c r="AE56" s="17" t="s">
        <v>38</v>
      </c>
      <c r="AF56" s="26" t="s">
        <v>37</v>
      </c>
    </row>
    <row r="57" spans="1:32" ht="27" customHeight="1" x14ac:dyDescent="0.25">
      <c r="A57" s="16" t="s">
        <v>28</v>
      </c>
      <c r="B57" s="16" t="s">
        <v>29</v>
      </c>
      <c r="C57" s="17" t="s">
        <v>495</v>
      </c>
      <c r="D57" s="17">
        <v>2018</v>
      </c>
      <c r="E57" s="186">
        <v>2018007469</v>
      </c>
      <c r="F57" s="17" t="s">
        <v>564</v>
      </c>
      <c r="G57" s="16" t="s">
        <v>32</v>
      </c>
      <c r="H57" s="17" t="s">
        <v>33</v>
      </c>
      <c r="I57" s="19">
        <v>800</v>
      </c>
      <c r="J57" s="187">
        <v>968</v>
      </c>
      <c r="K57" s="187">
        <v>968</v>
      </c>
      <c r="L57" s="17"/>
      <c r="M57" s="17" t="s">
        <v>565</v>
      </c>
      <c r="N57" s="192" t="s">
        <v>68</v>
      </c>
      <c r="O57" s="188" t="s">
        <v>69</v>
      </c>
      <c r="P57" s="16" t="s">
        <v>37</v>
      </c>
      <c r="Q57" s="182" t="s">
        <v>493</v>
      </c>
      <c r="R57" s="189" t="s">
        <v>566</v>
      </c>
      <c r="S57" s="17"/>
      <c r="T57" s="184" t="s">
        <v>567</v>
      </c>
      <c r="U57" s="190">
        <v>43237</v>
      </c>
      <c r="V57" s="190">
        <v>43237</v>
      </c>
      <c r="W57" s="190">
        <v>43242</v>
      </c>
      <c r="X57" s="190">
        <v>43248</v>
      </c>
      <c r="Y57" s="22"/>
      <c r="Z57" s="22"/>
      <c r="AA57" s="22"/>
      <c r="AB57" s="19">
        <f>AC57/(1+Tabla3[[#This Row],[TIPUS IVA]])</f>
        <v>800</v>
      </c>
      <c r="AC57" s="187">
        <v>968</v>
      </c>
      <c r="AD57" s="25">
        <v>0.21</v>
      </c>
      <c r="AE57" s="17" t="s">
        <v>38</v>
      </c>
      <c r="AF57" s="26" t="s">
        <v>37</v>
      </c>
    </row>
    <row r="58" spans="1:32" ht="27" customHeight="1" x14ac:dyDescent="0.25">
      <c r="A58" s="16" t="s">
        <v>28</v>
      </c>
      <c r="B58" s="16" t="s">
        <v>29</v>
      </c>
      <c r="C58" s="17" t="s">
        <v>495</v>
      </c>
      <c r="D58" s="17">
        <v>2018</v>
      </c>
      <c r="E58" s="179">
        <v>2018008083</v>
      </c>
      <c r="F58" s="17" t="s">
        <v>568</v>
      </c>
      <c r="G58" s="16" t="s">
        <v>32</v>
      </c>
      <c r="H58" s="17" t="s">
        <v>33</v>
      </c>
      <c r="I58" s="19">
        <v>2142.85</v>
      </c>
      <c r="J58" s="180">
        <v>2592.85</v>
      </c>
      <c r="K58" s="180">
        <v>2592.85</v>
      </c>
      <c r="L58" s="17"/>
      <c r="M58" s="18" t="s">
        <v>565</v>
      </c>
      <c r="N58" s="192" t="s">
        <v>68</v>
      </c>
      <c r="O58" s="188" t="s">
        <v>69</v>
      </c>
      <c r="P58" s="16" t="s">
        <v>37</v>
      </c>
      <c r="Q58" s="182" t="s">
        <v>493</v>
      </c>
      <c r="R58" s="183" t="s">
        <v>566</v>
      </c>
      <c r="S58" s="17"/>
      <c r="T58" s="184" t="s">
        <v>567</v>
      </c>
      <c r="U58" s="190">
        <v>43251</v>
      </c>
      <c r="V58" s="190">
        <v>43251</v>
      </c>
      <c r="W58" s="190">
        <v>43252</v>
      </c>
      <c r="X58" s="190">
        <v>43262</v>
      </c>
      <c r="Y58" s="22"/>
      <c r="Z58" s="22"/>
      <c r="AA58" s="24"/>
      <c r="AB58" s="19">
        <f>AC58/(1+Tabla3[[#This Row],[TIPUS IVA]])</f>
        <v>2142.8512396694214</v>
      </c>
      <c r="AC58" s="180">
        <v>2592.85</v>
      </c>
      <c r="AD58" s="25">
        <v>0.21</v>
      </c>
      <c r="AE58" s="17" t="s">
        <v>38</v>
      </c>
      <c r="AF58" s="26" t="s">
        <v>37</v>
      </c>
    </row>
    <row r="59" spans="1:32" ht="27" customHeight="1" x14ac:dyDescent="0.25">
      <c r="A59" s="16" t="s">
        <v>28</v>
      </c>
      <c r="B59" s="16" t="s">
        <v>29</v>
      </c>
      <c r="C59" s="17" t="s">
        <v>495</v>
      </c>
      <c r="D59" s="17">
        <v>2018</v>
      </c>
      <c r="E59" s="179">
        <v>2018008084</v>
      </c>
      <c r="F59" s="17" t="s">
        <v>568</v>
      </c>
      <c r="G59" s="16" t="s">
        <v>32</v>
      </c>
      <c r="H59" s="17" t="s">
        <v>33</v>
      </c>
      <c r="I59" s="19">
        <v>2142.85</v>
      </c>
      <c r="J59" s="180">
        <v>2592.85</v>
      </c>
      <c r="K59" s="180">
        <v>2592.85</v>
      </c>
      <c r="L59" s="17"/>
      <c r="M59" s="18" t="s">
        <v>565</v>
      </c>
      <c r="N59" s="192" t="s">
        <v>68</v>
      </c>
      <c r="O59" s="188" t="s">
        <v>69</v>
      </c>
      <c r="P59" s="16" t="s">
        <v>37</v>
      </c>
      <c r="Q59" s="182" t="s">
        <v>493</v>
      </c>
      <c r="R59" s="183" t="s">
        <v>566</v>
      </c>
      <c r="S59" s="17"/>
      <c r="T59" s="184" t="s">
        <v>567</v>
      </c>
      <c r="U59" s="190">
        <v>43251</v>
      </c>
      <c r="V59" s="190">
        <v>43251</v>
      </c>
      <c r="W59" s="190">
        <v>43252</v>
      </c>
      <c r="X59" s="190">
        <v>43262</v>
      </c>
      <c r="Y59" s="22"/>
      <c r="Z59" s="22"/>
      <c r="AA59" s="24"/>
      <c r="AB59" s="19">
        <f>AC59/(1+Tabla3[[#This Row],[TIPUS IVA]])</f>
        <v>2142.8512396694214</v>
      </c>
      <c r="AC59" s="180">
        <v>2592.85</v>
      </c>
      <c r="AD59" s="25">
        <v>0.21</v>
      </c>
      <c r="AE59" s="17" t="s">
        <v>38</v>
      </c>
      <c r="AF59" s="26" t="s">
        <v>37</v>
      </c>
    </row>
    <row r="60" spans="1:32" ht="27" customHeight="1" x14ac:dyDescent="0.25">
      <c r="A60" s="16" t="s">
        <v>28</v>
      </c>
      <c r="B60" s="16" t="s">
        <v>29</v>
      </c>
      <c r="C60" s="17" t="s">
        <v>495</v>
      </c>
      <c r="D60" s="17">
        <v>2018</v>
      </c>
      <c r="E60" s="186">
        <v>2018008085</v>
      </c>
      <c r="F60" s="17" t="s">
        <v>569</v>
      </c>
      <c r="G60" s="16" t="s">
        <v>32</v>
      </c>
      <c r="H60" s="17" t="s">
        <v>33</v>
      </c>
      <c r="I60" s="19">
        <v>2142.85</v>
      </c>
      <c r="J60" s="187">
        <v>2592.85</v>
      </c>
      <c r="K60" s="187">
        <v>2592.85</v>
      </c>
      <c r="L60" s="17"/>
      <c r="M60" s="17" t="s">
        <v>565</v>
      </c>
      <c r="N60" s="192" t="s">
        <v>68</v>
      </c>
      <c r="O60" s="188" t="s">
        <v>69</v>
      </c>
      <c r="P60" s="16" t="s">
        <v>37</v>
      </c>
      <c r="Q60" s="182" t="s">
        <v>493</v>
      </c>
      <c r="R60" s="189" t="s">
        <v>566</v>
      </c>
      <c r="S60" s="17"/>
      <c r="T60" s="184" t="s">
        <v>567</v>
      </c>
      <c r="U60" s="190">
        <v>43251</v>
      </c>
      <c r="V60" s="190">
        <v>43251</v>
      </c>
      <c r="W60" s="190">
        <v>43252</v>
      </c>
      <c r="X60" s="190">
        <v>43262</v>
      </c>
      <c r="Y60" s="22"/>
      <c r="Z60" s="22"/>
      <c r="AA60" s="22"/>
      <c r="AB60" s="19">
        <f>AC60/(1+Tabla3[[#This Row],[TIPUS IVA]])</f>
        <v>2142.8512396694214</v>
      </c>
      <c r="AC60" s="187">
        <v>2592.85</v>
      </c>
      <c r="AD60" s="25">
        <v>0.21</v>
      </c>
      <c r="AE60" s="17" t="s">
        <v>38</v>
      </c>
      <c r="AF60" s="26" t="s">
        <v>37</v>
      </c>
    </row>
    <row r="61" spans="1:32" ht="27" customHeight="1" x14ac:dyDescent="0.25">
      <c r="A61" s="16" t="s">
        <v>28</v>
      </c>
      <c r="B61" s="16" t="s">
        <v>29</v>
      </c>
      <c r="C61" s="17" t="s">
        <v>495</v>
      </c>
      <c r="D61" s="17">
        <v>2018</v>
      </c>
      <c r="E61" s="186">
        <v>2018008086</v>
      </c>
      <c r="F61" s="17" t="s">
        <v>570</v>
      </c>
      <c r="G61" s="16" t="s">
        <v>32</v>
      </c>
      <c r="H61" s="17" t="s">
        <v>33</v>
      </c>
      <c r="I61" s="19">
        <v>2142.85</v>
      </c>
      <c r="J61" s="187">
        <v>2592.85</v>
      </c>
      <c r="K61" s="187">
        <v>2592.85</v>
      </c>
      <c r="L61" s="17"/>
      <c r="M61" s="17" t="s">
        <v>565</v>
      </c>
      <c r="N61" s="192" t="s">
        <v>68</v>
      </c>
      <c r="O61" s="188" t="s">
        <v>69</v>
      </c>
      <c r="P61" s="16" t="s">
        <v>37</v>
      </c>
      <c r="Q61" s="182" t="s">
        <v>493</v>
      </c>
      <c r="R61" s="189" t="s">
        <v>566</v>
      </c>
      <c r="S61" s="17"/>
      <c r="T61" s="184" t="s">
        <v>567</v>
      </c>
      <c r="U61" s="190">
        <v>43251</v>
      </c>
      <c r="V61" s="190">
        <v>43251</v>
      </c>
      <c r="W61" s="190">
        <v>43252</v>
      </c>
      <c r="X61" s="190">
        <v>43262</v>
      </c>
      <c r="Y61" s="22"/>
      <c r="Z61" s="22"/>
      <c r="AA61" s="22"/>
      <c r="AB61" s="19">
        <f>AC61/(1+Tabla3[[#This Row],[TIPUS IVA]])</f>
        <v>2142.8512396694214</v>
      </c>
      <c r="AC61" s="187">
        <v>2592.85</v>
      </c>
      <c r="AD61" s="25">
        <v>0.21</v>
      </c>
      <c r="AE61" s="17" t="s">
        <v>38</v>
      </c>
      <c r="AF61" s="26" t="s">
        <v>37</v>
      </c>
    </row>
    <row r="62" spans="1:32" ht="27" customHeight="1" x14ac:dyDescent="0.25">
      <c r="A62" s="16" t="s">
        <v>28</v>
      </c>
      <c r="B62" s="16" t="s">
        <v>29</v>
      </c>
      <c r="C62" s="17" t="s">
        <v>495</v>
      </c>
      <c r="D62" s="17">
        <v>2018</v>
      </c>
      <c r="E62" s="186">
        <v>2018008087</v>
      </c>
      <c r="F62" s="17" t="s">
        <v>568</v>
      </c>
      <c r="G62" s="16" t="s">
        <v>32</v>
      </c>
      <c r="H62" s="17" t="s">
        <v>33</v>
      </c>
      <c r="I62" s="19">
        <v>2142.85</v>
      </c>
      <c r="J62" s="187">
        <v>2592.85</v>
      </c>
      <c r="K62" s="187">
        <v>2592.85</v>
      </c>
      <c r="L62" s="17"/>
      <c r="M62" s="17" t="s">
        <v>565</v>
      </c>
      <c r="N62" s="192" t="s">
        <v>68</v>
      </c>
      <c r="O62" s="188" t="s">
        <v>69</v>
      </c>
      <c r="P62" s="16" t="s">
        <v>37</v>
      </c>
      <c r="Q62" s="182" t="s">
        <v>493</v>
      </c>
      <c r="R62" s="189" t="s">
        <v>566</v>
      </c>
      <c r="S62" s="17"/>
      <c r="T62" s="184" t="s">
        <v>567</v>
      </c>
      <c r="U62" s="190">
        <v>43251</v>
      </c>
      <c r="V62" s="190">
        <v>43251</v>
      </c>
      <c r="W62" s="190">
        <v>43252</v>
      </c>
      <c r="X62" s="190">
        <v>43262</v>
      </c>
      <c r="Y62" s="22"/>
      <c r="Z62" s="22"/>
      <c r="AA62" s="22"/>
      <c r="AB62" s="19">
        <f>AC62/(1+Tabla3[[#This Row],[TIPUS IVA]])</f>
        <v>2142.8512396694214</v>
      </c>
      <c r="AC62" s="187">
        <v>2592.85</v>
      </c>
      <c r="AD62" s="25">
        <v>0.21</v>
      </c>
      <c r="AE62" s="17" t="s">
        <v>38</v>
      </c>
      <c r="AF62" s="26" t="s">
        <v>37</v>
      </c>
    </row>
    <row r="63" spans="1:32" ht="27" customHeight="1" x14ac:dyDescent="0.25">
      <c r="A63" s="16" t="s">
        <v>28</v>
      </c>
      <c r="B63" s="16" t="s">
        <v>29</v>
      </c>
      <c r="C63" s="17" t="s">
        <v>495</v>
      </c>
      <c r="D63" s="17">
        <v>2018</v>
      </c>
      <c r="E63" s="186">
        <v>2018008746</v>
      </c>
      <c r="F63" s="17" t="s">
        <v>571</v>
      </c>
      <c r="G63" s="16" t="s">
        <v>32</v>
      </c>
      <c r="H63" s="17" t="s">
        <v>33</v>
      </c>
      <c r="I63" s="19">
        <v>1400</v>
      </c>
      <c r="J63" s="187">
        <v>1694</v>
      </c>
      <c r="K63" s="187">
        <v>1694</v>
      </c>
      <c r="L63" s="17"/>
      <c r="M63" s="17" t="s">
        <v>565</v>
      </c>
      <c r="N63" s="192" t="s">
        <v>68</v>
      </c>
      <c r="O63" s="188" t="s">
        <v>69</v>
      </c>
      <c r="P63" s="16" t="s">
        <v>37</v>
      </c>
      <c r="Q63" s="182" t="s">
        <v>493</v>
      </c>
      <c r="R63" s="189" t="s">
        <v>566</v>
      </c>
      <c r="S63" s="17"/>
      <c r="T63" s="184" t="s">
        <v>572</v>
      </c>
      <c r="U63" s="190">
        <v>43258</v>
      </c>
      <c r="V63" s="190">
        <v>43258</v>
      </c>
      <c r="W63" s="190">
        <v>43262</v>
      </c>
      <c r="X63" s="190">
        <v>43262</v>
      </c>
      <c r="Y63" s="22"/>
      <c r="Z63" s="22"/>
      <c r="AA63" s="22"/>
      <c r="AB63" s="19">
        <f>AC63/(1+Tabla3[[#This Row],[TIPUS IVA]])</f>
        <v>1400</v>
      </c>
      <c r="AC63" s="187">
        <v>1694</v>
      </c>
      <c r="AD63" s="25">
        <v>0.21</v>
      </c>
      <c r="AE63" s="17" t="s">
        <v>38</v>
      </c>
      <c r="AF63" s="26" t="s">
        <v>37</v>
      </c>
    </row>
    <row r="64" spans="1:32" ht="27" customHeight="1" x14ac:dyDescent="0.25">
      <c r="A64" s="16" t="s">
        <v>28</v>
      </c>
      <c r="B64" s="16" t="s">
        <v>29</v>
      </c>
      <c r="C64" s="17" t="s">
        <v>515</v>
      </c>
      <c r="D64" s="17">
        <v>2018</v>
      </c>
      <c r="E64" s="186">
        <v>2018008243</v>
      </c>
      <c r="F64" s="17" t="s">
        <v>573</v>
      </c>
      <c r="G64" s="16" t="s">
        <v>32</v>
      </c>
      <c r="H64" s="17" t="s">
        <v>33</v>
      </c>
      <c r="I64" s="19">
        <v>549.37</v>
      </c>
      <c r="J64" s="187">
        <v>664.74</v>
      </c>
      <c r="K64" s="187">
        <v>664.74</v>
      </c>
      <c r="L64" s="17" t="s">
        <v>52</v>
      </c>
      <c r="M64" s="18"/>
      <c r="N64" s="192"/>
      <c r="O64" s="188" t="s">
        <v>574</v>
      </c>
      <c r="P64" s="16" t="s">
        <v>37</v>
      </c>
      <c r="Q64" s="182" t="s">
        <v>493</v>
      </c>
      <c r="R64" s="189" t="s">
        <v>500</v>
      </c>
      <c r="S64" s="17"/>
      <c r="T64" s="184" t="s">
        <v>501</v>
      </c>
      <c r="U64" s="190">
        <v>43251</v>
      </c>
      <c r="V64" s="190">
        <v>43251</v>
      </c>
      <c r="W64" s="190">
        <v>43252</v>
      </c>
      <c r="X64" s="190">
        <v>43262</v>
      </c>
      <c r="Y64" s="22"/>
      <c r="Z64" s="22"/>
      <c r="AA64" s="22"/>
      <c r="AB64" s="19">
        <f>AC64/(1+Tabla3[[#This Row],[TIPUS IVA]])</f>
        <v>549.37190082644634</v>
      </c>
      <c r="AC64" s="187">
        <v>664.74</v>
      </c>
      <c r="AD64" s="25">
        <v>0.21</v>
      </c>
      <c r="AE64" s="17" t="s">
        <v>38</v>
      </c>
      <c r="AF64" s="26" t="s">
        <v>37</v>
      </c>
    </row>
    <row r="65" spans="1:32" ht="27" customHeight="1" x14ac:dyDescent="0.25">
      <c r="A65" s="16" t="s">
        <v>28</v>
      </c>
      <c r="B65" s="16" t="s">
        <v>29</v>
      </c>
      <c r="C65" s="17" t="s">
        <v>65</v>
      </c>
      <c r="D65" s="17">
        <v>2018</v>
      </c>
      <c r="E65" s="32">
        <v>2018003715</v>
      </c>
      <c r="F65" s="17" t="s">
        <v>575</v>
      </c>
      <c r="G65" s="16" t="s">
        <v>32</v>
      </c>
      <c r="H65" s="17" t="s">
        <v>33</v>
      </c>
      <c r="I65" s="19">
        <f>J65/(1+21%)</f>
        <v>755</v>
      </c>
      <c r="J65" s="19">
        <v>913.55</v>
      </c>
      <c r="K65" s="19">
        <v>913.55</v>
      </c>
      <c r="L65" s="17"/>
      <c r="M65" s="17" t="s">
        <v>79</v>
      </c>
      <c r="N65" s="32" t="s">
        <v>576</v>
      </c>
      <c r="O65" s="17" t="s">
        <v>577</v>
      </c>
      <c r="P65" s="16" t="s">
        <v>37</v>
      </c>
      <c r="Q65" s="182" t="s">
        <v>493</v>
      </c>
      <c r="R65" s="33" t="s">
        <v>578</v>
      </c>
      <c r="S65" s="17"/>
      <c r="T65" s="34" t="s">
        <v>579</v>
      </c>
      <c r="U65" s="22">
        <v>43172</v>
      </c>
      <c r="V65" s="22">
        <v>43182</v>
      </c>
      <c r="W65" s="22">
        <v>43182</v>
      </c>
      <c r="X65" s="22">
        <v>43248</v>
      </c>
      <c r="Y65" s="22"/>
      <c r="Z65" s="22"/>
      <c r="AA65" s="22"/>
      <c r="AB65" s="19">
        <f>AC65/(1+AD65)</f>
        <v>755</v>
      </c>
      <c r="AC65" s="35">
        <v>913.55</v>
      </c>
      <c r="AD65" s="25">
        <v>0.21</v>
      </c>
      <c r="AE65" s="17" t="s">
        <v>38</v>
      </c>
      <c r="AF65" s="26" t="s">
        <v>37</v>
      </c>
    </row>
    <row r="66" spans="1:32" ht="27" customHeight="1" x14ac:dyDescent="0.25">
      <c r="A66" s="16" t="s">
        <v>28</v>
      </c>
      <c r="B66" s="16" t="s">
        <v>29</v>
      </c>
      <c r="C66" s="17" t="s">
        <v>40</v>
      </c>
      <c r="D66" s="17">
        <v>2018</v>
      </c>
      <c r="E66" s="32">
        <v>2018004297</v>
      </c>
      <c r="F66" s="17" t="s">
        <v>580</v>
      </c>
      <c r="G66" s="16" t="s">
        <v>32</v>
      </c>
      <c r="H66" s="17" t="s">
        <v>33</v>
      </c>
      <c r="I66" s="19">
        <f>J66/(1+21%)</f>
        <v>216.85123966942149</v>
      </c>
      <c r="J66" s="19">
        <v>262.39</v>
      </c>
      <c r="K66" s="19">
        <v>262.39</v>
      </c>
      <c r="L66" s="43" t="s">
        <v>34</v>
      </c>
      <c r="M66" s="43"/>
      <c r="N66" s="32" t="s">
        <v>581</v>
      </c>
      <c r="O66" s="17" t="s">
        <v>582</v>
      </c>
      <c r="P66" s="16" t="s">
        <v>37</v>
      </c>
      <c r="Q66" s="182" t="s">
        <v>493</v>
      </c>
      <c r="R66" s="189" t="s">
        <v>500</v>
      </c>
      <c r="S66" s="17"/>
      <c r="T66" s="34" t="s">
        <v>583</v>
      </c>
      <c r="U66" s="22">
        <v>43194</v>
      </c>
      <c r="V66" s="22">
        <v>43195</v>
      </c>
      <c r="W66" s="22">
        <v>43196</v>
      </c>
      <c r="X66" s="22">
        <v>43234</v>
      </c>
      <c r="Y66" s="17"/>
      <c r="Z66" s="22"/>
      <c r="AA66" s="17"/>
      <c r="AB66" s="19">
        <f>AC66/(1+AD66)</f>
        <v>216.85123966942149</v>
      </c>
      <c r="AC66" s="35">
        <v>262.39</v>
      </c>
      <c r="AD66" s="25">
        <v>0.21</v>
      </c>
      <c r="AE66" s="17" t="s">
        <v>38</v>
      </c>
      <c r="AF66" s="26" t="s">
        <v>37</v>
      </c>
    </row>
    <row r="67" spans="1:32" ht="27" customHeight="1" x14ac:dyDescent="0.25">
      <c r="A67" s="16" t="s">
        <v>28</v>
      </c>
      <c r="B67" s="16" t="s">
        <v>29</v>
      </c>
      <c r="C67" s="17" t="s">
        <v>495</v>
      </c>
      <c r="D67" s="17">
        <v>2018</v>
      </c>
      <c r="E67" s="186">
        <v>2018005787</v>
      </c>
      <c r="F67" s="17" t="s">
        <v>584</v>
      </c>
      <c r="G67" s="16" t="s">
        <v>32</v>
      </c>
      <c r="H67" s="17" t="s">
        <v>33</v>
      </c>
      <c r="I67" s="19">
        <v>124.95</v>
      </c>
      <c r="J67" s="187">
        <v>151.19</v>
      </c>
      <c r="K67" s="187">
        <v>151.19</v>
      </c>
      <c r="L67" s="17"/>
      <c r="M67" s="17" t="s">
        <v>497</v>
      </c>
      <c r="N67" s="192" t="s">
        <v>585</v>
      </c>
      <c r="O67" s="188" t="s">
        <v>586</v>
      </c>
      <c r="P67" s="16" t="s">
        <v>37</v>
      </c>
      <c r="Q67" s="182" t="s">
        <v>493</v>
      </c>
      <c r="R67" s="189" t="s">
        <v>503</v>
      </c>
      <c r="S67" s="17"/>
      <c r="T67" s="184" t="s">
        <v>587</v>
      </c>
      <c r="U67" s="190">
        <v>43210</v>
      </c>
      <c r="V67" s="190">
        <v>43210</v>
      </c>
      <c r="W67" s="190">
        <v>43213</v>
      </c>
      <c r="X67" s="190">
        <v>43213</v>
      </c>
      <c r="Y67" s="22"/>
      <c r="Z67" s="22"/>
      <c r="AA67" s="22"/>
      <c r="AB67" s="19">
        <f>AC67/(1+Tabla3[[#This Row],[TIPUS IVA]])</f>
        <v>124.9504132231405</v>
      </c>
      <c r="AC67" s="187">
        <v>151.19</v>
      </c>
      <c r="AD67" s="25">
        <v>0.21</v>
      </c>
      <c r="AE67" s="17" t="s">
        <v>38</v>
      </c>
      <c r="AF67" s="26" t="s">
        <v>37</v>
      </c>
    </row>
    <row r="68" spans="1:32" ht="27" customHeight="1" x14ac:dyDescent="0.25">
      <c r="A68" s="16" t="s">
        <v>28</v>
      </c>
      <c r="B68" s="16" t="s">
        <v>29</v>
      </c>
      <c r="C68" s="17" t="s">
        <v>495</v>
      </c>
      <c r="D68" s="17">
        <v>2018</v>
      </c>
      <c r="E68" s="186">
        <v>2018007245</v>
      </c>
      <c r="F68" s="17" t="s">
        <v>588</v>
      </c>
      <c r="G68" s="16" t="s">
        <v>32</v>
      </c>
      <c r="H68" s="17" t="s">
        <v>33</v>
      </c>
      <c r="I68" s="19">
        <v>125.87</v>
      </c>
      <c r="J68" s="187">
        <v>152.30000000000001</v>
      </c>
      <c r="K68" s="187">
        <v>152.30000000000001</v>
      </c>
      <c r="L68" s="17"/>
      <c r="M68" s="17" t="s">
        <v>497</v>
      </c>
      <c r="N68" s="192" t="s">
        <v>585</v>
      </c>
      <c r="O68" s="188" t="s">
        <v>586</v>
      </c>
      <c r="P68" s="16" t="s">
        <v>37</v>
      </c>
      <c r="Q68" s="182" t="s">
        <v>493</v>
      </c>
      <c r="R68" s="189" t="s">
        <v>503</v>
      </c>
      <c r="S68" s="17"/>
      <c r="T68" s="184" t="s">
        <v>587</v>
      </c>
      <c r="U68" s="190">
        <v>43231</v>
      </c>
      <c r="V68" s="190">
        <v>43231</v>
      </c>
      <c r="W68" s="190">
        <v>43234</v>
      </c>
      <c r="X68" s="190">
        <v>43242</v>
      </c>
      <c r="Y68" s="22"/>
      <c r="Z68" s="22"/>
      <c r="AA68" s="22"/>
      <c r="AB68" s="19">
        <f>AC68/(1+Tabla3[[#This Row],[TIPUS IVA]])</f>
        <v>125.86776859504134</v>
      </c>
      <c r="AC68" s="187">
        <v>152.30000000000001</v>
      </c>
      <c r="AD68" s="25">
        <v>0.21</v>
      </c>
      <c r="AE68" s="17" t="s">
        <v>38</v>
      </c>
      <c r="AF68" s="26" t="s">
        <v>37</v>
      </c>
    </row>
    <row r="69" spans="1:32" ht="27" customHeight="1" x14ac:dyDescent="0.25">
      <c r="A69" s="16" t="s">
        <v>28</v>
      </c>
      <c r="B69" s="16" t="s">
        <v>29</v>
      </c>
      <c r="C69" s="17" t="s">
        <v>495</v>
      </c>
      <c r="D69" s="17">
        <v>2018</v>
      </c>
      <c r="E69" s="186">
        <v>2018009293</v>
      </c>
      <c r="F69" s="17" t="s">
        <v>584</v>
      </c>
      <c r="G69" s="16" t="s">
        <v>32</v>
      </c>
      <c r="H69" s="17" t="s">
        <v>33</v>
      </c>
      <c r="I69" s="19">
        <v>54.31</v>
      </c>
      <c r="J69" s="187">
        <v>65.72</v>
      </c>
      <c r="K69" s="187">
        <v>65.72</v>
      </c>
      <c r="L69" s="17"/>
      <c r="M69" s="17" t="s">
        <v>497</v>
      </c>
      <c r="N69" s="192" t="s">
        <v>585</v>
      </c>
      <c r="O69" s="188" t="s">
        <v>586</v>
      </c>
      <c r="P69" s="16" t="s">
        <v>37</v>
      </c>
      <c r="Q69" s="182" t="s">
        <v>493</v>
      </c>
      <c r="R69" s="189" t="s">
        <v>503</v>
      </c>
      <c r="S69" s="17"/>
      <c r="T69" s="184" t="s">
        <v>587</v>
      </c>
      <c r="U69" s="190">
        <v>43265</v>
      </c>
      <c r="V69" s="190">
        <v>43265</v>
      </c>
      <c r="W69" s="190">
        <v>43266</v>
      </c>
      <c r="X69" s="190">
        <v>43269</v>
      </c>
      <c r="Y69" s="22"/>
      <c r="Z69" s="22"/>
      <c r="AA69" s="22"/>
      <c r="AB69" s="19">
        <f>AC69/(1+Tabla3[[#This Row],[TIPUS IVA]])</f>
        <v>54.314049586776861</v>
      </c>
      <c r="AC69" s="187">
        <v>65.72</v>
      </c>
      <c r="AD69" s="25">
        <v>0.21</v>
      </c>
      <c r="AE69" s="17" t="s">
        <v>38</v>
      </c>
      <c r="AF69" s="26" t="s">
        <v>37</v>
      </c>
    </row>
    <row r="70" spans="1:32" ht="27" customHeight="1" x14ac:dyDescent="0.25">
      <c r="A70" s="16" t="s">
        <v>28</v>
      </c>
      <c r="B70" s="16" t="s">
        <v>29</v>
      </c>
      <c r="C70" s="17" t="s">
        <v>515</v>
      </c>
      <c r="D70" s="17">
        <v>2018</v>
      </c>
      <c r="E70" s="186">
        <v>2018009691</v>
      </c>
      <c r="F70" s="191" t="s">
        <v>589</v>
      </c>
      <c r="G70" s="16" t="s">
        <v>32</v>
      </c>
      <c r="H70" s="17" t="s">
        <v>33</v>
      </c>
      <c r="I70" s="29">
        <v>301</v>
      </c>
      <c r="J70" s="187">
        <v>364.21</v>
      </c>
      <c r="K70" s="187">
        <v>364.21</v>
      </c>
      <c r="L70" s="17" t="s">
        <v>517</v>
      </c>
      <c r="M70" s="17"/>
      <c r="N70" s="192" t="s">
        <v>590</v>
      </c>
      <c r="O70" s="188" t="s">
        <v>591</v>
      </c>
      <c r="P70" s="16" t="s">
        <v>37</v>
      </c>
      <c r="Q70" s="182" t="s">
        <v>493</v>
      </c>
      <c r="R70" s="189" t="s">
        <v>592</v>
      </c>
      <c r="S70" s="17"/>
      <c r="T70" s="184" t="s">
        <v>98</v>
      </c>
      <c r="U70" s="190">
        <v>43272</v>
      </c>
      <c r="V70" s="190">
        <v>43272</v>
      </c>
      <c r="W70" s="190">
        <v>43273</v>
      </c>
      <c r="X70" s="190">
        <v>43276</v>
      </c>
      <c r="Y70" s="22"/>
      <c r="Z70" s="22"/>
      <c r="AA70" s="22"/>
      <c r="AB70" s="19">
        <f>AC70/(1+Tabla3[[#This Row],[TIPUS IVA]])</f>
        <v>301</v>
      </c>
      <c r="AC70" s="187">
        <v>364.21</v>
      </c>
      <c r="AD70" s="25">
        <v>0.21</v>
      </c>
      <c r="AE70" s="17" t="s">
        <v>38</v>
      </c>
      <c r="AF70" s="26" t="s">
        <v>37</v>
      </c>
    </row>
    <row r="71" spans="1:32" ht="27" customHeight="1" x14ac:dyDescent="0.25">
      <c r="A71" s="16" t="s">
        <v>28</v>
      </c>
      <c r="B71" s="16" t="s">
        <v>29</v>
      </c>
      <c r="C71" s="17" t="s">
        <v>40</v>
      </c>
      <c r="D71" s="17">
        <v>2018</v>
      </c>
      <c r="E71" s="32">
        <v>2018002150</v>
      </c>
      <c r="F71" s="17" t="s">
        <v>593</v>
      </c>
      <c r="G71" s="16" t="s">
        <v>32</v>
      </c>
      <c r="H71" s="17" t="s">
        <v>33</v>
      </c>
      <c r="I71" s="19">
        <f>J71/(1+21%)</f>
        <v>123.96694214876034</v>
      </c>
      <c r="J71" s="19">
        <v>150</v>
      </c>
      <c r="K71" s="19">
        <v>150</v>
      </c>
      <c r="L71" s="17" t="s">
        <v>52</v>
      </c>
      <c r="M71" s="17"/>
      <c r="N71" s="32" t="s">
        <v>100</v>
      </c>
      <c r="O71" s="17" t="s">
        <v>594</v>
      </c>
      <c r="P71" s="16" t="s">
        <v>37</v>
      </c>
      <c r="Q71" s="182" t="s">
        <v>493</v>
      </c>
      <c r="R71" s="33" t="s">
        <v>503</v>
      </c>
      <c r="S71" s="17"/>
      <c r="T71" s="34" t="s">
        <v>501</v>
      </c>
      <c r="U71" s="22">
        <v>43150</v>
      </c>
      <c r="V71" s="22">
        <v>43157</v>
      </c>
      <c r="W71" s="22">
        <v>43160</v>
      </c>
      <c r="X71" s="22">
        <v>43251</v>
      </c>
      <c r="Y71" s="22"/>
      <c r="Z71" s="22"/>
      <c r="AA71" s="22"/>
      <c r="AB71" s="19">
        <f t="shared" ref="AB71:AB76" si="2">AC71/(1+AD71)</f>
        <v>123.96694214876034</v>
      </c>
      <c r="AC71" s="35">
        <v>150</v>
      </c>
      <c r="AD71" s="25">
        <v>0.21</v>
      </c>
      <c r="AE71" s="17" t="s">
        <v>38</v>
      </c>
      <c r="AF71" s="26" t="s">
        <v>37</v>
      </c>
    </row>
    <row r="72" spans="1:32" ht="27" customHeight="1" x14ac:dyDescent="0.25">
      <c r="A72" s="16" t="s">
        <v>28</v>
      </c>
      <c r="B72" s="16" t="s">
        <v>29</v>
      </c>
      <c r="C72" s="17" t="s">
        <v>65</v>
      </c>
      <c r="D72" s="17">
        <v>2018</v>
      </c>
      <c r="E72" s="32">
        <v>2018001298</v>
      </c>
      <c r="F72" s="17" t="s">
        <v>595</v>
      </c>
      <c r="G72" s="16" t="s">
        <v>32</v>
      </c>
      <c r="H72" s="17" t="s">
        <v>33</v>
      </c>
      <c r="I72" s="19">
        <v>408</v>
      </c>
      <c r="J72" s="19">
        <v>408</v>
      </c>
      <c r="K72" s="19">
        <v>408</v>
      </c>
      <c r="L72" s="17"/>
      <c r="M72" s="17" t="s">
        <v>74</v>
      </c>
      <c r="N72" s="32" t="s">
        <v>75</v>
      </c>
      <c r="O72" s="17" t="s">
        <v>76</v>
      </c>
      <c r="P72" s="16" t="s">
        <v>37</v>
      </c>
      <c r="Q72" s="182" t="s">
        <v>493</v>
      </c>
      <c r="R72" s="33" t="s">
        <v>503</v>
      </c>
      <c r="S72" s="17"/>
      <c r="T72" s="34" t="s">
        <v>596</v>
      </c>
      <c r="U72" s="22">
        <v>43138</v>
      </c>
      <c r="V72" s="22">
        <v>43140</v>
      </c>
      <c r="W72" s="22">
        <v>43143</v>
      </c>
      <c r="X72" s="22">
        <v>43262</v>
      </c>
      <c r="Y72" s="22"/>
      <c r="Z72" s="22"/>
      <c r="AA72" s="22"/>
      <c r="AB72" s="19">
        <f t="shared" si="2"/>
        <v>408</v>
      </c>
      <c r="AC72" s="35">
        <v>408</v>
      </c>
      <c r="AD72" s="25">
        <v>0</v>
      </c>
      <c r="AE72" s="17" t="s">
        <v>38</v>
      </c>
      <c r="AF72" s="26" t="s">
        <v>37</v>
      </c>
    </row>
    <row r="73" spans="1:32" ht="27" customHeight="1" x14ac:dyDescent="0.25">
      <c r="A73" s="16" t="s">
        <v>28</v>
      </c>
      <c r="B73" s="16" t="s">
        <v>29</v>
      </c>
      <c r="C73" s="17" t="s">
        <v>65</v>
      </c>
      <c r="D73" s="17">
        <v>2018</v>
      </c>
      <c r="E73" s="32">
        <v>2018004306</v>
      </c>
      <c r="F73" s="17" t="s">
        <v>597</v>
      </c>
      <c r="G73" s="16" t="s">
        <v>32</v>
      </c>
      <c r="H73" s="17" t="s">
        <v>33</v>
      </c>
      <c r="I73" s="19">
        <v>1080</v>
      </c>
      <c r="J73" s="19">
        <v>1080</v>
      </c>
      <c r="K73" s="19">
        <v>1080</v>
      </c>
      <c r="L73" s="17"/>
      <c r="M73" s="17" t="s">
        <v>74</v>
      </c>
      <c r="N73" s="32" t="s">
        <v>75</v>
      </c>
      <c r="O73" s="17" t="s">
        <v>76</v>
      </c>
      <c r="P73" s="16" t="s">
        <v>37</v>
      </c>
      <c r="Q73" s="182" t="s">
        <v>493</v>
      </c>
      <c r="R73" s="33" t="s">
        <v>503</v>
      </c>
      <c r="S73" s="17"/>
      <c r="T73" s="34" t="s">
        <v>596</v>
      </c>
      <c r="U73" s="22">
        <v>43180</v>
      </c>
      <c r="V73" s="22">
        <v>43182</v>
      </c>
      <c r="W73" s="22">
        <v>43182</v>
      </c>
      <c r="X73" s="22">
        <v>43248</v>
      </c>
      <c r="Y73" s="22"/>
      <c r="Z73" s="22"/>
      <c r="AA73" s="22"/>
      <c r="AB73" s="19">
        <f t="shared" si="2"/>
        <v>1080</v>
      </c>
      <c r="AC73" s="35">
        <v>1080</v>
      </c>
      <c r="AD73" s="25">
        <v>0</v>
      </c>
      <c r="AE73" s="17" t="s">
        <v>38</v>
      </c>
      <c r="AF73" s="26" t="s">
        <v>37</v>
      </c>
    </row>
    <row r="74" spans="1:32" ht="27" customHeight="1" x14ac:dyDescent="0.25">
      <c r="A74" s="16" t="s">
        <v>28</v>
      </c>
      <c r="B74" s="16" t="s">
        <v>29</v>
      </c>
      <c r="C74" s="17" t="s">
        <v>65</v>
      </c>
      <c r="D74" s="17">
        <v>2018</v>
      </c>
      <c r="E74" s="32">
        <v>2018004307</v>
      </c>
      <c r="F74" s="17" t="s">
        <v>598</v>
      </c>
      <c r="G74" s="16" t="s">
        <v>32</v>
      </c>
      <c r="H74" s="17" t="s">
        <v>33</v>
      </c>
      <c r="I74" s="19">
        <v>540</v>
      </c>
      <c r="J74" s="19">
        <v>540</v>
      </c>
      <c r="K74" s="19">
        <v>540</v>
      </c>
      <c r="L74" s="17"/>
      <c r="M74" s="17" t="s">
        <v>74</v>
      </c>
      <c r="N74" s="32" t="s">
        <v>75</v>
      </c>
      <c r="O74" s="17" t="s">
        <v>76</v>
      </c>
      <c r="P74" s="16" t="s">
        <v>37</v>
      </c>
      <c r="Q74" s="182" t="s">
        <v>493</v>
      </c>
      <c r="R74" s="33" t="s">
        <v>503</v>
      </c>
      <c r="S74" s="17"/>
      <c r="T74" s="34" t="s">
        <v>596</v>
      </c>
      <c r="U74" s="22">
        <v>43180</v>
      </c>
      <c r="V74" s="22">
        <v>43182</v>
      </c>
      <c r="W74" s="22">
        <v>43182</v>
      </c>
      <c r="X74" s="22">
        <v>43248</v>
      </c>
      <c r="Y74" s="22"/>
      <c r="Z74" s="22"/>
      <c r="AA74" s="22"/>
      <c r="AB74" s="19">
        <f t="shared" si="2"/>
        <v>540</v>
      </c>
      <c r="AC74" s="35">
        <v>540</v>
      </c>
      <c r="AD74" s="25">
        <v>0</v>
      </c>
      <c r="AE74" s="17" t="s">
        <v>38</v>
      </c>
      <c r="AF74" s="26" t="s">
        <v>37</v>
      </c>
    </row>
    <row r="75" spans="1:32" ht="27" customHeight="1" x14ac:dyDescent="0.25">
      <c r="A75" s="16" t="s">
        <v>28</v>
      </c>
      <c r="B75" s="16" t="s">
        <v>29</v>
      </c>
      <c r="C75" s="17" t="s">
        <v>65</v>
      </c>
      <c r="D75" s="17">
        <v>2018</v>
      </c>
      <c r="E75" s="32">
        <v>2018001136</v>
      </c>
      <c r="F75" s="17" t="s">
        <v>599</v>
      </c>
      <c r="G75" s="16" t="s">
        <v>32</v>
      </c>
      <c r="H75" s="17" t="s">
        <v>33</v>
      </c>
      <c r="I75" s="19">
        <v>4080</v>
      </c>
      <c r="J75" s="19">
        <v>4080</v>
      </c>
      <c r="K75" s="19">
        <v>4080</v>
      </c>
      <c r="L75" s="17"/>
      <c r="M75" s="17" t="s">
        <v>74</v>
      </c>
      <c r="N75" s="32" t="s">
        <v>75</v>
      </c>
      <c r="O75" s="17" t="s">
        <v>76</v>
      </c>
      <c r="P75" s="16" t="s">
        <v>37</v>
      </c>
      <c r="Q75" s="182" t="s">
        <v>493</v>
      </c>
      <c r="R75" s="33" t="s">
        <v>503</v>
      </c>
      <c r="S75" s="17"/>
      <c r="T75" s="34" t="s">
        <v>600</v>
      </c>
      <c r="U75" s="22">
        <v>43139</v>
      </c>
      <c r="V75" s="22">
        <v>43146</v>
      </c>
      <c r="W75" s="22">
        <v>43151</v>
      </c>
      <c r="X75" s="22">
        <v>43213</v>
      </c>
      <c r="Y75" s="22"/>
      <c r="Z75" s="22"/>
      <c r="AA75" s="22"/>
      <c r="AB75" s="19">
        <f t="shared" si="2"/>
        <v>4080</v>
      </c>
      <c r="AC75" s="35">
        <v>4080</v>
      </c>
      <c r="AD75" s="25">
        <v>0</v>
      </c>
      <c r="AE75" s="17" t="s">
        <v>38</v>
      </c>
      <c r="AF75" s="26" t="s">
        <v>37</v>
      </c>
    </row>
    <row r="76" spans="1:32" ht="27" customHeight="1" x14ac:dyDescent="0.25">
      <c r="A76" s="16" t="s">
        <v>28</v>
      </c>
      <c r="B76" s="16" t="s">
        <v>29</v>
      </c>
      <c r="C76" s="17" t="s">
        <v>65</v>
      </c>
      <c r="D76" s="17">
        <v>2018</v>
      </c>
      <c r="E76" s="32">
        <v>2018001009</v>
      </c>
      <c r="F76" s="17" t="s">
        <v>601</v>
      </c>
      <c r="G76" s="16" t="s">
        <v>32</v>
      </c>
      <c r="H76" s="17" t="s">
        <v>33</v>
      </c>
      <c r="I76" s="19">
        <f>J76/(1+0%)</f>
        <v>120</v>
      </c>
      <c r="J76" s="19">
        <v>120</v>
      </c>
      <c r="K76" s="19">
        <v>120</v>
      </c>
      <c r="L76" s="43"/>
      <c r="M76" s="17" t="s">
        <v>74</v>
      </c>
      <c r="N76" s="32" t="s">
        <v>75</v>
      </c>
      <c r="O76" s="17" t="s">
        <v>76</v>
      </c>
      <c r="P76" s="16" t="s">
        <v>37</v>
      </c>
      <c r="Q76" s="182" t="s">
        <v>493</v>
      </c>
      <c r="R76" s="33" t="s">
        <v>503</v>
      </c>
      <c r="S76" s="17"/>
      <c r="T76" s="34" t="s">
        <v>596</v>
      </c>
      <c r="U76" s="22">
        <v>43130</v>
      </c>
      <c r="V76" s="22">
        <v>43140</v>
      </c>
      <c r="W76" s="22">
        <v>43143</v>
      </c>
      <c r="X76" s="22">
        <v>43220</v>
      </c>
      <c r="Y76" s="22"/>
      <c r="Z76" s="22"/>
      <c r="AA76" s="22"/>
      <c r="AB76" s="19">
        <f t="shared" si="2"/>
        <v>120</v>
      </c>
      <c r="AC76" s="35">
        <v>120</v>
      </c>
      <c r="AD76" s="25">
        <v>0</v>
      </c>
      <c r="AE76" s="17" t="s">
        <v>38</v>
      </c>
      <c r="AF76" s="26" t="s">
        <v>37</v>
      </c>
    </row>
    <row r="77" spans="1:32" ht="27" customHeight="1" x14ac:dyDescent="0.25">
      <c r="A77" s="16" t="s">
        <v>28</v>
      </c>
      <c r="B77" s="16" t="s">
        <v>29</v>
      </c>
      <c r="C77" s="17" t="s">
        <v>495</v>
      </c>
      <c r="D77" s="17">
        <v>2018</v>
      </c>
      <c r="E77" s="186">
        <v>2018009288</v>
      </c>
      <c r="F77" s="17" t="s">
        <v>603</v>
      </c>
      <c r="G77" s="16" t="s">
        <v>32</v>
      </c>
      <c r="H77" s="17" t="s">
        <v>33</v>
      </c>
      <c r="I77" s="19">
        <v>128</v>
      </c>
      <c r="J77" s="187">
        <v>128</v>
      </c>
      <c r="K77" s="187">
        <v>128</v>
      </c>
      <c r="L77" s="17"/>
      <c r="M77" s="17" t="s">
        <v>602</v>
      </c>
      <c r="N77" s="192" t="s">
        <v>75</v>
      </c>
      <c r="O77" s="188" t="s">
        <v>76</v>
      </c>
      <c r="P77" s="16" t="s">
        <v>37</v>
      </c>
      <c r="Q77" s="182" t="s">
        <v>493</v>
      </c>
      <c r="R77" s="189" t="s">
        <v>503</v>
      </c>
      <c r="S77" s="17"/>
      <c r="T77" s="34" t="s">
        <v>596</v>
      </c>
      <c r="U77" s="22">
        <v>43265</v>
      </c>
      <c r="V77" s="22">
        <v>43265</v>
      </c>
      <c r="W77" s="22">
        <v>43266</v>
      </c>
      <c r="X77" s="190">
        <v>43269</v>
      </c>
      <c r="Y77" s="22"/>
      <c r="Z77" s="22"/>
      <c r="AA77" s="22"/>
      <c r="AB77" s="19">
        <f>AC77/(1+Tabla3[[#This Row],[TIPUS IVA]])</f>
        <v>128</v>
      </c>
      <c r="AC77" s="187">
        <v>128</v>
      </c>
      <c r="AD77" s="25">
        <v>0</v>
      </c>
      <c r="AE77" s="17" t="s">
        <v>38</v>
      </c>
      <c r="AF77" s="26" t="s">
        <v>37</v>
      </c>
    </row>
    <row r="78" spans="1:32" ht="27" customHeight="1" x14ac:dyDescent="0.25">
      <c r="A78" s="16" t="s">
        <v>28</v>
      </c>
      <c r="B78" s="16" t="s">
        <v>29</v>
      </c>
      <c r="C78" s="17" t="s">
        <v>495</v>
      </c>
      <c r="D78" s="17">
        <v>2018</v>
      </c>
      <c r="E78" s="186">
        <v>2018009289</v>
      </c>
      <c r="F78" s="17" t="s">
        <v>604</v>
      </c>
      <c r="G78" s="16" t="s">
        <v>32</v>
      </c>
      <c r="H78" s="17" t="s">
        <v>33</v>
      </c>
      <c r="I78" s="19">
        <v>180</v>
      </c>
      <c r="J78" s="187">
        <v>180</v>
      </c>
      <c r="K78" s="187">
        <v>180</v>
      </c>
      <c r="L78" s="17"/>
      <c r="M78" s="17" t="s">
        <v>602</v>
      </c>
      <c r="N78" s="192" t="s">
        <v>75</v>
      </c>
      <c r="O78" s="188" t="s">
        <v>76</v>
      </c>
      <c r="P78" s="16" t="s">
        <v>37</v>
      </c>
      <c r="Q78" s="182" t="s">
        <v>493</v>
      </c>
      <c r="R78" s="189" t="s">
        <v>503</v>
      </c>
      <c r="S78" s="17"/>
      <c r="T78" s="34" t="s">
        <v>596</v>
      </c>
      <c r="U78" s="22">
        <v>43265</v>
      </c>
      <c r="V78" s="22">
        <v>43265</v>
      </c>
      <c r="W78" s="22">
        <v>43266</v>
      </c>
      <c r="X78" s="190">
        <v>43269</v>
      </c>
      <c r="Y78" s="22"/>
      <c r="Z78" s="22"/>
      <c r="AA78" s="22"/>
      <c r="AB78" s="19">
        <f>AC78/(1+Tabla3[[#This Row],[TIPUS IVA]])</f>
        <v>180</v>
      </c>
      <c r="AC78" s="187">
        <v>180</v>
      </c>
      <c r="AD78" s="25">
        <v>0</v>
      </c>
      <c r="AE78" s="17" t="s">
        <v>38</v>
      </c>
      <c r="AF78" s="26" t="s">
        <v>37</v>
      </c>
    </row>
    <row r="79" spans="1:32" ht="27" customHeight="1" x14ac:dyDescent="0.25">
      <c r="A79" s="16" t="s">
        <v>28</v>
      </c>
      <c r="B79" s="16" t="s">
        <v>29</v>
      </c>
      <c r="C79" s="17" t="s">
        <v>515</v>
      </c>
      <c r="D79" s="17">
        <v>2018</v>
      </c>
      <c r="E79" s="186">
        <v>2018005894</v>
      </c>
      <c r="F79" s="17" t="s">
        <v>605</v>
      </c>
      <c r="G79" s="16" t="s">
        <v>32</v>
      </c>
      <c r="H79" s="17" t="s">
        <v>33</v>
      </c>
      <c r="I79" s="19">
        <f>J79/(1+Tabla3[[#This Row],[TIPUS IVA]])</f>
        <v>14.87603305785124</v>
      </c>
      <c r="J79" s="187">
        <v>18</v>
      </c>
      <c r="K79" s="187">
        <v>18</v>
      </c>
      <c r="L79" s="17" t="s">
        <v>52</v>
      </c>
      <c r="M79" s="17"/>
      <c r="N79" s="192" t="s">
        <v>606</v>
      </c>
      <c r="O79" s="188" t="s">
        <v>607</v>
      </c>
      <c r="P79" s="16" t="s">
        <v>37</v>
      </c>
      <c r="Q79" s="182" t="s">
        <v>493</v>
      </c>
      <c r="R79" s="183" t="s">
        <v>608</v>
      </c>
      <c r="S79" s="17"/>
      <c r="T79" s="184" t="s">
        <v>501</v>
      </c>
      <c r="U79" s="190">
        <v>43210</v>
      </c>
      <c r="V79" s="190">
        <v>43210</v>
      </c>
      <c r="W79" s="190">
        <v>43213</v>
      </c>
      <c r="X79" s="190">
        <v>43220</v>
      </c>
      <c r="Y79" s="22"/>
      <c r="Z79" s="22"/>
      <c r="AA79" s="22"/>
      <c r="AB79" s="19">
        <f>AC79/(1+Tabla3[[#This Row],[TIPUS IVA]])</f>
        <v>14.87603305785124</v>
      </c>
      <c r="AC79" s="187">
        <v>18</v>
      </c>
      <c r="AD79" s="25">
        <v>0.21</v>
      </c>
      <c r="AE79" s="17" t="s">
        <v>38</v>
      </c>
      <c r="AF79" s="26" t="s">
        <v>37</v>
      </c>
    </row>
    <row r="80" spans="1:32" ht="27" customHeight="1" x14ac:dyDescent="0.25">
      <c r="A80" s="16" t="s">
        <v>28</v>
      </c>
      <c r="B80" s="16" t="s">
        <v>29</v>
      </c>
      <c r="C80" s="17" t="s">
        <v>515</v>
      </c>
      <c r="D80" s="17">
        <v>2018</v>
      </c>
      <c r="E80" s="186">
        <v>2018009309</v>
      </c>
      <c r="F80" s="17" t="s">
        <v>609</v>
      </c>
      <c r="G80" s="16" t="s">
        <v>32</v>
      </c>
      <c r="H80" s="17" t="s">
        <v>33</v>
      </c>
      <c r="I80" s="19">
        <f>J80/(1+Tabla3[[#This Row],[TIPUS IVA]])</f>
        <v>54.545454545454547</v>
      </c>
      <c r="J80" s="187">
        <v>66</v>
      </c>
      <c r="K80" s="187">
        <v>66</v>
      </c>
      <c r="L80" s="17" t="s">
        <v>52</v>
      </c>
      <c r="M80" s="17"/>
      <c r="N80" s="192" t="s">
        <v>606</v>
      </c>
      <c r="O80" s="188" t="s">
        <v>607</v>
      </c>
      <c r="P80" s="16" t="s">
        <v>37</v>
      </c>
      <c r="Q80" s="182" t="s">
        <v>493</v>
      </c>
      <c r="R80" s="189" t="s">
        <v>608</v>
      </c>
      <c r="S80" s="17"/>
      <c r="T80" s="184" t="s">
        <v>501</v>
      </c>
      <c r="U80" s="190">
        <v>43265</v>
      </c>
      <c r="V80" s="190">
        <v>43265</v>
      </c>
      <c r="W80" s="190">
        <v>43266</v>
      </c>
      <c r="X80" s="190">
        <v>43280</v>
      </c>
      <c r="Y80" s="22"/>
      <c r="Z80" s="22"/>
      <c r="AA80" s="22"/>
      <c r="AB80" s="19">
        <f>AC80/(1+Tabla3[[#This Row],[TIPUS IVA]])</f>
        <v>54.545454545454547</v>
      </c>
      <c r="AC80" s="187">
        <v>66</v>
      </c>
      <c r="AD80" s="25">
        <v>0.21</v>
      </c>
      <c r="AE80" s="17" t="s">
        <v>38</v>
      </c>
      <c r="AF80" s="26" t="s">
        <v>37</v>
      </c>
    </row>
    <row r="81" spans="1:32" ht="27" customHeight="1" x14ac:dyDescent="0.25">
      <c r="A81" s="16" t="s">
        <v>28</v>
      </c>
      <c r="B81" s="16" t="s">
        <v>29</v>
      </c>
      <c r="C81" s="17" t="s">
        <v>65</v>
      </c>
      <c r="D81" s="17">
        <v>2018</v>
      </c>
      <c r="E81" s="186">
        <v>2018005348</v>
      </c>
      <c r="F81" s="17" t="s">
        <v>610</v>
      </c>
      <c r="G81" s="16" t="s">
        <v>32</v>
      </c>
      <c r="H81" s="17" t="s">
        <v>33</v>
      </c>
      <c r="I81" s="19">
        <v>80</v>
      </c>
      <c r="J81" s="187">
        <v>96.8</v>
      </c>
      <c r="K81" s="187">
        <v>96.8</v>
      </c>
      <c r="L81" s="17"/>
      <c r="M81" s="17" t="s">
        <v>497</v>
      </c>
      <c r="N81" s="192" t="s">
        <v>611</v>
      </c>
      <c r="O81" s="191" t="s">
        <v>612</v>
      </c>
      <c r="P81" s="16" t="s">
        <v>37</v>
      </c>
      <c r="Q81" s="182" t="s">
        <v>493</v>
      </c>
      <c r="R81" s="189" t="s">
        <v>500</v>
      </c>
      <c r="S81" s="17"/>
      <c r="T81" s="184" t="s">
        <v>298</v>
      </c>
      <c r="U81" s="190">
        <v>43195</v>
      </c>
      <c r="V81" s="190">
        <v>43195</v>
      </c>
      <c r="W81" s="190">
        <v>43196</v>
      </c>
      <c r="X81" s="190">
        <v>43213</v>
      </c>
      <c r="Y81" s="22"/>
      <c r="Z81" s="22"/>
      <c r="AA81" s="22"/>
      <c r="AB81" s="19">
        <f>AC81/(1+Tabla3[[#This Row],[TIPUS IVA]])</f>
        <v>80</v>
      </c>
      <c r="AC81" s="187">
        <v>96.8</v>
      </c>
      <c r="AD81" s="25">
        <v>0.21</v>
      </c>
      <c r="AE81" s="17" t="s">
        <v>38</v>
      </c>
      <c r="AF81" s="26" t="s">
        <v>37</v>
      </c>
    </row>
    <row r="82" spans="1:32" ht="27" customHeight="1" x14ac:dyDescent="0.25">
      <c r="A82" s="16" t="s">
        <v>28</v>
      </c>
      <c r="B82" s="16" t="s">
        <v>29</v>
      </c>
      <c r="C82" s="17" t="s">
        <v>65</v>
      </c>
      <c r="D82" s="17">
        <v>2018</v>
      </c>
      <c r="E82" s="186">
        <v>2018006768</v>
      </c>
      <c r="F82" s="17" t="s">
        <v>610</v>
      </c>
      <c r="G82" s="16" t="s">
        <v>32</v>
      </c>
      <c r="H82" s="17" t="s">
        <v>33</v>
      </c>
      <c r="I82" s="19">
        <v>80</v>
      </c>
      <c r="J82" s="187">
        <v>96.8</v>
      </c>
      <c r="K82" s="187">
        <v>96.8</v>
      </c>
      <c r="L82" s="17"/>
      <c r="M82" s="17" t="s">
        <v>497</v>
      </c>
      <c r="N82" s="192" t="s">
        <v>611</v>
      </c>
      <c r="O82" s="188" t="s">
        <v>612</v>
      </c>
      <c r="P82" s="16" t="s">
        <v>37</v>
      </c>
      <c r="Q82" s="182" t="s">
        <v>493</v>
      </c>
      <c r="R82" s="189" t="s">
        <v>500</v>
      </c>
      <c r="S82" s="17"/>
      <c r="T82" s="184" t="s">
        <v>298</v>
      </c>
      <c r="U82" s="190">
        <v>43231</v>
      </c>
      <c r="V82" s="190">
        <v>43231</v>
      </c>
      <c r="W82" s="190">
        <v>43234</v>
      </c>
      <c r="X82" s="190">
        <v>43242</v>
      </c>
      <c r="Y82" s="22"/>
      <c r="Z82" s="22"/>
      <c r="AA82" s="22"/>
      <c r="AB82" s="19">
        <f>AC82/(1+Tabla3[[#This Row],[TIPUS IVA]])</f>
        <v>80</v>
      </c>
      <c r="AC82" s="187">
        <v>96.8</v>
      </c>
      <c r="AD82" s="25">
        <v>0.21</v>
      </c>
      <c r="AE82" s="17" t="s">
        <v>38</v>
      </c>
      <c r="AF82" s="26" t="s">
        <v>37</v>
      </c>
    </row>
    <row r="83" spans="1:32" ht="27" customHeight="1" x14ac:dyDescent="0.25">
      <c r="A83" s="16" t="s">
        <v>28</v>
      </c>
      <c r="B83" s="16" t="s">
        <v>29</v>
      </c>
      <c r="C83" s="17" t="s">
        <v>495</v>
      </c>
      <c r="D83" s="17">
        <v>2018</v>
      </c>
      <c r="E83" s="186">
        <v>2018006170</v>
      </c>
      <c r="F83" s="17" t="s">
        <v>613</v>
      </c>
      <c r="G83" s="16" t="s">
        <v>32</v>
      </c>
      <c r="H83" s="17" t="s">
        <v>33</v>
      </c>
      <c r="I83" s="19">
        <v>238.29</v>
      </c>
      <c r="J83" s="187">
        <v>288.33</v>
      </c>
      <c r="K83" s="187">
        <v>288.33</v>
      </c>
      <c r="L83" s="17"/>
      <c r="M83" s="17" t="s">
        <v>614</v>
      </c>
      <c r="N83" s="192" t="s">
        <v>80</v>
      </c>
      <c r="O83" s="188" t="s">
        <v>81</v>
      </c>
      <c r="P83" s="16" t="s">
        <v>37</v>
      </c>
      <c r="Q83" s="182" t="s">
        <v>493</v>
      </c>
      <c r="R83" s="189" t="s">
        <v>500</v>
      </c>
      <c r="S83" s="17"/>
      <c r="T83" s="184" t="s">
        <v>82</v>
      </c>
      <c r="U83" s="190">
        <v>43216</v>
      </c>
      <c r="V83" s="190">
        <v>43216</v>
      </c>
      <c r="W83" s="190">
        <v>43227</v>
      </c>
      <c r="X83" s="190">
        <v>43234</v>
      </c>
      <c r="Y83" s="22"/>
      <c r="Z83" s="22"/>
      <c r="AA83" s="22"/>
      <c r="AB83" s="19">
        <f>AC83/(1+Tabla3[[#This Row],[TIPUS IVA]])</f>
        <v>238.28925619834709</v>
      </c>
      <c r="AC83" s="187">
        <v>288.33</v>
      </c>
      <c r="AD83" s="25">
        <v>0.21</v>
      </c>
      <c r="AE83" s="17" t="s">
        <v>38</v>
      </c>
      <c r="AF83" s="26" t="s">
        <v>37</v>
      </c>
    </row>
    <row r="84" spans="1:32" ht="27" customHeight="1" x14ac:dyDescent="0.25">
      <c r="A84" s="16" t="s">
        <v>28</v>
      </c>
      <c r="B84" s="16" t="s">
        <v>29</v>
      </c>
      <c r="C84" s="17" t="s">
        <v>495</v>
      </c>
      <c r="D84" s="17">
        <v>2018</v>
      </c>
      <c r="E84" s="186">
        <v>2018009179</v>
      </c>
      <c r="F84" s="17" t="s">
        <v>615</v>
      </c>
      <c r="G84" s="16" t="s">
        <v>32</v>
      </c>
      <c r="H84" s="17" t="s">
        <v>33</v>
      </c>
      <c r="I84" s="19">
        <v>1540.01</v>
      </c>
      <c r="J84" s="187">
        <v>1863.41</v>
      </c>
      <c r="K84" s="187">
        <v>1863.41</v>
      </c>
      <c r="L84" s="17"/>
      <c r="M84" s="17" t="s">
        <v>614</v>
      </c>
      <c r="N84" s="192" t="s">
        <v>616</v>
      </c>
      <c r="O84" s="188" t="s">
        <v>617</v>
      </c>
      <c r="P84" s="16" t="s">
        <v>37</v>
      </c>
      <c r="Q84" s="182" t="s">
        <v>493</v>
      </c>
      <c r="R84" s="189" t="s">
        <v>618</v>
      </c>
      <c r="S84" s="17"/>
      <c r="T84" s="184" t="s">
        <v>90</v>
      </c>
      <c r="U84" s="190">
        <v>43272</v>
      </c>
      <c r="V84" s="190">
        <v>43272</v>
      </c>
      <c r="W84" s="190">
        <v>43273</v>
      </c>
      <c r="X84" s="190">
        <v>43276</v>
      </c>
      <c r="Y84" s="22"/>
      <c r="Z84" s="22"/>
      <c r="AA84" s="22"/>
      <c r="AB84" s="19">
        <f>AC84/(1+Tabla3[[#This Row],[TIPUS IVA]])</f>
        <v>1540.0082644628101</v>
      </c>
      <c r="AC84" s="187">
        <v>1863.41</v>
      </c>
      <c r="AD84" s="25">
        <v>0.21</v>
      </c>
      <c r="AE84" s="17" t="s">
        <v>38</v>
      </c>
      <c r="AF84" s="26" t="s">
        <v>37</v>
      </c>
    </row>
    <row r="85" spans="1:32" ht="27" customHeight="1" x14ac:dyDescent="0.25">
      <c r="A85" s="16" t="s">
        <v>28</v>
      </c>
      <c r="B85" s="16" t="s">
        <v>29</v>
      </c>
      <c r="C85" s="17" t="s">
        <v>495</v>
      </c>
      <c r="D85" s="17">
        <v>2018</v>
      </c>
      <c r="E85" s="186">
        <v>2018008207</v>
      </c>
      <c r="F85" s="17" t="s">
        <v>619</v>
      </c>
      <c r="G85" s="16" t="s">
        <v>32</v>
      </c>
      <c r="H85" s="17" t="s">
        <v>33</v>
      </c>
      <c r="I85" s="19">
        <v>182.06</v>
      </c>
      <c r="J85" s="187">
        <v>192.98</v>
      </c>
      <c r="K85" s="187">
        <v>192.98</v>
      </c>
      <c r="L85" s="17"/>
      <c r="M85" s="17" t="s">
        <v>565</v>
      </c>
      <c r="N85" s="192"/>
      <c r="O85" s="188" t="s">
        <v>620</v>
      </c>
      <c r="P85" s="16" t="s">
        <v>37</v>
      </c>
      <c r="Q85" s="182" t="s">
        <v>493</v>
      </c>
      <c r="R85" s="189" t="s">
        <v>500</v>
      </c>
      <c r="S85" s="17"/>
      <c r="T85" s="184" t="s">
        <v>70</v>
      </c>
      <c r="U85" s="190">
        <v>43251</v>
      </c>
      <c r="V85" s="190">
        <v>43251</v>
      </c>
      <c r="W85" s="190">
        <v>43252</v>
      </c>
      <c r="X85" s="190">
        <v>43255</v>
      </c>
      <c r="Y85" s="22"/>
      <c r="Z85" s="22"/>
      <c r="AA85" s="22"/>
      <c r="AB85" s="19">
        <v>182.06</v>
      </c>
      <c r="AC85" s="187">
        <v>192.98</v>
      </c>
      <c r="AD85" s="25">
        <v>0.21</v>
      </c>
      <c r="AE85" s="17" t="s">
        <v>38</v>
      </c>
      <c r="AF85" s="26" t="s">
        <v>37</v>
      </c>
    </row>
    <row r="86" spans="1:32" ht="27" customHeight="1" x14ac:dyDescent="0.25">
      <c r="A86" s="16" t="s">
        <v>28</v>
      </c>
      <c r="B86" s="16" t="s">
        <v>29</v>
      </c>
      <c r="C86" s="17" t="s">
        <v>65</v>
      </c>
      <c r="D86" s="17">
        <v>2018</v>
      </c>
      <c r="E86" s="186">
        <v>2018007206</v>
      </c>
      <c r="F86" s="17" t="s">
        <v>621</v>
      </c>
      <c r="G86" s="16" t="s">
        <v>32</v>
      </c>
      <c r="H86" s="17" t="s">
        <v>33</v>
      </c>
      <c r="I86" s="19">
        <f>J86/(1+Tabla3[[#This Row],[TIPUS IVA]])</f>
        <v>5738.1239669421493</v>
      </c>
      <c r="J86" s="187">
        <v>6943.13</v>
      </c>
      <c r="K86" s="187">
        <v>6943.13</v>
      </c>
      <c r="L86" s="17"/>
      <c r="M86" s="17" t="s">
        <v>497</v>
      </c>
      <c r="N86" s="192" t="s">
        <v>622</v>
      </c>
      <c r="O86" s="188" t="s">
        <v>623</v>
      </c>
      <c r="P86" s="16" t="s">
        <v>37</v>
      </c>
      <c r="Q86" s="182" t="s">
        <v>493</v>
      </c>
      <c r="R86" s="189" t="s">
        <v>624</v>
      </c>
      <c r="S86" s="17"/>
      <c r="T86" s="184" t="s">
        <v>90</v>
      </c>
      <c r="U86" s="30">
        <v>43181</v>
      </c>
      <c r="V86" s="30">
        <v>43209</v>
      </c>
      <c r="W86" s="190">
        <v>43242</v>
      </c>
      <c r="X86" s="190">
        <v>43242</v>
      </c>
      <c r="Y86" s="42" t="s">
        <v>514</v>
      </c>
      <c r="Z86" s="22"/>
      <c r="AA86" s="22"/>
      <c r="AB86" s="19">
        <f>AC86/(1+Tabla3[[#This Row],[TIPUS IVA]])</f>
        <v>5738.1239669421493</v>
      </c>
      <c r="AC86" s="187">
        <v>6943.13</v>
      </c>
      <c r="AD86" s="25">
        <v>0.21</v>
      </c>
      <c r="AE86" s="17" t="s">
        <v>38</v>
      </c>
      <c r="AF86" s="26" t="s">
        <v>37</v>
      </c>
    </row>
    <row r="87" spans="1:32" ht="27" customHeight="1" x14ac:dyDescent="0.25">
      <c r="A87" s="16" t="s">
        <v>28</v>
      </c>
      <c r="B87" s="16" t="s">
        <v>29</v>
      </c>
      <c r="C87" s="17" t="s">
        <v>40</v>
      </c>
      <c r="D87" s="17">
        <v>2018</v>
      </c>
      <c r="E87" s="186">
        <v>2018006004</v>
      </c>
      <c r="F87" s="17" t="s">
        <v>625</v>
      </c>
      <c r="G87" s="16" t="s">
        <v>32</v>
      </c>
      <c r="H87" s="17" t="s">
        <v>33</v>
      </c>
      <c r="I87" s="19">
        <f>J87/(1+Tabla3[[#This Row],[TIPUS IVA]])</f>
        <v>17593.96694214876</v>
      </c>
      <c r="J87" s="187">
        <v>21288.7</v>
      </c>
      <c r="K87" s="187">
        <v>21288.7</v>
      </c>
      <c r="L87" s="17" t="s">
        <v>52</v>
      </c>
      <c r="M87" s="17"/>
      <c r="N87" s="192" t="s">
        <v>626</v>
      </c>
      <c r="O87" s="188" t="s">
        <v>627</v>
      </c>
      <c r="P87" s="16" t="s">
        <v>37</v>
      </c>
      <c r="Q87" s="182" t="s">
        <v>628</v>
      </c>
      <c r="R87" s="189" t="s">
        <v>629</v>
      </c>
      <c r="S87" s="17"/>
      <c r="T87" s="184" t="s">
        <v>504</v>
      </c>
      <c r="U87" s="30">
        <v>43154</v>
      </c>
      <c r="V87" s="30">
        <v>43161</v>
      </c>
      <c r="W87" s="190">
        <v>43227</v>
      </c>
      <c r="X87" s="190">
        <v>43227</v>
      </c>
      <c r="Y87" s="42" t="s">
        <v>514</v>
      </c>
      <c r="Z87" s="22"/>
      <c r="AA87" s="22"/>
      <c r="AB87" s="19">
        <f>AC87/(1+Tabla3[[#This Row],[TIPUS IVA]])</f>
        <v>17593.96694214876</v>
      </c>
      <c r="AC87" s="187">
        <v>21288.7</v>
      </c>
      <c r="AD87" s="25">
        <v>0.21</v>
      </c>
      <c r="AE87" s="17" t="s">
        <v>38</v>
      </c>
      <c r="AF87" s="26" t="s">
        <v>37</v>
      </c>
    </row>
    <row r="88" spans="1:32" ht="27" customHeight="1" x14ac:dyDescent="0.25">
      <c r="A88" s="16" t="s">
        <v>28</v>
      </c>
      <c r="B88" s="16" t="s">
        <v>29</v>
      </c>
      <c r="C88" s="17" t="s">
        <v>495</v>
      </c>
      <c r="D88" s="17">
        <v>2018</v>
      </c>
      <c r="E88" s="186">
        <v>2018009497</v>
      </c>
      <c r="F88" s="191" t="s">
        <v>630</v>
      </c>
      <c r="G88" s="16" t="s">
        <v>32</v>
      </c>
      <c r="H88" s="17" t="s">
        <v>33</v>
      </c>
      <c r="I88" s="187">
        <v>600</v>
      </c>
      <c r="J88" s="187">
        <v>600</v>
      </c>
      <c r="K88" s="187">
        <v>600</v>
      </c>
      <c r="L88" s="17"/>
      <c r="M88" s="18" t="s">
        <v>614</v>
      </c>
      <c r="N88" s="192" t="s">
        <v>631</v>
      </c>
      <c r="O88" s="17" t="s">
        <v>632</v>
      </c>
      <c r="P88" s="16" t="s">
        <v>37</v>
      </c>
      <c r="Q88" s="182" t="s">
        <v>493</v>
      </c>
      <c r="R88" s="189" t="s">
        <v>500</v>
      </c>
      <c r="S88" s="17"/>
      <c r="T88" s="184" t="s">
        <v>90</v>
      </c>
      <c r="U88" s="190">
        <v>43265</v>
      </c>
      <c r="V88" s="190">
        <v>43265</v>
      </c>
      <c r="W88" s="190">
        <v>43266</v>
      </c>
      <c r="X88" s="190">
        <v>43269</v>
      </c>
      <c r="Y88" s="22"/>
      <c r="Z88" s="22"/>
      <c r="AA88" s="22"/>
      <c r="AB88" s="19">
        <f>AC88/(1+Tabla3[[#This Row],[TIPUS IVA]])</f>
        <v>600</v>
      </c>
      <c r="AC88" s="187">
        <v>600</v>
      </c>
      <c r="AD88" s="25">
        <v>0</v>
      </c>
      <c r="AE88" s="17" t="s">
        <v>38</v>
      </c>
      <c r="AF88" s="26" t="s">
        <v>37</v>
      </c>
    </row>
    <row r="89" spans="1:32" ht="27" customHeight="1" x14ac:dyDescent="0.25">
      <c r="A89" s="16" t="s">
        <v>28</v>
      </c>
      <c r="B89" s="16" t="s">
        <v>29</v>
      </c>
      <c r="C89" s="17" t="s">
        <v>495</v>
      </c>
      <c r="D89" s="17">
        <v>2018</v>
      </c>
      <c r="E89" s="186">
        <v>2018007472</v>
      </c>
      <c r="F89" s="17" t="s">
        <v>633</v>
      </c>
      <c r="G89" s="16" t="s">
        <v>32</v>
      </c>
      <c r="H89" s="17" t="s">
        <v>33</v>
      </c>
      <c r="I89" s="19">
        <v>132.86000000000001</v>
      </c>
      <c r="J89" s="187">
        <v>132.86000000000001</v>
      </c>
      <c r="K89" s="187">
        <v>132.86000000000001</v>
      </c>
      <c r="L89" s="17"/>
      <c r="M89" s="17" t="s">
        <v>602</v>
      </c>
      <c r="N89" s="192" t="s">
        <v>92</v>
      </c>
      <c r="O89" s="188" t="s">
        <v>93</v>
      </c>
      <c r="P89" s="16" t="s">
        <v>37</v>
      </c>
      <c r="Q89" s="182" t="s">
        <v>493</v>
      </c>
      <c r="R89" s="189" t="s">
        <v>634</v>
      </c>
      <c r="S89" s="17"/>
      <c r="T89" s="184" t="s">
        <v>90</v>
      </c>
      <c r="U89" s="190">
        <v>43237</v>
      </c>
      <c r="V89" s="190">
        <v>43237</v>
      </c>
      <c r="W89" s="190">
        <v>43242</v>
      </c>
      <c r="X89" s="190">
        <v>43248</v>
      </c>
      <c r="Y89" s="22"/>
      <c r="Z89" s="22"/>
      <c r="AA89" s="22"/>
      <c r="AB89" s="19">
        <f>AC89/(1+Tabla3[[#This Row],[TIPUS IVA]])</f>
        <v>132.86000000000001</v>
      </c>
      <c r="AC89" s="187">
        <v>132.86000000000001</v>
      </c>
      <c r="AD89" s="25">
        <v>0</v>
      </c>
      <c r="AE89" s="17" t="s">
        <v>38</v>
      </c>
      <c r="AF89" s="26" t="s">
        <v>37</v>
      </c>
    </row>
    <row r="90" spans="1:32" ht="27" customHeight="1" x14ac:dyDescent="0.25">
      <c r="A90" s="16" t="s">
        <v>28</v>
      </c>
      <c r="B90" s="16" t="s">
        <v>29</v>
      </c>
      <c r="C90" s="17" t="s">
        <v>65</v>
      </c>
      <c r="D90" s="17">
        <v>2018</v>
      </c>
      <c r="E90" s="32">
        <v>2018003497</v>
      </c>
      <c r="F90" s="17" t="s">
        <v>635</v>
      </c>
      <c r="G90" s="16" t="s">
        <v>32</v>
      </c>
      <c r="H90" s="17" t="s">
        <v>33</v>
      </c>
      <c r="I90" s="19">
        <f>J90/(1+21%)</f>
        <v>2320</v>
      </c>
      <c r="J90" s="19">
        <v>2807.2</v>
      </c>
      <c r="K90" s="19">
        <v>2807.2</v>
      </c>
      <c r="L90" s="17"/>
      <c r="M90" s="16" t="s">
        <v>79</v>
      </c>
      <c r="N90" s="32" t="s">
        <v>636</v>
      </c>
      <c r="O90" s="17" t="s">
        <v>637</v>
      </c>
      <c r="P90" s="16" t="s">
        <v>37</v>
      </c>
      <c r="Q90" s="182" t="s">
        <v>493</v>
      </c>
      <c r="R90" s="189" t="s">
        <v>500</v>
      </c>
      <c r="S90" s="17"/>
      <c r="T90" s="34" t="s">
        <v>90</v>
      </c>
      <c r="U90" s="190">
        <v>43179</v>
      </c>
      <c r="V90" s="190">
        <v>43196</v>
      </c>
      <c r="W90" s="190">
        <v>43199</v>
      </c>
      <c r="X90" s="22">
        <v>43242</v>
      </c>
      <c r="Y90" s="22"/>
      <c r="Z90" s="22"/>
      <c r="AA90" s="22"/>
      <c r="AB90" s="19">
        <f>AC90/(1+AD90)</f>
        <v>2320</v>
      </c>
      <c r="AC90" s="35">
        <v>2807.2</v>
      </c>
      <c r="AD90" s="25">
        <v>0.21</v>
      </c>
      <c r="AE90" s="17" t="s">
        <v>38</v>
      </c>
      <c r="AF90" s="26" t="s">
        <v>37</v>
      </c>
    </row>
    <row r="91" spans="1:32" ht="27" customHeight="1" x14ac:dyDescent="0.25">
      <c r="A91" s="16" t="s">
        <v>28</v>
      </c>
      <c r="B91" s="16" t="s">
        <v>29</v>
      </c>
      <c r="C91" s="17" t="s">
        <v>65</v>
      </c>
      <c r="D91" s="17">
        <v>2018</v>
      </c>
      <c r="E91" s="32">
        <v>2018004730</v>
      </c>
      <c r="F91" s="17" t="s">
        <v>638</v>
      </c>
      <c r="G91" s="16" t="s">
        <v>32</v>
      </c>
      <c r="H91" s="17" t="s">
        <v>33</v>
      </c>
      <c r="I91" s="19">
        <v>300</v>
      </c>
      <c r="J91" s="19">
        <v>300</v>
      </c>
      <c r="K91" s="19">
        <v>300</v>
      </c>
      <c r="L91" s="17"/>
      <c r="M91" s="16" t="s">
        <v>79</v>
      </c>
      <c r="N91" s="32" t="s">
        <v>639</v>
      </c>
      <c r="O91" s="17" t="s">
        <v>640</v>
      </c>
      <c r="P91" s="16" t="s">
        <v>37</v>
      </c>
      <c r="Q91" s="182" t="s">
        <v>493</v>
      </c>
      <c r="R91" s="33" t="s">
        <v>503</v>
      </c>
      <c r="S91" s="17"/>
      <c r="T91" s="34" t="s">
        <v>90</v>
      </c>
      <c r="U91" s="190">
        <v>43194</v>
      </c>
      <c r="V91" s="190">
        <v>43195</v>
      </c>
      <c r="W91" s="190">
        <v>43196</v>
      </c>
      <c r="X91" s="22">
        <v>43242</v>
      </c>
      <c r="Y91" s="22"/>
      <c r="Z91" s="22"/>
      <c r="AA91" s="22"/>
      <c r="AB91" s="19">
        <f>AC91/(1+AD91)</f>
        <v>300</v>
      </c>
      <c r="AC91" s="35">
        <v>300</v>
      </c>
      <c r="AD91" s="25">
        <v>0</v>
      </c>
      <c r="AE91" s="17" t="s">
        <v>38</v>
      </c>
      <c r="AF91" s="26" t="s">
        <v>37</v>
      </c>
    </row>
    <row r="92" spans="1:32" ht="27" customHeight="1" x14ac:dyDescent="0.25">
      <c r="A92" s="16" t="s">
        <v>28</v>
      </c>
      <c r="B92" s="16" t="s">
        <v>29</v>
      </c>
      <c r="C92" s="17" t="s">
        <v>40</v>
      </c>
      <c r="D92" s="17">
        <v>2018</v>
      </c>
      <c r="E92" s="186">
        <v>2018007702</v>
      </c>
      <c r="F92" s="17" t="s">
        <v>641</v>
      </c>
      <c r="G92" s="16" t="s">
        <v>32</v>
      </c>
      <c r="H92" s="17" t="s">
        <v>33</v>
      </c>
      <c r="I92" s="19">
        <v>446.9</v>
      </c>
      <c r="J92" s="187">
        <v>540.75</v>
      </c>
      <c r="K92" s="187">
        <v>540.75</v>
      </c>
      <c r="L92" s="17" t="s">
        <v>52</v>
      </c>
      <c r="M92" s="17"/>
      <c r="N92" s="192"/>
      <c r="O92" s="188" t="s">
        <v>642</v>
      </c>
      <c r="P92" s="16" t="s">
        <v>37</v>
      </c>
      <c r="Q92" s="182" t="s">
        <v>493</v>
      </c>
      <c r="R92" s="189" t="s">
        <v>503</v>
      </c>
      <c r="S92" s="17"/>
      <c r="T92" s="184" t="s">
        <v>643</v>
      </c>
      <c r="U92" s="190">
        <v>43251</v>
      </c>
      <c r="V92" s="190">
        <v>43251</v>
      </c>
      <c r="W92" s="190">
        <v>43252</v>
      </c>
      <c r="X92" s="190">
        <v>43255</v>
      </c>
      <c r="Y92" s="22"/>
      <c r="Z92" s="22"/>
      <c r="AA92" s="22"/>
      <c r="AB92" s="19">
        <f>AC92/(1+Tabla3[[#This Row],[TIPUS IVA]])</f>
        <v>446.90082644628103</v>
      </c>
      <c r="AC92" s="187">
        <v>540.75</v>
      </c>
      <c r="AD92" s="25">
        <v>0.21</v>
      </c>
      <c r="AE92" s="17" t="s">
        <v>38</v>
      </c>
      <c r="AF92" s="26" t="s">
        <v>37</v>
      </c>
    </row>
    <row r="93" spans="1:32" ht="27" customHeight="1" x14ac:dyDescent="0.25">
      <c r="A93" s="16" t="s">
        <v>28</v>
      </c>
      <c r="B93" s="16" t="s">
        <v>29</v>
      </c>
      <c r="C93" s="17" t="s">
        <v>40</v>
      </c>
      <c r="D93" s="17">
        <v>2018</v>
      </c>
      <c r="E93" s="186">
        <v>2018009565</v>
      </c>
      <c r="F93" s="191" t="s">
        <v>641</v>
      </c>
      <c r="G93" s="16" t="s">
        <v>32</v>
      </c>
      <c r="H93" s="17" t="s">
        <v>33</v>
      </c>
      <c r="I93" s="187">
        <v>485.95</v>
      </c>
      <c r="J93" s="187">
        <v>588</v>
      </c>
      <c r="K93" s="187">
        <v>588</v>
      </c>
      <c r="L93" s="17" t="s">
        <v>52</v>
      </c>
      <c r="M93" s="17"/>
      <c r="N93" s="192"/>
      <c r="O93" s="188" t="s">
        <v>642</v>
      </c>
      <c r="P93" s="16" t="s">
        <v>37</v>
      </c>
      <c r="Q93" s="182" t="s">
        <v>493</v>
      </c>
      <c r="R93" s="189" t="s">
        <v>503</v>
      </c>
      <c r="S93" s="17"/>
      <c r="T93" s="184" t="s">
        <v>643</v>
      </c>
      <c r="U93" s="190">
        <v>43265</v>
      </c>
      <c r="V93" s="190">
        <v>43265</v>
      </c>
      <c r="W93" s="190">
        <v>43266</v>
      </c>
      <c r="X93" s="190">
        <v>43269</v>
      </c>
      <c r="Y93" s="22"/>
      <c r="Z93" s="22"/>
      <c r="AA93" s="22"/>
      <c r="AB93" s="19">
        <f>AC93/(1+Tabla3[[#This Row],[TIPUS IVA]])</f>
        <v>485.95041322314052</v>
      </c>
      <c r="AC93" s="187">
        <v>588</v>
      </c>
      <c r="AD93" s="25">
        <v>0.21</v>
      </c>
      <c r="AE93" s="17" t="s">
        <v>38</v>
      </c>
      <c r="AF93" s="26" t="s">
        <v>37</v>
      </c>
    </row>
    <row r="94" spans="1:32" ht="27" customHeight="1" x14ac:dyDescent="0.25">
      <c r="A94" s="16" t="s">
        <v>28</v>
      </c>
      <c r="B94" s="16" t="s">
        <v>29</v>
      </c>
      <c r="C94" s="17" t="s">
        <v>495</v>
      </c>
      <c r="D94" s="17">
        <v>2018</v>
      </c>
      <c r="E94" s="186">
        <v>2018008574</v>
      </c>
      <c r="F94" s="17" t="s">
        <v>644</v>
      </c>
      <c r="G94" s="16" t="s">
        <v>32</v>
      </c>
      <c r="H94" s="17" t="s">
        <v>33</v>
      </c>
      <c r="I94" s="19">
        <f>J94/(1+Tabla3[[#This Row],[TIPUS IVA]])</f>
        <v>586.55371900826447</v>
      </c>
      <c r="J94" s="187">
        <v>709.73</v>
      </c>
      <c r="K94" s="187">
        <v>709.73</v>
      </c>
      <c r="L94" s="17"/>
      <c r="M94" s="17" t="s">
        <v>614</v>
      </c>
      <c r="N94" s="192" t="s">
        <v>645</v>
      </c>
      <c r="O94" s="188" t="s">
        <v>646</v>
      </c>
      <c r="P94" s="16" t="s">
        <v>37</v>
      </c>
      <c r="Q94" s="182" t="s">
        <v>493</v>
      </c>
      <c r="R94" s="189" t="s">
        <v>503</v>
      </c>
      <c r="S94" s="17"/>
      <c r="T94" s="184" t="s">
        <v>98</v>
      </c>
      <c r="U94" s="190">
        <v>43258</v>
      </c>
      <c r="V94" s="190">
        <v>43258</v>
      </c>
      <c r="W94" s="190">
        <v>43259</v>
      </c>
      <c r="X94" s="190">
        <v>43262</v>
      </c>
      <c r="Y94" s="22"/>
      <c r="Z94" s="22"/>
      <c r="AA94" s="22"/>
      <c r="AB94" s="19">
        <f>AC94/(1+Tabla3[[#This Row],[TIPUS IVA]])</f>
        <v>586.55371900826447</v>
      </c>
      <c r="AC94" s="187">
        <v>709.73</v>
      </c>
      <c r="AD94" s="25">
        <v>0.21</v>
      </c>
      <c r="AE94" s="17" t="s">
        <v>38</v>
      </c>
      <c r="AF94" s="26" t="s">
        <v>37</v>
      </c>
    </row>
    <row r="95" spans="1:32" ht="27" customHeight="1" x14ac:dyDescent="0.25">
      <c r="A95" s="16" t="s">
        <v>28</v>
      </c>
      <c r="B95" s="16" t="s">
        <v>29</v>
      </c>
      <c r="C95" s="17" t="s">
        <v>495</v>
      </c>
      <c r="D95" s="17">
        <v>2018</v>
      </c>
      <c r="E95" s="186">
        <v>2018008577</v>
      </c>
      <c r="F95" s="17" t="s">
        <v>647</v>
      </c>
      <c r="G95" s="16" t="s">
        <v>32</v>
      </c>
      <c r="H95" s="17" t="s">
        <v>33</v>
      </c>
      <c r="I95" s="19">
        <f>J95/(1+Tabla3[[#This Row],[TIPUS IVA]])</f>
        <v>160.34710743801654</v>
      </c>
      <c r="J95" s="187">
        <v>194.02</v>
      </c>
      <c r="K95" s="187">
        <v>194.02</v>
      </c>
      <c r="L95" s="17"/>
      <c r="M95" s="17" t="s">
        <v>614</v>
      </c>
      <c r="N95" s="192" t="s">
        <v>645</v>
      </c>
      <c r="O95" s="188" t="s">
        <v>646</v>
      </c>
      <c r="P95" s="16" t="s">
        <v>37</v>
      </c>
      <c r="Q95" s="182" t="s">
        <v>493</v>
      </c>
      <c r="R95" s="189" t="s">
        <v>503</v>
      </c>
      <c r="S95" s="17"/>
      <c r="T95" s="184" t="s">
        <v>98</v>
      </c>
      <c r="U95" s="190">
        <v>43258</v>
      </c>
      <c r="V95" s="190">
        <v>43258</v>
      </c>
      <c r="W95" s="190">
        <v>43259</v>
      </c>
      <c r="X95" s="190">
        <v>43262</v>
      </c>
      <c r="Y95" s="22"/>
      <c r="Z95" s="22"/>
      <c r="AA95" s="22"/>
      <c r="AB95" s="19">
        <f>AC95/(1+Tabla3[[#This Row],[TIPUS IVA]])</f>
        <v>160.34710743801654</v>
      </c>
      <c r="AC95" s="187">
        <v>194.02</v>
      </c>
      <c r="AD95" s="25">
        <v>0.21</v>
      </c>
      <c r="AE95" s="17" t="s">
        <v>38</v>
      </c>
      <c r="AF95" s="26" t="s">
        <v>37</v>
      </c>
    </row>
    <row r="96" spans="1:32" ht="27" customHeight="1" x14ac:dyDescent="0.25">
      <c r="A96" s="16" t="s">
        <v>28</v>
      </c>
      <c r="B96" s="16" t="s">
        <v>29</v>
      </c>
      <c r="C96" s="17" t="s">
        <v>65</v>
      </c>
      <c r="D96" s="17">
        <v>2018</v>
      </c>
      <c r="E96" s="186">
        <v>2018009161</v>
      </c>
      <c r="F96" s="17" t="s">
        <v>648</v>
      </c>
      <c r="G96" s="16" t="s">
        <v>32</v>
      </c>
      <c r="H96" s="17" t="s">
        <v>33</v>
      </c>
      <c r="I96" s="19">
        <f>J96/(1+Tabla3[[#This Row],[TIPUS IVA]])</f>
        <v>126.00000000000001</v>
      </c>
      <c r="J96" s="187">
        <v>152.46</v>
      </c>
      <c r="K96" s="187">
        <v>152.46</v>
      </c>
      <c r="L96" s="17"/>
      <c r="M96" s="17" t="s">
        <v>614</v>
      </c>
      <c r="N96" s="192"/>
      <c r="O96" s="188" t="s">
        <v>649</v>
      </c>
      <c r="P96" s="16" t="s">
        <v>37</v>
      </c>
      <c r="Q96" s="182" t="s">
        <v>493</v>
      </c>
      <c r="R96" s="189" t="s">
        <v>500</v>
      </c>
      <c r="S96" s="17"/>
      <c r="T96" s="184" t="s">
        <v>90</v>
      </c>
      <c r="U96" s="190">
        <v>43258</v>
      </c>
      <c r="V96" s="190">
        <v>43258</v>
      </c>
      <c r="W96" s="190">
        <v>43259</v>
      </c>
      <c r="X96" s="190">
        <v>43262</v>
      </c>
      <c r="Y96" s="22"/>
      <c r="Z96" s="22"/>
      <c r="AA96" s="22"/>
      <c r="AB96" s="19">
        <f>AC96/(1+Tabla3[[#This Row],[TIPUS IVA]])</f>
        <v>126.00000000000001</v>
      </c>
      <c r="AC96" s="187">
        <v>152.46</v>
      </c>
      <c r="AD96" s="25">
        <v>0.21</v>
      </c>
      <c r="AE96" s="17" t="s">
        <v>38</v>
      </c>
      <c r="AF96" s="26" t="s">
        <v>37</v>
      </c>
    </row>
    <row r="97" spans="1:32" ht="27" customHeight="1" x14ac:dyDescent="0.25">
      <c r="A97" s="16" t="s">
        <v>28</v>
      </c>
      <c r="B97" s="16" t="s">
        <v>29</v>
      </c>
      <c r="C97" s="17" t="s">
        <v>40</v>
      </c>
      <c r="D97" s="17">
        <v>2018</v>
      </c>
      <c r="E97" s="186">
        <v>2018007665</v>
      </c>
      <c r="F97" s="17" t="s">
        <v>553</v>
      </c>
      <c r="G97" s="16" t="s">
        <v>32</v>
      </c>
      <c r="H97" s="17" t="s">
        <v>33</v>
      </c>
      <c r="I97" s="187">
        <v>359.37</v>
      </c>
      <c r="J97" s="187">
        <v>434.84</v>
      </c>
      <c r="K97" s="187">
        <v>434.84</v>
      </c>
      <c r="L97" s="17" t="s">
        <v>52</v>
      </c>
      <c r="M97" s="17" t="s">
        <v>514</v>
      </c>
      <c r="N97" s="192"/>
      <c r="O97" s="188" t="s">
        <v>650</v>
      </c>
      <c r="P97" s="16" t="s">
        <v>37</v>
      </c>
      <c r="Q97" s="182" t="s">
        <v>493</v>
      </c>
      <c r="R97" s="189" t="s">
        <v>503</v>
      </c>
      <c r="S97" s="17"/>
      <c r="T97" s="184" t="s">
        <v>504</v>
      </c>
      <c r="U97" s="190">
        <v>43237</v>
      </c>
      <c r="V97" s="190">
        <v>43237</v>
      </c>
      <c r="W97" s="190">
        <v>43242</v>
      </c>
      <c r="X97" s="190">
        <v>43248</v>
      </c>
      <c r="Y97" s="22"/>
      <c r="Z97" s="22"/>
      <c r="AA97" s="22"/>
      <c r="AB97" s="19">
        <f>AC97/(1+Tabla3[[#This Row],[TIPUS IVA]])</f>
        <v>359.37190082644628</v>
      </c>
      <c r="AC97" s="187">
        <v>434.84</v>
      </c>
      <c r="AD97" s="25">
        <v>0.21</v>
      </c>
      <c r="AE97" s="17" t="s">
        <v>38</v>
      </c>
      <c r="AF97" s="26" t="s">
        <v>37</v>
      </c>
    </row>
    <row r="98" spans="1:32" ht="27" customHeight="1" x14ac:dyDescent="0.25">
      <c r="A98" s="16" t="s">
        <v>28</v>
      </c>
      <c r="B98" s="16" t="s">
        <v>29</v>
      </c>
      <c r="C98" s="17" t="s">
        <v>40</v>
      </c>
      <c r="D98" s="17">
        <v>2018</v>
      </c>
      <c r="E98" s="186">
        <v>2018007666</v>
      </c>
      <c r="F98" s="17" t="s">
        <v>651</v>
      </c>
      <c r="G98" s="16" t="s">
        <v>32</v>
      </c>
      <c r="H98" s="17" t="s">
        <v>33</v>
      </c>
      <c r="I98" s="187">
        <v>9.5500000000000007</v>
      </c>
      <c r="J98" s="187">
        <v>11.56</v>
      </c>
      <c r="K98" s="187">
        <v>11.56</v>
      </c>
      <c r="L98" s="17" t="s">
        <v>52</v>
      </c>
      <c r="M98" s="17" t="s">
        <v>514</v>
      </c>
      <c r="N98" s="192"/>
      <c r="O98" s="188" t="s">
        <v>650</v>
      </c>
      <c r="P98" s="16" t="s">
        <v>37</v>
      </c>
      <c r="Q98" s="182" t="s">
        <v>493</v>
      </c>
      <c r="R98" s="189" t="s">
        <v>503</v>
      </c>
      <c r="S98" s="17"/>
      <c r="T98" s="184" t="s">
        <v>504</v>
      </c>
      <c r="U98" s="190">
        <v>43244</v>
      </c>
      <c r="V98" s="190">
        <v>43244</v>
      </c>
      <c r="W98" s="190">
        <v>43245</v>
      </c>
      <c r="X98" s="190">
        <v>43248</v>
      </c>
      <c r="Y98" s="22"/>
      <c r="Z98" s="22"/>
      <c r="AA98" s="22"/>
      <c r="AB98" s="19">
        <f>AC98/(1+Tabla3[[#This Row],[TIPUS IVA]])</f>
        <v>9.5537190082644639</v>
      </c>
      <c r="AC98" s="187">
        <v>11.56</v>
      </c>
      <c r="AD98" s="25">
        <v>0.21</v>
      </c>
      <c r="AE98" s="17" t="s">
        <v>38</v>
      </c>
      <c r="AF98" s="26" t="s">
        <v>37</v>
      </c>
    </row>
    <row r="99" spans="1:32" ht="27" customHeight="1" x14ac:dyDescent="0.25">
      <c r="A99" s="16" t="s">
        <v>28</v>
      </c>
      <c r="B99" s="16" t="s">
        <v>29</v>
      </c>
      <c r="C99" s="17" t="s">
        <v>40</v>
      </c>
      <c r="D99" s="17">
        <v>2018</v>
      </c>
      <c r="E99" s="186">
        <v>2018007667</v>
      </c>
      <c r="F99" s="17" t="s">
        <v>553</v>
      </c>
      <c r="G99" s="16" t="s">
        <v>32</v>
      </c>
      <c r="H99" s="17" t="s">
        <v>33</v>
      </c>
      <c r="I99" s="187">
        <v>53.28</v>
      </c>
      <c r="J99" s="187">
        <v>64.47</v>
      </c>
      <c r="K99" s="187">
        <v>64.47</v>
      </c>
      <c r="L99" s="17" t="s">
        <v>52</v>
      </c>
      <c r="M99" s="17" t="s">
        <v>514</v>
      </c>
      <c r="N99" s="192"/>
      <c r="O99" s="188" t="s">
        <v>650</v>
      </c>
      <c r="P99" s="16" t="s">
        <v>37</v>
      </c>
      <c r="Q99" s="182" t="s">
        <v>493</v>
      </c>
      <c r="R99" s="189" t="s">
        <v>503</v>
      </c>
      <c r="S99" s="17"/>
      <c r="T99" s="184" t="s">
        <v>504</v>
      </c>
      <c r="U99" s="190">
        <v>43237</v>
      </c>
      <c r="V99" s="190">
        <v>43237</v>
      </c>
      <c r="W99" s="190">
        <v>43242</v>
      </c>
      <c r="X99" s="190">
        <v>43248</v>
      </c>
      <c r="Y99" s="22"/>
      <c r="Z99" s="22"/>
      <c r="AA99" s="22"/>
      <c r="AB99" s="19">
        <f>AC99/(1+Tabla3[[#This Row],[TIPUS IVA]])</f>
        <v>53.280991735537192</v>
      </c>
      <c r="AC99" s="187">
        <v>64.47</v>
      </c>
      <c r="AD99" s="25">
        <v>0.21</v>
      </c>
      <c r="AE99" s="17" t="s">
        <v>38</v>
      </c>
      <c r="AF99" s="26" t="s">
        <v>37</v>
      </c>
    </row>
    <row r="100" spans="1:32" ht="27" customHeight="1" x14ac:dyDescent="0.25">
      <c r="A100" s="16" t="s">
        <v>28</v>
      </c>
      <c r="B100" s="16" t="s">
        <v>29</v>
      </c>
      <c r="C100" s="17" t="s">
        <v>40</v>
      </c>
      <c r="D100" s="17">
        <v>2018</v>
      </c>
      <c r="E100" s="186">
        <v>2018007668</v>
      </c>
      <c r="F100" s="17" t="s">
        <v>652</v>
      </c>
      <c r="G100" s="16" t="s">
        <v>32</v>
      </c>
      <c r="H100" s="17" t="s">
        <v>33</v>
      </c>
      <c r="I100" s="187">
        <v>13.22</v>
      </c>
      <c r="J100" s="187">
        <v>16</v>
      </c>
      <c r="K100" s="187">
        <v>16</v>
      </c>
      <c r="L100" s="17" t="s">
        <v>52</v>
      </c>
      <c r="M100" s="17" t="s">
        <v>514</v>
      </c>
      <c r="N100" s="192"/>
      <c r="O100" s="188" t="s">
        <v>650</v>
      </c>
      <c r="P100" s="16" t="s">
        <v>37</v>
      </c>
      <c r="Q100" s="182" t="s">
        <v>493</v>
      </c>
      <c r="R100" s="189" t="s">
        <v>503</v>
      </c>
      <c r="S100" s="17"/>
      <c r="T100" s="184" t="s">
        <v>504</v>
      </c>
      <c r="U100" s="190">
        <v>43237</v>
      </c>
      <c r="V100" s="190">
        <v>43237</v>
      </c>
      <c r="W100" s="190">
        <v>43242</v>
      </c>
      <c r="X100" s="190">
        <v>43248</v>
      </c>
      <c r="Y100" s="22"/>
      <c r="Z100" s="22"/>
      <c r="AA100" s="22"/>
      <c r="AB100" s="19">
        <f>AC100/(1+Tabla3[[#This Row],[TIPUS IVA]])</f>
        <v>13.223140495867769</v>
      </c>
      <c r="AC100" s="187">
        <v>16</v>
      </c>
      <c r="AD100" s="25">
        <v>0.21</v>
      </c>
      <c r="AE100" s="17" t="s">
        <v>38</v>
      </c>
      <c r="AF100" s="26" t="s">
        <v>37</v>
      </c>
    </row>
    <row r="101" spans="1:32" ht="27" customHeight="1" x14ac:dyDescent="0.25">
      <c r="A101" s="16" t="s">
        <v>28</v>
      </c>
      <c r="B101" s="16" t="s">
        <v>29</v>
      </c>
      <c r="C101" s="17" t="s">
        <v>40</v>
      </c>
      <c r="D101" s="17">
        <v>2018</v>
      </c>
      <c r="E101" s="186">
        <v>2018009712</v>
      </c>
      <c r="F101" s="191" t="s">
        <v>553</v>
      </c>
      <c r="G101" s="16" t="s">
        <v>32</v>
      </c>
      <c r="H101" s="17" t="s">
        <v>33</v>
      </c>
      <c r="I101" s="187">
        <v>149.30000000000001</v>
      </c>
      <c r="J101" s="187">
        <v>180.65</v>
      </c>
      <c r="K101" s="187">
        <v>180.65</v>
      </c>
      <c r="L101" s="17" t="s">
        <v>52</v>
      </c>
      <c r="M101" s="17" t="s">
        <v>514</v>
      </c>
      <c r="N101" s="192"/>
      <c r="O101" s="188" t="s">
        <v>650</v>
      </c>
      <c r="P101" s="16" t="s">
        <v>37</v>
      </c>
      <c r="Q101" s="182" t="s">
        <v>493</v>
      </c>
      <c r="R101" s="189" t="s">
        <v>503</v>
      </c>
      <c r="S101" s="17"/>
      <c r="T101" s="184" t="s">
        <v>504</v>
      </c>
      <c r="U101" s="190">
        <v>43272</v>
      </c>
      <c r="V101" s="190">
        <v>43272</v>
      </c>
      <c r="W101" s="190">
        <v>43273</v>
      </c>
      <c r="X101" s="190">
        <v>43276</v>
      </c>
      <c r="Y101" s="22"/>
      <c r="Z101" s="22"/>
      <c r="AA101" s="22"/>
      <c r="AB101" s="19">
        <f>AC101/(1+Tabla3[[#This Row],[TIPUS IVA]])</f>
        <v>149.29752066115702</v>
      </c>
      <c r="AC101" s="187">
        <v>180.65</v>
      </c>
      <c r="AD101" s="25">
        <v>0.21</v>
      </c>
      <c r="AE101" s="17" t="s">
        <v>38</v>
      </c>
      <c r="AF101" s="26" t="s">
        <v>37</v>
      </c>
    </row>
    <row r="102" spans="1:32" ht="27" customHeight="1" x14ac:dyDescent="0.25">
      <c r="A102" s="16" t="s">
        <v>28</v>
      </c>
      <c r="B102" s="16" t="s">
        <v>29</v>
      </c>
      <c r="C102" s="17" t="s">
        <v>40</v>
      </c>
      <c r="D102" s="17">
        <v>2018</v>
      </c>
      <c r="E102" s="186">
        <v>2018009714</v>
      </c>
      <c r="F102" s="191" t="s">
        <v>653</v>
      </c>
      <c r="G102" s="16" t="s">
        <v>32</v>
      </c>
      <c r="H102" s="17" t="s">
        <v>33</v>
      </c>
      <c r="I102" s="187">
        <v>0.79</v>
      </c>
      <c r="J102" s="187">
        <v>0.96</v>
      </c>
      <c r="K102" s="187">
        <v>0.96</v>
      </c>
      <c r="L102" s="17" t="s">
        <v>52</v>
      </c>
      <c r="M102" s="17" t="s">
        <v>514</v>
      </c>
      <c r="N102" s="192"/>
      <c r="O102" s="188" t="s">
        <v>650</v>
      </c>
      <c r="P102" s="16" t="s">
        <v>37</v>
      </c>
      <c r="Q102" s="182" t="s">
        <v>493</v>
      </c>
      <c r="R102" s="189" t="s">
        <v>503</v>
      </c>
      <c r="S102" s="17"/>
      <c r="T102" s="184" t="s">
        <v>504</v>
      </c>
      <c r="U102" s="190">
        <v>43272</v>
      </c>
      <c r="V102" s="190">
        <v>43272</v>
      </c>
      <c r="W102" s="190">
        <v>43273</v>
      </c>
      <c r="X102" s="190">
        <v>43276</v>
      </c>
      <c r="Y102" s="22"/>
      <c r="Z102" s="22"/>
      <c r="AA102" s="22"/>
      <c r="AB102" s="19">
        <f>AC102/(1+Tabla3[[#This Row],[TIPUS IVA]])</f>
        <v>0.79338842975206614</v>
      </c>
      <c r="AC102" s="187">
        <v>0.96</v>
      </c>
      <c r="AD102" s="25">
        <v>0.21</v>
      </c>
      <c r="AE102" s="17" t="s">
        <v>38</v>
      </c>
      <c r="AF102" s="26" t="s">
        <v>37</v>
      </c>
    </row>
    <row r="103" spans="1:32" ht="27" customHeight="1" x14ac:dyDescent="0.25">
      <c r="A103" s="16" t="s">
        <v>28</v>
      </c>
      <c r="B103" s="16" t="s">
        <v>29</v>
      </c>
      <c r="C103" s="17" t="s">
        <v>40</v>
      </c>
      <c r="D103" s="17">
        <v>2018</v>
      </c>
      <c r="E103" s="186">
        <v>2018009715</v>
      </c>
      <c r="F103" s="191" t="s">
        <v>654</v>
      </c>
      <c r="G103" s="16" t="s">
        <v>32</v>
      </c>
      <c r="H103" s="17" t="s">
        <v>33</v>
      </c>
      <c r="I103" s="187">
        <v>3.26</v>
      </c>
      <c r="J103" s="187">
        <v>3.94</v>
      </c>
      <c r="K103" s="187">
        <v>3.94</v>
      </c>
      <c r="L103" s="17" t="s">
        <v>52</v>
      </c>
      <c r="M103" s="17" t="s">
        <v>514</v>
      </c>
      <c r="N103" s="192"/>
      <c r="O103" s="188" t="s">
        <v>650</v>
      </c>
      <c r="P103" s="16" t="s">
        <v>37</v>
      </c>
      <c r="Q103" s="182" t="s">
        <v>493</v>
      </c>
      <c r="R103" s="189" t="s">
        <v>503</v>
      </c>
      <c r="S103" s="17"/>
      <c r="T103" s="184" t="s">
        <v>504</v>
      </c>
      <c r="U103" s="190">
        <v>43272</v>
      </c>
      <c r="V103" s="190">
        <v>43272</v>
      </c>
      <c r="W103" s="190">
        <v>43273</v>
      </c>
      <c r="X103" s="190">
        <v>43276</v>
      </c>
      <c r="Y103" s="22"/>
      <c r="Z103" s="22"/>
      <c r="AA103" s="22"/>
      <c r="AB103" s="19">
        <f>AC103/(1+Tabla3[[#This Row],[TIPUS IVA]])</f>
        <v>3.2561983471074383</v>
      </c>
      <c r="AC103" s="187">
        <v>3.94</v>
      </c>
      <c r="AD103" s="25">
        <v>0.21</v>
      </c>
      <c r="AE103" s="17" t="s">
        <v>38</v>
      </c>
      <c r="AF103" s="26" t="s">
        <v>37</v>
      </c>
    </row>
    <row r="104" spans="1:32" ht="27" customHeight="1" x14ac:dyDescent="0.25">
      <c r="A104" s="16" t="s">
        <v>28</v>
      </c>
      <c r="B104" s="16" t="s">
        <v>29</v>
      </c>
      <c r="C104" s="17" t="s">
        <v>65</v>
      </c>
      <c r="D104" s="17">
        <v>2018</v>
      </c>
      <c r="E104" s="32">
        <v>2018001601</v>
      </c>
      <c r="F104" s="17" t="s">
        <v>655</v>
      </c>
      <c r="G104" s="16" t="s">
        <v>32</v>
      </c>
      <c r="H104" s="17" t="s">
        <v>33</v>
      </c>
      <c r="I104" s="19">
        <f t="shared" ref="I104:I112" si="3">J104/(1+21%)</f>
        <v>549.09917355371897</v>
      </c>
      <c r="J104" s="19">
        <v>664.41</v>
      </c>
      <c r="K104" s="19">
        <v>664.41</v>
      </c>
      <c r="L104" s="17"/>
      <c r="M104" s="17" t="s">
        <v>79</v>
      </c>
      <c r="N104" s="32"/>
      <c r="O104" s="17" t="s">
        <v>656</v>
      </c>
      <c r="P104" s="16" t="s">
        <v>37</v>
      </c>
      <c r="Q104" s="193" t="s">
        <v>493</v>
      </c>
      <c r="R104" s="33" t="s">
        <v>657</v>
      </c>
      <c r="S104" s="17"/>
      <c r="T104" s="34" t="s">
        <v>98</v>
      </c>
      <c r="U104" s="22">
        <v>43139</v>
      </c>
      <c r="V104" s="22">
        <v>43140</v>
      </c>
      <c r="W104" s="22">
        <v>43143</v>
      </c>
      <c r="X104" s="22">
        <v>43178</v>
      </c>
      <c r="Y104" s="22"/>
      <c r="Z104" s="22"/>
      <c r="AA104" s="22"/>
      <c r="AB104" s="19">
        <f>AC104/(1+AD104)</f>
        <v>549.09917355371897</v>
      </c>
      <c r="AC104" s="35">
        <v>664.41</v>
      </c>
      <c r="AD104" s="25">
        <v>0.21</v>
      </c>
      <c r="AE104" s="17" t="s">
        <v>38</v>
      </c>
      <c r="AF104" s="26" t="s">
        <v>37</v>
      </c>
    </row>
    <row r="105" spans="1:32" ht="27" customHeight="1" x14ac:dyDescent="0.25">
      <c r="A105" s="16" t="s">
        <v>28</v>
      </c>
      <c r="B105" s="16" t="s">
        <v>29</v>
      </c>
      <c r="C105" s="17" t="s">
        <v>65</v>
      </c>
      <c r="D105" s="17">
        <v>2018</v>
      </c>
      <c r="E105" s="186">
        <v>2018005607</v>
      </c>
      <c r="F105" s="17" t="s">
        <v>658</v>
      </c>
      <c r="G105" s="16" t="s">
        <v>32</v>
      </c>
      <c r="H105" s="17" t="s">
        <v>33</v>
      </c>
      <c r="I105" s="19">
        <f t="shared" si="3"/>
        <v>148.55371900826447</v>
      </c>
      <c r="J105" s="187">
        <v>179.75</v>
      </c>
      <c r="K105" s="187">
        <v>179.75</v>
      </c>
      <c r="L105" s="17"/>
      <c r="M105" s="17" t="s">
        <v>79</v>
      </c>
      <c r="N105" s="32"/>
      <c r="O105" s="188" t="s">
        <v>656</v>
      </c>
      <c r="P105" s="16" t="s">
        <v>37</v>
      </c>
      <c r="Q105" s="193" t="s">
        <v>493</v>
      </c>
      <c r="R105" s="33" t="s">
        <v>657</v>
      </c>
      <c r="S105" s="17"/>
      <c r="T105" s="34" t="s">
        <v>98</v>
      </c>
      <c r="U105" s="22">
        <v>43202</v>
      </c>
      <c r="V105" s="22">
        <v>43202</v>
      </c>
      <c r="W105" s="22">
        <v>43206</v>
      </c>
      <c r="X105" s="190">
        <v>43213</v>
      </c>
      <c r="Y105" s="22"/>
      <c r="Z105" s="22"/>
      <c r="AA105" s="22"/>
      <c r="AB105" s="19">
        <f>AC105/(1+Tabla3[[#This Row],[TIPUS IVA]])</f>
        <v>148.55371900826447</v>
      </c>
      <c r="AC105" s="187">
        <v>179.75</v>
      </c>
      <c r="AD105" s="25">
        <v>0.21</v>
      </c>
      <c r="AE105" s="17" t="s">
        <v>38</v>
      </c>
      <c r="AF105" s="26" t="s">
        <v>37</v>
      </c>
    </row>
    <row r="106" spans="1:32" ht="27" customHeight="1" x14ac:dyDescent="0.25">
      <c r="A106" s="16" t="s">
        <v>28</v>
      </c>
      <c r="B106" s="16" t="s">
        <v>29</v>
      </c>
      <c r="C106" s="17" t="s">
        <v>65</v>
      </c>
      <c r="D106" s="17">
        <v>2018</v>
      </c>
      <c r="E106" s="186">
        <v>2018008114</v>
      </c>
      <c r="F106" s="17" t="s">
        <v>659</v>
      </c>
      <c r="G106" s="16" t="s">
        <v>32</v>
      </c>
      <c r="H106" s="17" t="s">
        <v>33</v>
      </c>
      <c r="I106" s="19">
        <f t="shared" si="3"/>
        <v>701</v>
      </c>
      <c r="J106" s="187">
        <v>848.21</v>
      </c>
      <c r="K106" s="187">
        <v>848.21</v>
      </c>
      <c r="L106" s="17"/>
      <c r="M106" s="17" t="s">
        <v>79</v>
      </c>
      <c r="N106" s="32"/>
      <c r="O106" s="188" t="s">
        <v>656</v>
      </c>
      <c r="P106" s="16" t="s">
        <v>37</v>
      </c>
      <c r="Q106" s="182" t="s">
        <v>493</v>
      </c>
      <c r="R106" s="33" t="s">
        <v>657</v>
      </c>
      <c r="S106" s="17"/>
      <c r="T106" s="34" t="s">
        <v>98</v>
      </c>
      <c r="U106" s="22">
        <v>43244</v>
      </c>
      <c r="V106" s="22">
        <v>43244</v>
      </c>
      <c r="W106" s="22">
        <v>43245</v>
      </c>
      <c r="X106" s="190">
        <v>43255</v>
      </c>
      <c r="Y106" s="22"/>
      <c r="Z106" s="22"/>
      <c r="AA106" s="22"/>
      <c r="AB106" s="19">
        <f>AC106/(1+Tabla3[[#This Row],[TIPUS IVA]])</f>
        <v>701</v>
      </c>
      <c r="AC106" s="187">
        <v>848.21</v>
      </c>
      <c r="AD106" s="25">
        <v>0.21</v>
      </c>
      <c r="AE106" s="17" t="s">
        <v>38</v>
      </c>
      <c r="AF106" s="26" t="s">
        <v>37</v>
      </c>
    </row>
    <row r="107" spans="1:32" ht="27" customHeight="1" x14ac:dyDescent="0.25">
      <c r="A107" s="16" t="s">
        <v>28</v>
      </c>
      <c r="B107" s="16" t="s">
        <v>29</v>
      </c>
      <c r="C107" s="17" t="s">
        <v>65</v>
      </c>
      <c r="D107" s="17">
        <v>2018</v>
      </c>
      <c r="E107" s="186">
        <v>2018008118</v>
      </c>
      <c r="F107" s="17" t="s">
        <v>658</v>
      </c>
      <c r="G107" s="16" t="s">
        <v>32</v>
      </c>
      <c r="H107" s="17" t="s">
        <v>33</v>
      </c>
      <c r="I107" s="19">
        <f t="shared" si="3"/>
        <v>148.55371900826447</v>
      </c>
      <c r="J107" s="187">
        <v>179.75</v>
      </c>
      <c r="K107" s="187">
        <v>179.75</v>
      </c>
      <c r="L107" s="17"/>
      <c r="M107" s="17" t="s">
        <v>79</v>
      </c>
      <c r="N107" s="32"/>
      <c r="O107" s="188" t="s">
        <v>656</v>
      </c>
      <c r="P107" s="16" t="s">
        <v>37</v>
      </c>
      <c r="Q107" s="182" t="s">
        <v>493</v>
      </c>
      <c r="R107" s="33" t="s">
        <v>657</v>
      </c>
      <c r="S107" s="17"/>
      <c r="T107" s="34" t="s">
        <v>98</v>
      </c>
      <c r="U107" s="22">
        <v>43244</v>
      </c>
      <c r="V107" s="22">
        <v>43244</v>
      </c>
      <c r="W107" s="22">
        <v>43245</v>
      </c>
      <c r="X107" s="190">
        <v>43255</v>
      </c>
      <c r="Y107" s="22"/>
      <c r="Z107" s="22"/>
      <c r="AA107" s="22"/>
      <c r="AB107" s="19">
        <f>AC107/(1+Tabla3[[#This Row],[TIPUS IVA]])</f>
        <v>148.55371900826447</v>
      </c>
      <c r="AC107" s="187">
        <v>179.75</v>
      </c>
      <c r="AD107" s="25">
        <v>0.21</v>
      </c>
      <c r="AE107" s="17" t="s">
        <v>38</v>
      </c>
      <c r="AF107" s="26" t="s">
        <v>37</v>
      </c>
    </row>
    <row r="108" spans="1:32" ht="27" customHeight="1" x14ac:dyDescent="0.25">
      <c r="A108" s="16" t="s">
        <v>28</v>
      </c>
      <c r="B108" s="16" t="s">
        <v>29</v>
      </c>
      <c r="C108" s="17" t="s">
        <v>65</v>
      </c>
      <c r="D108" s="17">
        <v>2018</v>
      </c>
      <c r="E108" s="186">
        <v>2018008190</v>
      </c>
      <c r="F108" s="17" t="s">
        <v>660</v>
      </c>
      <c r="G108" s="16" t="s">
        <v>32</v>
      </c>
      <c r="H108" s="17" t="s">
        <v>33</v>
      </c>
      <c r="I108" s="19">
        <f t="shared" si="3"/>
        <v>148.55371900826447</v>
      </c>
      <c r="J108" s="187">
        <v>179.75</v>
      </c>
      <c r="K108" s="187">
        <v>179.75</v>
      </c>
      <c r="L108" s="17"/>
      <c r="M108" s="17" t="s">
        <v>79</v>
      </c>
      <c r="N108" s="32"/>
      <c r="O108" s="188" t="s">
        <v>656</v>
      </c>
      <c r="P108" s="16" t="s">
        <v>37</v>
      </c>
      <c r="Q108" s="182" t="s">
        <v>493</v>
      </c>
      <c r="R108" s="33" t="s">
        <v>657</v>
      </c>
      <c r="S108" s="17"/>
      <c r="T108" s="34" t="s">
        <v>98</v>
      </c>
      <c r="U108" s="22">
        <v>43251</v>
      </c>
      <c r="V108" s="22">
        <v>43251</v>
      </c>
      <c r="W108" s="22">
        <v>43252</v>
      </c>
      <c r="X108" s="190">
        <v>43255</v>
      </c>
      <c r="Y108" s="22"/>
      <c r="Z108" s="22"/>
      <c r="AA108" s="22"/>
      <c r="AB108" s="19">
        <f>AC108/(1+Tabla3[[#This Row],[TIPUS IVA]])</f>
        <v>148.55371900826447</v>
      </c>
      <c r="AC108" s="187">
        <v>179.75</v>
      </c>
      <c r="AD108" s="25">
        <v>0.21</v>
      </c>
      <c r="AE108" s="17" t="s">
        <v>38</v>
      </c>
      <c r="AF108" s="26" t="s">
        <v>37</v>
      </c>
    </row>
    <row r="109" spans="1:32" ht="27" customHeight="1" x14ac:dyDescent="0.25">
      <c r="A109" s="16" t="s">
        <v>28</v>
      </c>
      <c r="B109" s="16" t="s">
        <v>29</v>
      </c>
      <c r="C109" s="17" t="s">
        <v>40</v>
      </c>
      <c r="D109" s="17">
        <v>2018</v>
      </c>
      <c r="E109" s="32">
        <v>2018001729</v>
      </c>
      <c r="F109" s="17" t="s">
        <v>661</v>
      </c>
      <c r="G109" s="16" t="s">
        <v>32</v>
      </c>
      <c r="H109" s="17" t="s">
        <v>33</v>
      </c>
      <c r="I109" s="19">
        <f t="shared" si="3"/>
        <v>3819</v>
      </c>
      <c r="J109" s="19">
        <v>4620.99</v>
      </c>
      <c r="K109" s="19">
        <v>4620.99</v>
      </c>
      <c r="L109" s="43" t="s">
        <v>52</v>
      </c>
      <c r="M109" s="43"/>
      <c r="N109" s="32" t="s">
        <v>662</v>
      </c>
      <c r="O109" s="17" t="s">
        <v>663</v>
      </c>
      <c r="P109" s="16" t="s">
        <v>664</v>
      </c>
      <c r="Q109" s="16" t="s">
        <v>665</v>
      </c>
      <c r="R109" s="33"/>
      <c r="S109" s="17"/>
      <c r="T109" s="34" t="s">
        <v>298</v>
      </c>
      <c r="U109" s="22">
        <v>43144</v>
      </c>
      <c r="V109" s="22">
        <v>43146</v>
      </c>
      <c r="W109" s="22">
        <v>43151</v>
      </c>
      <c r="X109" s="22">
        <v>43242</v>
      </c>
      <c r="Y109" s="22"/>
      <c r="Z109" s="22"/>
      <c r="AA109" s="22"/>
      <c r="AB109" s="19">
        <f>AC109/(1+AD109)</f>
        <v>3819</v>
      </c>
      <c r="AC109" s="35">
        <v>4620.99</v>
      </c>
      <c r="AD109" s="25">
        <v>0.21</v>
      </c>
      <c r="AE109" s="17" t="s">
        <v>38</v>
      </c>
      <c r="AF109" s="26" t="s">
        <v>37</v>
      </c>
    </row>
    <row r="110" spans="1:32" ht="27" customHeight="1" x14ac:dyDescent="0.25">
      <c r="A110" s="16" t="s">
        <v>28</v>
      </c>
      <c r="B110" s="16" t="s">
        <v>29</v>
      </c>
      <c r="C110" s="16" t="s">
        <v>40</v>
      </c>
      <c r="D110" s="17">
        <v>2017</v>
      </c>
      <c r="E110" s="32">
        <v>2018004367</v>
      </c>
      <c r="F110" s="17" t="s">
        <v>666</v>
      </c>
      <c r="G110" s="16" t="s">
        <v>32</v>
      </c>
      <c r="H110" s="17" t="s">
        <v>33</v>
      </c>
      <c r="I110" s="19">
        <f t="shared" si="3"/>
        <v>693.87603305785126</v>
      </c>
      <c r="J110" s="19">
        <v>839.59</v>
      </c>
      <c r="K110" s="19">
        <v>839.59</v>
      </c>
      <c r="L110" s="17" t="s">
        <v>52</v>
      </c>
      <c r="M110" s="17"/>
      <c r="N110" s="32" t="s">
        <v>667</v>
      </c>
      <c r="O110" s="17" t="s">
        <v>101</v>
      </c>
      <c r="P110" s="16" t="s">
        <v>37</v>
      </c>
      <c r="Q110" s="194" t="s">
        <v>493</v>
      </c>
      <c r="R110" s="45" t="s">
        <v>503</v>
      </c>
      <c r="S110" s="17"/>
      <c r="T110" s="34" t="s">
        <v>668</v>
      </c>
      <c r="U110" s="22">
        <v>43061</v>
      </c>
      <c r="V110" s="22">
        <v>43063</v>
      </c>
      <c r="W110" s="22">
        <v>43067</v>
      </c>
      <c r="X110" s="22">
        <v>43248</v>
      </c>
      <c r="Y110" s="17"/>
      <c r="Z110" s="22"/>
      <c r="AA110" s="17"/>
      <c r="AB110" s="19">
        <f>AC110/(1+AD110)</f>
        <v>693.87603305785126</v>
      </c>
      <c r="AC110" s="35">
        <v>839.59</v>
      </c>
      <c r="AD110" s="25">
        <v>0.21</v>
      </c>
      <c r="AE110" s="17" t="s">
        <v>38</v>
      </c>
      <c r="AF110" s="26" t="s">
        <v>37</v>
      </c>
    </row>
    <row r="111" spans="1:32" ht="27" customHeight="1" x14ac:dyDescent="0.25">
      <c r="A111" s="16" t="s">
        <v>28</v>
      </c>
      <c r="B111" s="16" t="s">
        <v>29</v>
      </c>
      <c r="C111" s="17" t="s">
        <v>40</v>
      </c>
      <c r="D111" s="17">
        <v>2018</v>
      </c>
      <c r="E111" s="32">
        <v>2018000530</v>
      </c>
      <c r="F111" s="17" t="s">
        <v>669</v>
      </c>
      <c r="G111" s="16" t="s">
        <v>32</v>
      </c>
      <c r="H111" s="17" t="s">
        <v>33</v>
      </c>
      <c r="I111" s="19">
        <f t="shared" si="3"/>
        <v>281.47933884297521</v>
      </c>
      <c r="J111" s="19">
        <v>340.59</v>
      </c>
      <c r="K111" s="19">
        <v>340.59</v>
      </c>
      <c r="L111" s="43" t="s">
        <v>52</v>
      </c>
      <c r="M111" s="43"/>
      <c r="N111" s="32" t="s">
        <v>667</v>
      </c>
      <c r="O111" s="17" t="s">
        <v>101</v>
      </c>
      <c r="P111" s="16" t="s">
        <v>37</v>
      </c>
      <c r="Q111" s="194" t="s">
        <v>493</v>
      </c>
      <c r="R111" s="45" t="s">
        <v>503</v>
      </c>
      <c r="S111" s="17"/>
      <c r="T111" s="34" t="s">
        <v>448</v>
      </c>
      <c r="U111" s="22">
        <v>43119</v>
      </c>
      <c r="V111" s="22">
        <v>43126</v>
      </c>
      <c r="W111" s="22">
        <v>43129</v>
      </c>
      <c r="X111" s="22">
        <v>43276</v>
      </c>
      <c r="Y111" s="22"/>
      <c r="Z111" s="22"/>
      <c r="AA111" s="22"/>
      <c r="AB111" s="19">
        <f>AC111/(1+AD111)</f>
        <v>281.47933884297521</v>
      </c>
      <c r="AC111" s="35">
        <v>340.59</v>
      </c>
      <c r="AD111" s="25">
        <v>0.21</v>
      </c>
      <c r="AE111" s="17" t="s">
        <v>38</v>
      </c>
      <c r="AF111" s="26" t="s">
        <v>37</v>
      </c>
    </row>
    <row r="112" spans="1:32" ht="27" customHeight="1" x14ac:dyDescent="0.25">
      <c r="A112" s="16" t="s">
        <v>28</v>
      </c>
      <c r="B112" s="16" t="s">
        <v>29</v>
      </c>
      <c r="C112" s="17" t="s">
        <v>40</v>
      </c>
      <c r="D112" s="17">
        <v>2018</v>
      </c>
      <c r="E112" s="32">
        <v>2018000537</v>
      </c>
      <c r="F112" s="17" t="s">
        <v>670</v>
      </c>
      <c r="G112" s="16" t="s">
        <v>32</v>
      </c>
      <c r="H112" s="17" t="s">
        <v>33</v>
      </c>
      <c r="I112" s="19">
        <f t="shared" si="3"/>
        <v>403.68595041322311</v>
      </c>
      <c r="J112" s="19">
        <v>488.46</v>
      </c>
      <c r="K112" s="19">
        <v>488.46</v>
      </c>
      <c r="L112" s="17" t="s">
        <v>52</v>
      </c>
      <c r="M112" s="17"/>
      <c r="N112" s="32" t="s">
        <v>667</v>
      </c>
      <c r="O112" s="17" t="s">
        <v>101</v>
      </c>
      <c r="P112" s="16" t="s">
        <v>37</v>
      </c>
      <c r="Q112" s="194" t="s">
        <v>493</v>
      </c>
      <c r="R112" s="45" t="s">
        <v>503</v>
      </c>
      <c r="S112" s="17"/>
      <c r="T112" s="34" t="s">
        <v>448</v>
      </c>
      <c r="U112" s="22">
        <v>43119</v>
      </c>
      <c r="V112" s="22">
        <v>43119</v>
      </c>
      <c r="W112" s="22">
        <v>43122</v>
      </c>
      <c r="X112" s="22">
        <v>43234</v>
      </c>
      <c r="Y112" s="22"/>
      <c r="Z112" s="22"/>
      <c r="AA112" s="22"/>
      <c r="AB112" s="19">
        <f>AC112/(1+AD112)</f>
        <v>403.68595041322311</v>
      </c>
      <c r="AC112" s="35">
        <v>488.46</v>
      </c>
      <c r="AD112" s="25">
        <v>0.21</v>
      </c>
      <c r="AE112" s="17" t="s">
        <v>38</v>
      </c>
      <c r="AF112" s="26" t="s">
        <v>37</v>
      </c>
    </row>
    <row r="113" spans="1:32" ht="27" customHeight="1" x14ac:dyDescent="0.25">
      <c r="A113" s="16" t="s">
        <v>28</v>
      </c>
      <c r="B113" s="16" t="s">
        <v>29</v>
      </c>
      <c r="C113" s="17" t="s">
        <v>515</v>
      </c>
      <c r="D113" s="17">
        <v>2018</v>
      </c>
      <c r="E113" s="186">
        <v>2018007783</v>
      </c>
      <c r="F113" s="17" t="s">
        <v>671</v>
      </c>
      <c r="G113" s="16" t="s">
        <v>32</v>
      </c>
      <c r="H113" s="17" t="s">
        <v>33</v>
      </c>
      <c r="I113" s="19">
        <f>J113/(1+Tabla3[[#This Row],[TIPUS IVA]])</f>
        <v>31.446280991735534</v>
      </c>
      <c r="J113" s="187">
        <v>38.049999999999997</v>
      </c>
      <c r="K113" s="187">
        <v>38.049999999999997</v>
      </c>
      <c r="L113" s="17" t="s">
        <v>517</v>
      </c>
      <c r="M113" s="17"/>
      <c r="N113" s="32" t="s">
        <v>667</v>
      </c>
      <c r="O113" s="188" t="s">
        <v>101</v>
      </c>
      <c r="P113" s="16" t="s">
        <v>37</v>
      </c>
      <c r="Q113" s="194" t="s">
        <v>493</v>
      </c>
      <c r="R113" s="189" t="s">
        <v>503</v>
      </c>
      <c r="S113" s="17"/>
      <c r="T113" s="184" t="s">
        <v>102</v>
      </c>
      <c r="U113" s="190">
        <v>43244</v>
      </c>
      <c r="V113" s="190">
        <v>43244</v>
      </c>
      <c r="W113" s="190">
        <v>43245</v>
      </c>
      <c r="X113" s="190">
        <v>43248</v>
      </c>
      <c r="Y113" s="22"/>
      <c r="Z113" s="22"/>
      <c r="AA113" s="22"/>
      <c r="AB113" s="19">
        <f>AC113/(1+Tabla3[[#This Row],[TIPUS IVA]])</f>
        <v>31.446280991735534</v>
      </c>
      <c r="AC113" s="187">
        <v>38.049999999999997</v>
      </c>
      <c r="AD113" s="25">
        <v>0.21</v>
      </c>
      <c r="AE113" s="17" t="s">
        <v>38</v>
      </c>
      <c r="AF113" s="26" t="s">
        <v>37</v>
      </c>
    </row>
    <row r="114" spans="1:32" ht="27" customHeight="1" x14ac:dyDescent="0.25">
      <c r="A114" s="16" t="s">
        <v>28</v>
      </c>
      <c r="B114" s="16" t="s">
        <v>29</v>
      </c>
      <c r="C114" s="17" t="s">
        <v>515</v>
      </c>
      <c r="D114" s="17">
        <v>2018</v>
      </c>
      <c r="E114" s="186">
        <v>2018009986</v>
      </c>
      <c r="F114" s="191" t="s">
        <v>672</v>
      </c>
      <c r="G114" s="16" t="s">
        <v>32</v>
      </c>
      <c r="H114" s="17" t="s">
        <v>33</v>
      </c>
      <c r="I114" s="19">
        <f>J114/(1+Tabla3[[#This Row],[TIPUS IVA]])</f>
        <v>241.5702479338843</v>
      </c>
      <c r="J114" s="187">
        <v>292.3</v>
      </c>
      <c r="K114" s="187">
        <v>292.3</v>
      </c>
      <c r="L114" s="17" t="s">
        <v>517</v>
      </c>
      <c r="M114" s="17"/>
      <c r="N114" s="32" t="s">
        <v>667</v>
      </c>
      <c r="O114" s="188" t="s">
        <v>101</v>
      </c>
      <c r="P114" s="16" t="s">
        <v>37</v>
      </c>
      <c r="Q114" s="194" t="s">
        <v>493</v>
      </c>
      <c r="R114" s="189" t="s">
        <v>503</v>
      </c>
      <c r="S114" s="17"/>
      <c r="T114" s="184" t="s">
        <v>102</v>
      </c>
      <c r="U114" s="190">
        <v>43272</v>
      </c>
      <c r="V114" s="190">
        <v>43272</v>
      </c>
      <c r="W114" s="190">
        <v>43273</v>
      </c>
      <c r="X114" s="190">
        <v>43276</v>
      </c>
      <c r="Y114" s="22"/>
      <c r="Z114" s="22"/>
      <c r="AA114" s="22"/>
      <c r="AB114" s="19">
        <f>AC114/(1+Tabla3[[#This Row],[TIPUS IVA]])</f>
        <v>241.5702479338843</v>
      </c>
      <c r="AC114" s="187">
        <v>292.3</v>
      </c>
      <c r="AD114" s="25">
        <v>0.21</v>
      </c>
      <c r="AE114" s="17" t="s">
        <v>38</v>
      </c>
      <c r="AF114" s="26" t="s">
        <v>37</v>
      </c>
    </row>
    <row r="115" spans="1:32" ht="27" customHeight="1" x14ac:dyDescent="0.25">
      <c r="A115" s="16" t="s">
        <v>28</v>
      </c>
      <c r="B115" s="16" t="s">
        <v>29</v>
      </c>
      <c r="C115" s="17" t="s">
        <v>40</v>
      </c>
      <c r="D115" s="17">
        <v>2018</v>
      </c>
      <c r="E115" s="32">
        <v>2018004871</v>
      </c>
      <c r="F115" s="17" t="s">
        <v>673</v>
      </c>
      <c r="G115" s="16" t="s">
        <v>32</v>
      </c>
      <c r="H115" s="17" t="s">
        <v>33</v>
      </c>
      <c r="I115" s="19">
        <f>J115/(1+21%)</f>
        <v>483.198347107438</v>
      </c>
      <c r="J115" s="19">
        <v>584.66999999999996</v>
      </c>
      <c r="K115" s="19">
        <v>584.66999999999996</v>
      </c>
      <c r="L115" s="17" t="s">
        <v>52</v>
      </c>
      <c r="M115" s="17"/>
      <c r="N115" s="32" t="s">
        <v>674</v>
      </c>
      <c r="O115" s="17" t="s">
        <v>675</v>
      </c>
      <c r="P115" s="16" t="s">
        <v>37</v>
      </c>
      <c r="Q115" s="194" t="s">
        <v>493</v>
      </c>
      <c r="R115" s="33" t="s">
        <v>676</v>
      </c>
      <c r="S115" s="17"/>
      <c r="T115" s="34" t="s">
        <v>504</v>
      </c>
      <c r="U115" s="22">
        <v>43188</v>
      </c>
      <c r="V115" s="22">
        <v>43195</v>
      </c>
      <c r="W115" s="22">
        <v>43196</v>
      </c>
      <c r="X115" s="22">
        <v>43242</v>
      </c>
      <c r="Y115" s="22"/>
      <c r="Z115" s="22"/>
      <c r="AA115" s="22"/>
      <c r="AB115" s="19">
        <f>AC115/(1+AD115)</f>
        <v>483.198347107438</v>
      </c>
      <c r="AC115" s="35">
        <v>584.66999999999996</v>
      </c>
      <c r="AD115" s="25">
        <v>0.21</v>
      </c>
      <c r="AE115" s="17" t="s">
        <v>38</v>
      </c>
      <c r="AF115" s="26" t="s">
        <v>37</v>
      </c>
    </row>
    <row r="116" spans="1:32" ht="27" customHeight="1" x14ac:dyDescent="0.25">
      <c r="A116" s="16" t="s">
        <v>28</v>
      </c>
      <c r="B116" s="16" t="s">
        <v>29</v>
      </c>
      <c r="C116" s="17" t="s">
        <v>515</v>
      </c>
      <c r="D116" s="17">
        <v>2018</v>
      </c>
      <c r="E116" s="186">
        <v>2018009180</v>
      </c>
      <c r="F116" s="17" t="s">
        <v>677</v>
      </c>
      <c r="G116" s="16" t="s">
        <v>32</v>
      </c>
      <c r="H116" s="17" t="s">
        <v>33</v>
      </c>
      <c r="I116" s="19">
        <v>483</v>
      </c>
      <c r="J116" s="187">
        <v>584.42999999999995</v>
      </c>
      <c r="K116" s="187">
        <v>584.42999999999995</v>
      </c>
      <c r="L116" s="17" t="s">
        <v>517</v>
      </c>
      <c r="M116" s="17"/>
      <c r="N116" s="192" t="s">
        <v>674</v>
      </c>
      <c r="O116" s="188" t="s">
        <v>675</v>
      </c>
      <c r="P116" s="16" t="s">
        <v>37</v>
      </c>
      <c r="Q116" s="194" t="s">
        <v>493</v>
      </c>
      <c r="R116" s="33" t="s">
        <v>676</v>
      </c>
      <c r="S116" s="17"/>
      <c r="T116" s="184" t="s">
        <v>504</v>
      </c>
      <c r="U116" s="22">
        <v>43258</v>
      </c>
      <c r="V116" s="22">
        <v>43258</v>
      </c>
      <c r="W116" s="22">
        <v>43259</v>
      </c>
      <c r="X116" s="190">
        <v>43262</v>
      </c>
      <c r="Y116" s="22"/>
      <c r="Z116" s="22"/>
      <c r="AA116" s="22"/>
      <c r="AB116" s="19">
        <f>AC116/(1+Tabla3[[#This Row],[TIPUS IVA]])</f>
        <v>483</v>
      </c>
      <c r="AC116" s="187">
        <v>584.42999999999995</v>
      </c>
      <c r="AD116" s="25">
        <v>0.21</v>
      </c>
      <c r="AE116" s="17" t="s">
        <v>38</v>
      </c>
      <c r="AF116" s="26" t="s">
        <v>37</v>
      </c>
    </row>
    <row r="117" spans="1:32" ht="27" customHeight="1" x14ac:dyDescent="0.25">
      <c r="A117" s="16" t="s">
        <v>28</v>
      </c>
      <c r="B117" s="16" t="s">
        <v>29</v>
      </c>
      <c r="C117" s="17" t="s">
        <v>65</v>
      </c>
      <c r="D117" s="17">
        <v>2018</v>
      </c>
      <c r="E117" s="32">
        <v>2018003517</v>
      </c>
      <c r="F117" s="17" t="s">
        <v>678</v>
      </c>
      <c r="G117" s="16" t="s">
        <v>32</v>
      </c>
      <c r="H117" s="17" t="s">
        <v>33</v>
      </c>
      <c r="I117" s="19">
        <f>J117/(1+21%)</f>
        <v>990.00000000000011</v>
      </c>
      <c r="J117" s="19">
        <v>1197.9000000000001</v>
      </c>
      <c r="K117" s="19">
        <v>1197.9000000000001</v>
      </c>
      <c r="L117" s="17"/>
      <c r="M117" s="43" t="s">
        <v>79</v>
      </c>
      <c r="N117" s="32" t="s">
        <v>679</v>
      </c>
      <c r="O117" s="17" t="s">
        <v>680</v>
      </c>
      <c r="P117" s="16" t="s">
        <v>37</v>
      </c>
      <c r="Q117" s="194" t="s">
        <v>493</v>
      </c>
      <c r="R117" s="33" t="s">
        <v>676</v>
      </c>
      <c r="S117" s="17"/>
      <c r="T117" s="34" t="s">
        <v>90</v>
      </c>
      <c r="U117" s="22">
        <v>43172</v>
      </c>
      <c r="V117" s="22">
        <v>43182</v>
      </c>
      <c r="W117" s="22">
        <v>43182</v>
      </c>
      <c r="X117" s="22">
        <v>43208</v>
      </c>
      <c r="Y117" s="22"/>
      <c r="Z117" s="22"/>
      <c r="AA117" s="22"/>
      <c r="AB117" s="19">
        <f>AC117/(1+AD117)</f>
        <v>990.00000000000011</v>
      </c>
      <c r="AC117" s="35">
        <v>1197.9000000000001</v>
      </c>
      <c r="AD117" s="25">
        <v>0.21</v>
      </c>
      <c r="AE117" s="17" t="s">
        <v>38</v>
      </c>
      <c r="AF117" s="26" t="s">
        <v>37</v>
      </c>
    </row>
    <row r="118" spans="1:32" ht="27" customHeight="1" x14ac:dyDescent="0.25">
      <c r="A118" s="16" t="s">
        <v>28</v>
      </c>
      <c r="B118" s="16" t="s">
        <v>29</v>
      </c>
      <c r="C118" s="17" t="s">
        <v>65</v>
      </c>
      <c r="D118" s="17">
        <v>2018</v>
      </c>
      <c r="E118" s="186">
        <v>2018005896</v>
      </c>
      <c r="F118" s="17" t="s">
        <v>681</v>
      </c>
      <c r="G118" s="16" t="s">
        <v>32</v>
      </c>
      <c r="H118" s="17" t="s">
        <v>33</v>
      </c>
      <c r="I118" s="19">
        <f>J118/(1+Tabla3[[#This Row],[TIPUS IVA]])</f>
        <v>915.61983471074393</v>
      </c>
      <c r="J118" s="187">
        <v>1107.9000000000001</v>
      </c>
      <c r="K118" s="187">
        <v>1107.9000000000001</v>
      </c>
      <c r="L118" s="17" t="s">
        <v>514</v>
      </c>
      <c r="M118" s="43" t="s">
        <v>79</v>
      </c>
      <c r="N118" s="192" t="s">
        <v>679</v>
      </c>
      <c r="O118" s="188" t="s">
        <v>680</v>
      </c>
      <c r="P118" s="16" t="s">
        <v>37</v>
      </c>
      <c r="Q118" s="194" t="s">
        <v>493</v>
      </c>
      <c r="R118" s="33" t="s">
        <v>676</v>
      </c>
      <c r="S118" s="17"/>
      <c r="T118" s="184" t="s">
        <v>90</v>
      </c>
      <c r="U118" s="22">
        <v>43237</v>
      </c>
      <c r="V118" s="22">
        <v>43237</v>
      </c>
      <c r="W118" s="22">
        <v>43242</v>
      </c>
      <c r="X118" s="190">
        <v>43242</v>
      </c>
      <c r="Y118" s="22"/>
      <c r="Z118" s="22"/>
      <c r="AA118" s="22"/>
      <c r="AB118" s="19">
        <f>AC118/(1+Tabla3[[#This Row],[TIPUS IVA]])</f>
        <v>915.61983471074393</v>
      </c>
      <c r="AC118" s="187">
        <v>1107.9000000000001</v>
      </c>
      <c r="AD118" s="25">
        <v>0.21</v>
      </c>
      <c r="AE118" s="17" t="s">
        <v>38</v>
      </c>
      <c r="AF118" s="26" t="s">
        <v>37</v>
      </c>
    </row>
    <row r="119" spans="1:32" ht="27" customHeight="1" x14ac:dyDescent="0.25">
      <c r="A119" s="16" t="s">
        <v>28</v>
      </c>
      <c r="B119" s="46" t="s">
        <v>29</v>
      </c>
      <c r="C119" s="46" t="s">
        <v>65</v>
      </c>
      <c r="D119" s="47">
        <v>2017</v>
      </c>
      <c r="E119" s="48">
        <v>2018003758</v>
      </c>
      <c r="F119" s="17" t="s">
        <v>682</v>
      </c>
      <c r="G119" s="16" t="s">
        <v>32</v>
      </c>
      <c r="H119" s="17" t="s">
        <v>33</v>
      </c>
      <c r="I119" s="19">
        <f>J119/(1+21%)</f>
        <v>2000</v>
      </c>
      <c r="J119" s="49">
        <v>2420</v>
      </c>
      <c r="K119" s="49">
        <v>2420</v>
      </c>
      <c r="L119" s="43"/>
      <c r="M119" s="50" t="s">
        <v>79</v>
      </c>
      <c r="N119" s="32"/>
      <c r="O119" s="17" t="s">
        <v>683</v>
      </c>
      <c r="P119" s="16" t="s">
        <v>37</v>
      </c>
      <c r="Q119" s="194" t="s">
        <v>493</v>
      </c>
      <c r="R119" s="51" t="s">
        <v>684</v>
      </c>
      <c r="S119" s="17"/>
      <c r="T119" s="34" t="s">
        <v>90</v>
      </c>
      <c r="U119" s="22">
        <v>43073</v>
      </c>
      <c r="V119" s="22">
        <v>43074</v>
      </c>
      <c r="W119" s="22">
        <v>43076</v>
      </c>
      <c r="X119" s="22">
        <v>43199</v>
      </c>
      <c r="Y119" s="47"/>
      <c r="Z119" s="22"/>
      <c r="AA119" s="47"/>
      <c r="AB119" s="49">
        <f>AC119/(1+AD119)</f>
        <v>2000</v>
      </c>
      <c r="AC119" s="52">
        <v>2420</v>
      </c>
      <c r="AD119" s="25">
        <v>0.21</v>
      </c>
      <c r="AE119" s="17" t="s">
        <v>38</v>
      </c>
      <c r="AF119" s="26" t="s">
        <v>37</v>
      </c>
    </row>
    <row r="120" spans="1:32" ht="27" customHeight="1" x14ac:dyDescent="0.25">
      <c r="A120" s="16" t="s">
        <v>28</v>
      </c>
      <c r="B120" s="46" t="s">
        <v>29</v>
      </c>
      <c r="C120" s="17" t="s">
        <v>515</v>
      </c>
      <c r="D120" s="47">
        <v>2018</v>
      </c>
      <c r="E120" s="195">
        <v>2018005786</v>
      </c>
      <c r="F120" s="17" t="s">
        <v>685</v>
      </c>
      <c r="G120" s="16" t="s">
        <v>32</v>
      </c>
      <c r="H120" s="17" t="s">
        <v>33</v>
      </c>
      <c r="I120" s="49">
        <f>J120/(1+Tabla3[[#This Row],[TIPUS IVA]])</f>
        <v>32.009090909090908</v>
      </c>
      <c r="J120" s="180">
        <v>35.21</v>
      </c>
      <c r="K120" s="180">
        <v>35.21</v>
      </c>
      <c r="L120" s="17" t="s">
        <v>52</v>
      </c>
      <c r="M120" s="17"/>
      <c r="N120" s="196" t="s">
        <v>686</v>
      </c>
      <c r="O120" s="197" t="s">
        <v>687</v>
      </c>
      <c r="P120" s="16" t="s">
        <v>37</v>
      </c>
      <c r="Q120" s="194" t="s">
        <v>493</v>
      </c>
      <c r="R120" s="198" t="s">
        <v>688</v>
      </c>
      <c r="S120" s="17"/>
      <c r="T120" s="199" t="s">
        <v>689</v>
      </c>
      <c r="U120" s="200">
        <v>43210</v>
      </c>
      <c r="V120" s="200">
        <v>43210</v>
      </c>
      <c r="W120" s="200">
        <v>43213</v>
      </c>
      <c r="X120" s="200">
        <v>43213</v>
      </c>
      <c r="Y120" s="22"/>
      <c r="Z120" s="22"/>
      <c r="AA120" s="22"/>
      <c r="AB120" s="49">
        <f>AC120/(1+Tabla3[[#This Row],[TIPUS IVA]])</f>
        <v>32.009090909090908</v>
      </c>
      <c r="AC120" s="180">
        <v>35.21</v>
      </c>
      <c r="AD120" s="25">
        <v>0.1</v>
      </c>
      <c r="AE120" s="17" t="s">
        <v>38</v>
      </c>
      <c r="AF120" s="26" t="s">
        <v>37</v>
      </c>
    </row>
    <row r="121" spans="1:32" ht="27" customHeight="1" x14ac:dyDescent="0.25">
      <c r="A121" s="16" t="s">
        <v>28</v>
      </c>
      <c r="B121" s="46" t="s">
        <v>29</v>
      </c>
      <c r="C121" s="17" t="s">
        <v>515</v>
      </c>
      <c r="D121" s="47">
        <v>2018</v>
      </c>
      <c r="E121" s="195">
        <v>2018007528</v>
      </c>
      <c r="F121" s="17" t="s">
        <v>690</v>
      </c>
      <c r="G121" s="16" t="s">
        <v>32</v>
      </c>
      <c r="H121" s="17" t="s">
        <v>33</v>
      </c>
      <c r="I121" s="49">
        <f>J121/(1+Tabla3[[#This Row],[TIPUS IVA]])</f>
        <v>61.381818181818176</v>
      </c>
      <c r="J121" s="180">
        <v>67.52</v>
      </c>
      <c r="K121" s="180">
        <v>67.52</v>
      </c>
      <c r="L121" s="17" t="s">
        <v>52</v>
      </c>
      <c r="M121" s="17"/>
      <c r="N121" s="196" t="s">
        <v>686</v>
      </c>
      <c r="O121" s="197" t="s">
        <v>687</v>
      </c>
      <c r="P121" s="16" t="s">
        <v>37</v>
      </c>
      <c r="Q121" s="194" t="s">
        <v>493</v>
      </c>
      <c r="R121" s="198" t="s">
        <v>688</v>
      </c>
      <c r="S121" s="17"/>
      <c r="T121" s="199" t="s">
        <v>689</v>
      </c>
      <c r="U121" s="200">
        <v>43244</v>
      </c>
      <c r="V121" s="200">
        <v>43244</v>
      </c>
      <c r="W121" s="200">
        <v>43245</v>
      </c>
      <c r="X121" s="200">
        <v>43248</v>
      </c>
      <c r="Y121" s="22"/>
      <c r="Z121" s="22"/>
      <c r="AA121" s="22"/>
      <c r="AB121" s="49">
        <f>AC121/(1+Tabla3[[#This Row],[TIPUS IVA]])</f>
        <v>61.381818181818176</v>
      </c>
      <c r="AC121" s="180">
        <v>67.52</v>
      </c>
      <c r="AD121" s="25">
        <v>0.1</v>
      </c>
      <c r="AE121" s="17" t="s">
        <v>38</v>
      </c>
      <c r="AF121" s="26" t="s">
        <v>37</v>
      </c>
    </row>
    <row r="122" spans="1:32" ht="27" customHeight="1" x14ac:dyDescent="0.25">
      <c r="A122" s="16" t="s">
        <v>28</v>
      </c>
      <c r="B122" s="46" t="s">
        <v>29</v>
      </c>
      <c r="C122" s="17" t="s">
        <v>65</v>
      </c>
      <c r="D122" s="47">
        <v>2018</v>
      </c>
      <c r="E122" s="195">
        <v>2018005332</v>
      </c>
      <c r="F122" s="17" t="s">
        <v>691</v>
      </c>
      <c r="G122" s="16" t="s">
        <v>32</v>
      </c>
      <c r="H122" s="17" t="s">
        <v>33</v>
      </c>
      <c r="I122" s="49">
        <f>J122/(1+Tabla3[[#This Row],[TIPUS IVA]])</f>
        <v>1491</v>
      </c>
      <c r="J122" s="180">
        <v>1804.11</v>
      </c>
      <c r="K122" s="180">
        <v>1804.11</v>
      </c>
      <c r="L122" s="17"/>
      <c r="M122" s="17" t="s">
        <v>497</v>
      </c>
      <c r="N122" s="196"/>
      <c r="O122" s="201" t="s">
        <v>692</v>
      </c>
      <c r="P122" s="16" t="s">
        <v>37</v>
      </c>
      <c r="Q122" s="194" t="s">
        <v>493</v>
      </c>
      <c r="R122" s="198" t="s">
        <v>503</v>
      </c>
      <c r="S122" s="17"/>
      <c r="T122" s="199" t="s">
        <v>70</v>
      </c>
      <c r="U122" s="200">
        <v>43209</v>
      </c>
      <c r="V122" s="200">
        <v>43209</v>
      </c>
      <c r="W122" s="200">
        <v>43210</v>
      </c>
      <c r="X122" s="200">
        <v>43213</v>
      </c>
      <c r="Y122" s="22"/>
      <c r="Z122" s="22"/>
      <c r="AA122" s="22"/>
      <c r="AB122" s="49">
        <f>AC122/(1+Tabla3[[#This Row],[TIPUS IVA]])</f>
        <v>1491</v>
      </c>
      <c r="AC122" s="180">
        <v>1804.11</v>
      </c>
      <c r="AD122" s="25">
        <v>0.21</v>
      </c>
      <c r="AE122" s="17" t="s">
        <v>38</v>
      </c>
      <c r="AF122" s="26" t="s">
        <v>37</v>
      </c>
    </row>
    <row r="123" spans="1:32" ht="27" customHeight="1" x14ac:dyDescent="0.25">
      <c r="A123" s="16" t="s">
        <v>28</v>
      </c>
      <c r="B123" s="46" t="s">
        <v>29</v>
      </c>
      <c r="C123" s="17" t="s">
        <v>65</v>
      </c>
      <c r="D123" s="47">
        <v>2018</v>
      </c>
      <c r="E123" s="195">
        <v>2018007211</v>
      </c>
      <c r="F123" s="17" t="s">
        <v>691</v>
      </c>
      <c r="G123" s="16" t="s">
        <v>32</v>
      </c>
      <c r="H123" s="17" t="s">
        <v>33</v>
      </c>
      <c r="I123" s="49">
        <f>J123/(1+Tabla3[[#This Row],[TIPUS IVA]])</f>
        <v>1491</v>
      </c>
      <c r="J123" s="180">
        <v>1804.11</v>
      </c>
      <c r="K123" s="180">
        <v>1804.11</v>
      </c>
      <c r="L123" s="17"/>
      <c r="M123" s="17" t="s">
        <v>497</v>
      </c>
      <c r="N123" s="196"/>
      <c r="O123" s="197" t="s">
        <v>692</v>
      </c>
      <c r="P123" s="16" t="s">
        <v>37</v>
      </c>
      <c r="Q123" s="194" t="s">
        <v>493</v>
      </c>
      <c r="R123" s="198" t="s">
        <v>503</v>
      </c>
      <c r="S123" s="17"/>
      <c r="T123" s="199" t="s">
        <v>70</v>
      </c>
      <c r="U123" s="200">
        <v>43237</v>
      </c>
      <c r="V123" s="200">
        <v>43237</v>
      </c>
      <c r="W123" s="200">
        <v>43242</v>
      </c>
      <c r="X123" s="200">
        <v>43248</v>
      </c>
      <c r="Y123" s="22"/>
      <c r="Z123" s="22"/>
      <c r="AA123" s="22"/>
      <c r="AB123" s="49">
        <f>AC123/(1+Tabla3[[#This Row],[TIPUS IVA]])</f>
        <v>1491</v>
      </c>
      <c r="AC123" s="180">
        <v>1804.11</v>
      </c>
      <c r="AD123" s="25">
        <v>0.21</v>
      </c>
      <c r="AE123" s="17" t="s">
        <v>38</v>
      </c>
      <c r="AF123" s="26" t="s">
        <v>37</v>
      </c>
    </row>
    <row r="124" spans="1:32" ht="27" customHeight="1" x14ac:dyDescent="0.25">
      <c r="A124" s="16" t="s">
        <v>28</v>
      </c>
      <c r="B124" s="46" t="s">
        <v>29</v>
      </c>
      <c r="C124" s="17" t="s">
        <v>65</v>
      </c>
      <c r="D124" s="47">
        <v>2018</v>
      </c>
      <c r="E124" s="195">
        <v>2018008601</v>
      </c>
      <c r="F124" s="17" t="s">
        <v>693</v>
      </c>
      <c r="G124" s="16" t="s">
        <v>32</v>
      </c>
      <c r="H124" s="17" t="s">
        <v>33</v>
      </c>
      <c r="I124" s="49">
        <f>J124/(1+Tabla3[[#This Row],[TIPUS IVA]])</f>
        <v>1491</v>
      </c>
      <c r="J124" s="180">
        <v>1804.11</v>
      </c>
      <c r="K124" s="180">
        <v>1804.11</v>
      </c>
      <c r="L124" s="17"/>
      <c r="M124" s="17" t="s">
        <v>497</v>
      </c>
      <c r="N124" s="196"/>
      <c r="O124" s="197" t="s">
        <v>692</v>
      </c>
      <c r="P124" s="16" t="s">
        <v>37</v>
      </c>
      <c r="Q124" s="194" t="s">
        <v>493</v>
      </c>
      <c r="R124" s="198" t="s">
        <v>503</v>
      </c>
      <c r="S124" s="17"/>
      <c r="T124" s="199" t="s">
        <v>70</v>
      </c>
      <c r="U124" s="200">
        <v>43258</v>
      </c>
      <c r="V124" s="200">
        <v>43258</v>
      </c>
      <c r="W124" s="200">
        <v>43262</v>
      </c>
      <c r="X124" s="200">
        <v>43276</v>
      </c>
      <c r="Y124" s="22"/>
      <c r="Z124" s="22"/>
      <c r="AA124" s="22"/>
      <c r="AB124" s="49">
        <f>AC124/(1+Tabla3[[#This Row],[TIPUS IVA]])</f>
        <v>1491</v>
      </c>
      <c r="AC124" s="180">
        <v>1804.11</v>
      </c>
      <c r="AD124" s="25">
        <v>0.21</v>
      </c>
      <c r="AE124" s="17" t="s">
        <v>38</v>
      </c>
      <c r="AF124" s="26" t="s">
        <v>37</v>
      </c>
    </row>
    <row r="125" spans="1:32" ht="27" customHeight="1" x14ac:dyDescent="0.25">
      <c r="A125" s="16" t="s">
        <v>28</v>
      </c>
      <c r="B125" s="46" t="s">
        <v>29</v>
      </c>
      <c r="C125" s="17" t="s">
        <v>65</v>
      </c>
      <c r="D125" s="47">
        <v>2018</v>
      </c>
      <c r="E125" s="195">
        <v>2018005655</v>
      </c>
      <c r="F125" s="17" t="s">
        <v>694</v>
      </c>
      <c r="G125" s="16" t="s">
        <v>32</v>
      </c>
      <c r="H125" s="17" t="s">
        <v>33</v>
      </c>
      <c r="I125" s="49">
        <f>J125/(1+Tabla3[[#This Row],[TIPUS IVA]])</f>
        <v>39.876033057851238</v>
      </c>
      <c r="J125" s="180">
        <v>48.25</v>
      </c>
      <c r="K125" s="180">
        <v>48.25</v>
      </c>
      <c r="L125" s="17"/>
      <c r="M125" s="17" t="s">
        <v>497</v>
      </c>
      <c r="N125" s="196" t="s">
        <v>695</v>
      </c>
      <c r="O125" s="197" t="s">
        <v>696</v>
      </c>
      <c r="P125" s="16" t="s">
        <v>37</v>
      </c>
      <c r="Q125" s="194" t="s">
        <v>493</v>
      </c>
      <c r="R125" s="198" t="s">
        <v>608</v>
      </c>
      <c r="S125" s="17"/>
      <c r="T125" s="199" t="s">
        <v>98</v>
      </c>
      <c r="U125" s="200">
        <v>43202</v>
      </c>
      <c r="V125" s="200">
        <v>43202</v>
      </c>
      <c r="W125" s="200">
        <v>43206</v>
      </c>
      <c r="X125" s="200">
        <v>43220</v>
      </c>
      <c r="Y125" s="22"/>
      <c r="Z125" s="22"/>
      <c r="AA125" s="22"/>
      <c r="AB125" s="49">
        <f>AC125/(1+Tabla3[[#This Row],[TIPUS IVA]])</f>
        <v>39.876033057851238</v>
      </c>
      <c r="AC125" s="180">
        <v>48.25</v>
      </c>
      <c r="AD125" s="25">
        <v>0.21</v>
      </c>
      <c r="AE125" s="17" t="s">
        <v>38</v>
      </c>
      <c r="AF125" s="26" t="s">
        <v>37</v>
      </c>
    </row>
    <row r="126" spans="1:32" ht="27" customHeight="1" x14ac:dyDescent="0.25">
      <c r="A126" s="16" t="s">
        <v>28</v>
      </c>
      <c r="B126" s="46" t="s">
        <v>29</v>
      </c>
      <c r="C126" s="17" t="s">
        <v>65</v>
      </c>
      <c r="D126" s="47">
        <v>2018</v>
      </c>
      <c r="E126" s="195">
        <v>2018006736</v>
      </c>
      <c r="F126" s="17" t="s">
        <v>697</v>
      </c>
      <c r="G126" s="16" t="s">
        <v>32</v>
      </c>
      <c r="H126" s="17" t="s">
        <v>33</v>
      </c>
      <c r="I126" s="49">
        <f>J126/(1+Tabla3[[#This Row],[TIPUS IVA]])</f>
        <v>55.702479338842984</v>
      </c>
      <c r="J126" s="180">
        <v>67.400000000000006</v>
      </c>
      <c r="K126" s="180">
        <v>67.400000000000006</v>
      </c>
      <c r="L126" s="17"/>
      <c r="M126" s="17" t="s">
        <v>497</v>
      </c>
      <c r="N126" s="196" t="s">
        <v>695</v>
      </c>
      <c r="O126" s="197" t="s">
        <v>696</v>
      </c>
      <c r="P126" s="16" t="s">
        <v>37</v>
      </c>
      <c r="Q126" s="194" t="s">
        <v>493</v>
      </c>
      <c r="R126" s="198" t="s">
        <v>608</v>
      </c>
      <c r="S126" s="17"/>
      <c r="T126" s="199" t="s">
        <v>98</v>
      </c>
      <c r="U126" s="200">
        <v>43237</v>
      </c>
      <c r="V126" s="200">
        <v>43237</v>
      </c>
      <c r="W126" s="200">
        <v>43242</v>
      </c>
      <c r="X126" s="200">
        <v>43251</v>
      </c>
      <c r="Y126" s="22"/>
      <c r="Z126" s="22"/>
      <c r="AA126" s="22"/>
      <c r="AB126" s="49">
        <f>AC126/(1+Tabla3[[#This Row],[TIPUS IVA]])</f>
        <v>55.702479338842984</v>
      </c>
      <c r="AC126" s="180">
        <v>67.400000000000006</v>
      </c>
      <c r="AD126" s="25">
        <v>0.21</v>
      </c>
      <c r="AE126" s="17" t="s">
        <v>38</v>
      </c>
      <c r="AF126" s="26" t="s">
        <v>37</v>
      </c>
    </row>
    <row r="127" spans="1:32" ht="27" customHeight="1" x14ac:dyDescent="0.25">
      <c r="A127" s="16" t="s">
        <v>28</v>
      </c>
      <c r="B127" s="46" t="s">
        <v>29</v>
      </c>
      <c r="C127" s="17" t="s">
        <v>65</v>
      </c>
      <c r="D127" s="47">
        <v>2018</v>
      </c>
      <c r="E127" s="195">
        <v>2018008029</v>
      </c>
      <c r="F127" s="17" t="s">
        <v>698</v>
      </c>
      <c r="G127" s="16" t="s">
        <v>32</v>
      </c>
      <c r="H127" s="17" t="s">
        <v>33</v>
      </c>
      <c r="I127" s="49">
        <f>J127/(1+Tabla3[[#This Row],[TIPUS IVA]])</f>
        <v>45.247933884297524</v>
      </c>
      <c r="J127" s="180">
        <v>54.75</v>
      </c>
      <c r="K127" s="180">
        <v>54.75</v>
      </c>
      <c r="L127" s="17"/>
      <c r="M127" s="17" t="s">
        <v>497</v>
      </c>
      <c r="N127" s="196" t="s">
        <v>695</v>
      </c>
      <c r="O127" s="197" t="s">
        <v>696</v>
      </c>
      <c r="P127" s="16" t="s">
        <v>37</v>
      </c>
      <c r="Q127" s="194" t="s">
        <v>493</v>
      </c>
      <c r="R127" s="198" t="s">
        <v>608</v>
      </c>
      <c r="S127" s="17"/>
      <c r="T127" s="199" t="s">
        <v>98</v>
      </c>
      <c r="U127" s="200">
        <v>43244</v>
      </c>
      <c r="V127" s="200">
        <v>43244</v>
      </c>
      <c r="W127" s="200">
        <v>43245</v>
      </c>
      <c r="X127" s="200">
        <v>43251</v>
      </c>
      <c r="Y127" s="22"/>
      <c r="Z127" s="22"/>
      <c r="AA127" s="22"/>
      <c r="AB127" s="49">
        <f>AC127/(1+Tabla3[[#This Row],[TIPUS IVA]])</f>
        <v>45.247933884297524</v>
      </c>
      <c r="AC127" s="180">
        <v>54.75</v>
      </c>
      <c r="AD127" s="25">
        <v>0.21</v>
      </c>
      <c r="AE127" s="17" t="s">
        <v>38</v>
      </c>
      <c r="AF127" s="26" t="s">
        <v>37</v>
      </c>
    </row>
    <row r="128" spans="1:32" ht="27" customHeight="1" x14ac:dyDescent="0.25">
      <c r="A128" s="16" t="s">
        <v>28</v>
      </c>
      <c r="B128" s="46" t="s">
        <v>29</v>
      </c>
      <c r="C128" s="17" t="s">
        <v>515</v>
      </c>
      <c r="D128" s="47">
        <v>2018</v>
      </c>
      <c r="E128" s="195">
        <v>2018006396</v>
      </c>
      <c r="F128" s="17" t="s">
        <v>699</v>
      </c>
      <c r="G128" s="16" t="s">
        <v>32</v>
      </c>
      <c r="H128" s="17" t="s">
        <v>33</v>
      </c>
      <c r="I128" s="49">
        <f>J128/(1+Tabla3[[#This Row],[TIPUS IVA]])</f>
        <v>66.11570247933885</v>
      </c>
      <c r="J128" s="180">
        <v>80</v>
      </c>
      <c r="K128" s="180">
        <v>80</v>
      </c>
      <c r="L128" s="17" t="s">
        <v>52</v>
      </c>
      <c r="M128" s="17"/>
      <c r="N128" s="196"/>
      <c r="O128" s="197" t="s">
        <v>700</v>
      </c>
      <c r="P128" s="16" t="s">
        <v>37</v>
      </c>
      <c r="Q128" s="194" t="s">
        <v>493</v>
      </c>
      <c r="R128" s="198" t="s">
        <v>503</v>
      </c>
      <c r="S128" s="17"/>
      <c r="T128" s="199" t="s">
        <v>125</v>
      </c>
      <c r="U128" s="200">
        <v>43216</v>
      </c>
      <c r="V128" s="200">
        <v>43216</v>
      </c>
      <c r="W128" s="200">
        <v>43227</v>
      </c>
      <c r="X128" s="200">
        <v>43227</v>
      </c>
      <c r="Y128" s="22"/>
      <c r="Z128" s="22"/>
      <c r="AA128" s="22"/>
      <c r="AB128" s="49">
        <f>AC128/(1+Tabla3[[#This Row],[TIPUS IVA]])</f>
        <v>66.11570247933885</v>
      </c>
      <c r="AC128" s="180">
        <v>80</v>
      </c>
      <c r="AD128" s="25">
        <v>0.21</v>
      </c>
      <c r="AE128" s="17" t="s">
        <v>38</v>
      </c>
      <c r="AF128" s="26" t="s">
        <v>37</v>
      </c>
    </row>
    <row r="129" spans="1:32" ht="27" customHeight="1" x14ac:dyDescent="0.25">
      <c r="A129" s="16" t="s">
        <v>28</v>
      </c>
      <c r="B129" s="46" t="s">
        <v>29</v>
      </c>
      <c r="C129" s="17" t="s">
        <v>515</v>
      </c>
      <c r="D129" s="47">
        <v>2018</v>
      </c>
      <c r="E129" s="195">
        <v>2018008466</v>
      </c>
      <c r="F129" s="17" t="s">
        <v>701</v>
      </c>
      <c r="G129" s="16" t="s">
        <v>32</v>
      </c>
      <c r="H129" s="17" t="s">
        <v>33</v>
      </c>
      <c r="I129" s="49">
        <f>J129/(1+Tabla3[[#This Row],[TIPUS IVA]])</f>
        <v>380.18181818181819</v>
      </c>
      <c r="J129" s="180">
        <v>460.02</v>
      </c>
      <c r="K129" s="180">
        <v>460.02</v>
      </c>
      <c r="L129" s="17" t="s">
        <v>52</v>
      </c>
      <c r="M129" s="17"/>
      <c r="N129" s="196"/>
      <c r="O129" s="197" t="s">
        <v>700</v>
      </c>
      <c r="P129" s="16" t="s">
        <v>37</v>
      </c>
      <c r="Q129" s="194" t="s">
        <v>493</v>
      </c>
      <c r="R129" s="198" t="s">
        <v>503</v>
      </c>
      <c r="S129" s="17"/>
      <c r="T129" s="199" t="s">
        <v>125</v>
      </c>
      <c r="U129" s="200">
        <v>43251</v>
      </c>
      <c r="V129" s="200">
        <v>43251</v>
      </c>
      <c r="W129" s="200">
        <v>43252</v>
      </c>
      <c r="X129" s="200">
        <v>43255</v>
      </c>
      <c r="Y129" s="22"/>
      <c r="Z129" s="22"/>
      <c r="AA129" s="22"/>
      <c r="AB129" s="49">
        <f>AC129/(1+Tabla3[[#This Row],[TIPUS IVA]])</f>
        <v>380.18181818181819</v>
      </c>
      <c r="AC129" s="180">
        <v>460.02</v>
      </c>
      <c r="AD129" s="25">
        <v>0.21</v>
      </c>
      <c r="AE129" s="17" t="s">
        <v>38</v>
      </c>
      <c r="AF129" s="26" t="s">
        <v>37</v>
      </c>
    </row>
    <row r="130" spans="1:32" ht="27" customHeight="1" x14ac:dyDescent="0.25">
      <c r="A130" s="16" t="s">
        <v>28</v>
      </c>
      <c r="B130" s="46" t="s">
        <v>29</v>
      </c>
      <c r="C130" s="17" t="s">
        <v>515</v>
      </c>
      <c r="D130" s="47">
        <v>2018</v>
      </c>
      <c r="E130" s="195">
        <v>2018008475</v>
      </c>
      <c r="F130" s="17" t="s">
        <v>702</v>
      </c>
      <c r="G130" s="16" t="s">
        <v>32</v>
      </c>
      <c r="H130" s="17" t="s">
        <v>33</v>
      </c>
      <c r="I130" s="49">
        <f>J130/(1+Tabla3[[#This Row],[TIPUS IVA]])</f>
        <v>361.15702479338842</v>
      </c>
      <c r="J130" s="180">
        <v>437</v>
      </c>
      <c r="K130" s="180">
        <v>437</v>
      </c>
      <c r="L130" s="17" t="s">
        <v>52</v>
      </c>
      <c r="M130" s="17"/>
      <c r="N130" s="196"/>
      <c r="O130" s="197" t="s">
        <v>700</v>
      </c>
      <c r="P130" s="16" t="s">
        <v>37</v>
      </c>
      <c r="Q130" s="194" t="s">
        <v>493</v>
      </c>
      <c r="R130" s="198" t="s">
        <v>503</v>
      </c>
      <c r="S130" s="17"/>
      <c r="T130" s="199" t="s">
        <v>125</v>
      </c>
      <c r="U130" s="200">
        <v>43251</v>
      </c>
      <c r="V130" s="200">
        <v>43251</v>
      </c>
      <c r="W130" s="200">
        <v>43252</v>
      </c>
      <c r="X130" s="200">
        <v>43255</v>
      </c>
      <c r="Y130" s="22"/>
      <c r="Z130" s="22"/>
      <c r="AA130" s="22"/>
      <c r="AB130" s="49">
        <f>AC130/(1+Tabla3[[#This Row],[TIPUS IVA]])</f>
        <v>361.15702479338842</v>
      </c>
      <c r="AC130" s="180">
        <v>437</v>
      </c>
      <c r="AD130" s="25">
        <v>0.21</v>
      </c>
      <c r="AE130" s="17" t="s">
        <v>38</v>
      </c>
      <c r="AF130" s="26" t="s">
        <v>37</v>
      </c>
    </row>
    <row r="131" spans="1:32" ht="27" customHeight="1" x14ac:dyDescent="0.25">
      <c r="A131" s="16" t="s">
        <v>28</v>
      </c>
      <c r="B131" s="46" t="s">
        <v>29</v>
      </c>
      <c r="C131" s="17" t="s">
        <v>65</v>
      </c>
      <c r="D131" s="47">
        <v>2018</v>
      </c>
      <c r="E131" s="195">
        <v>2018008610</v>
      </c>
      <c r="F131" s="17" t="s">
        <v>703</v>
      </c>
      <c r="G131" s="16" t="s">
        <v>32</v>
      </c>
      <c r="H131" s="17" t="s">
        <v>33</v>
      </c>
      <c r="I131" s="49">
        <f>J131/(1+Tabla3[[#This Row],[TIPUS IVA]])</f>
        <v>347.10743801652893</v>
      </c>
      <c r="J131" s="180">
        <v>420</v>
      </c>
      <c r="K131" s="180">
        <v>420</v>
      </c>
      <c r="L131" s="17"/>
      <c r="M131" s="43" t="s">
        <v>79</v>
      </c>
      <c r="N131" s="196"/>
      <c r="O131" s="197" t="s">
        <v>704</v>
      </c>
      <c r="P131" s="16" t="s">
        <v>37</v>
      </c>
      <c r="Q131" s="194" t="s">
        <v>493</v>
      </c>
      <c r="R131" s="198" t="s">
        <v>503</v>
      </c>
      <c r="S131" s="17"/>
      <c r="T131" s="199" t="s">
        <v>90</v>
      </c>
      <c r="U131" s="200">
        <v>43258</v>
      </c>
      <c r="V131" s="200">
        <v>43258</v>
      </c>
      <c r="W131" s="200">
        <v>43259</v>
      </c>
      <c r="X131" s="200">
        <v>43262</v>
      </c>
      <c r="Y131" s="22"/>
      <c r="Z131" s="22"/>
      <c r="AA131" s="22"/>
      <c r="AB131" s="49">
        <f>AC131/(1+Tabla3[[#This Row],[TIPUS IVA]])</f>
        <v>347.10743801652893</v>
      </c>
      <c r="AC131" s="180">
        <v>420</v>
      </c>
      <c r="AD131" s="25">
        <v>0.21</v>
      </c>
      <c r="AE131" s="17" t="s">
        <v>38</v>
      </c>
      <c r="AF131" s="26" t="s">
        <v>37</v>
      </c>
    </row>
    <row r="132" spans="1:32" ht="27" customHeight="1" x14ac:dyDescent="0.25">
      <c r="A132" s="16" t="s">
        <v>28</v>
      </c>
      <c r="B132" s="46" t="s">
        <v>29</v>
      </c>
      <c r="C132" s="17" t="s">
        <v>65</v>
      </c>
      <c r="D132" s="47">
        <v>2018</v>
      </c>
      <c r="E132" s="195">
        <v>2018008614</v>
      </c>
      <c r="F132" s="17" t="s">
        <v>705</v>
      </c>
      <c r="G132" s="16" t="s">
        <v>32</v>
      </c>
      <c r="H132" s="17" t="s">
        <v>33</v>
      </c>
      <c r="I132" s="49">
        <f>J132/(1+Tabla3[[#This Row],[TIPUS IVA]])</f>
        <v>347.10743801652893</v>
      </c>
      <c r="J132" s="180">
        <v>420</v>
      </c>
      <c r="K132" s="180">
        <v>420</v>
      </c>
      <c r="L132" s="17"/>
      <c r="M132" s="43" t="s">
        <v>79</v>
      </c>
      <c r="N132" s="196"/>
      <c r="O132" s="197" t="s">
        <v>704</v>
      </c>
      <c r="P132" s="16" t="s">
        <v>37</v>
      </c>
      <c r="Q132" s="194" t="s">
        <v>493</v>
      </c>
      <c r="R132" s="198" t="s">
        <v>503</v>
      </c>
      <c r="S132" s="17"/>
      <c r="T132" s="199" t="s">
        <v>90</v>
      </c>
      <c r="U132" s="200">
        <v>43272</v>
      </c>
      <c r="V132" s="200">
        <v>43272</v>
      </c>
      <c r="W132" s="200">
        <v>43273</v>
      </c>
      <c r="X132" s="200">
        <v>43276</v>
      </c>
      <c r="Y132" s="22"/>
      <c r="Z132" s="22"/>
      <c r="AA132" s="22"/>
      <c r="AB132" s="49">
        <f>AC132/(1+Tabla3[[#This Row],[TIPUS IVA]])</f>
        <v>347.10743801652893</v>
      </c>
      <c r="AC132" s="180">
        <v>420</v>
      </c>
      <c r="AD132" s="25">
        <v>0.21</v>
      </c>
      <c r="AE132" s="17" t="s">
        <v>38</v>
      </c>
      <c r="AF132" s="26" t="s">
        <v>37</v>
      </c>
    </row>
    <row r="133" spans="1:32" ht="27" customHeight="1" x14ac:dyDescent="0.25">
      <c r="A133" s="16" t="s">
        <v>28</v>
      </c>
      <c r="B133" s="46" t="s">
        <v>29</v>
      </c>
      <c r="C133" s="16" t="s">
        <v>65</v>
      </c>
      <c r="D133" s="47">
        <v>2018</v>
      </c>
      <c r="E133" s="195">
        <v>2018007322</v>
      </c>
      <c r="F133" s="17" t="s">
        <v>706</v>
      </c>
      <c r="G133" s="16" t="s">
        <v>32</v>
      </c>
      <c r="H133" s="17" t="s">
        <v>33</v>
      </c>
      <c r="I133" s="19">
        <v>200</v>
      </c>
      <c r="J133" s="180">
        <v>200</v>
      </c>
      <c r="K133" s="180">
        <v>200</v>
      </c>
      <c r="L133" s="17"/>
      <c r="M133" s="17" t="s">
        <v>79</v>
      </c>
      <c r="N133" s="196" t="s">
        <v>707</v>
      </c>
      <c r="O133" s="197" t="s">
        <v>708</v>
      </c>
      <c r="P133" s="16" t="s">
        <v>37</v>
      </c>
      <c r="Q133" s="182" t="s">
        <v>493</v>
      </c>
      <c r="R133" s="189" t="s">
        <v>500</v>
      </c>
      <c r="S133" s="17"/>
      <c r="T133" s="199" t="s">
        <v>164</v>
      </c>
      <c r="U133" s="200">
        <v>43231</v>
      </c>
      <c r="V133" s="200">
        <v>43231</v>
      </c>
      <c r="W133" s="200">
        <v>43234</v>
      </c>
      <c r="X133" s="200">
        <v>43242</v>
      </c>
      <c r="Y133" s="22"/>
      <c r="Z133" s="22"/>
      <c r="AA133" s="22"/>
      <c r="AB133" s="49">
        <v>200</v>
      </c>
      <c r="AC133" s="180">
        <v>200</v>
      </c>
      <c r="AD133" s="25">
        <v>0</v>
      </c>
      <c r="AE133" s="17" t="s">
        <v>38</v>
      </c>
      <c r="AF133" s="26" t="s">
        <v>37</v>
      </c>
    </row>
    <row r="134" spans="1:32" ht="27" customHeight="1" x14ac:dyDescent="0.25">
      <c r="A134" s="16" t="s">
        <v>28</v>
      </c>
      <c r="B134" s="46" t="s">
        <v>29</v>
      </c>
      <c r="C134" s="16" t="s">
        <v>40</v>
      </c>
      <c r="D134" s="47">
        <v>2017</v>
      </c>
      <c r="E134" s="59">
        <v>2018005641</v>
      </c>
      <c r="F134" s="17" t="s">
        <v>709</v>
      </c>
      <c r="G134" s="16" t="s">
        <v>32</v>
      </c>
      <c r="H134" s="17" t="s">
        <v>33</v>
      </c>
      <c r="I134" s="49">
        <v>95.86</v>
      </c>
      <c r="J134" s="38">
        <v>115.99</v>
      </c>
      <c r="K134" s="38">
        <v>115.99</v>
      </c>
      <c r="L134" s="17" t="s">
        <v>52</v>
      </c>
      <c r="M134" s="17"/>
      <c r="N134" s="60" t="s">
        <v>123</v>
      </c>
      <c r="O134" s="55" t="s">
        <v>124</v>
      </c>
      <c r="P134" s="16" t="s">
        <v>37</v>
      </c>
      <c r="Q134" s="182" t="s">
        <v>493</v>
      </c>
      <c r="R134" s="61" t="s">
        <v>684</v>
      </c>
      <c r="S134" s="17"/>
      <c r="T134" s="62" t="s">
        <v>710</v>
      </c>
      <c r="U134" s="24">
        <v>43073</v>
      </c>
      <c r="V134" s="24">
        <v>43081</v>
      </c>
      <c r="W134" s="24">
        <v>43088</v>
      </c>
      <c r="X134" s="24">
        <v>43213</v>
      </c>
      <c r="Y134" s="17"/>
      <c r="Z134" s="22"/>
      <c r="AA134" s="17"/>
      <c r="AB134" s="49">
        <f>AC134/(1+AD134)</f>
        <v>95.859504132231407</v>
      </c>
      <c r="AC134" s="39">
        <v>115.99</v>
      </c>
      <c r="AD134" s="25">
        <v>0.21</v>
      </c>
      <c r="AE134" s="17" t="s">
        <v>38</v>
      </c>
      <c r="AF134" s="26" t="s">
        <v>37</v>
      </c>
    </row>
    <row r="135" spans="1:32" ht="27" customHeight="1" x14ac:dyDescent="0.25">
      <c r="A135" s="16" t="s">
        <v>28</v>
      </c>
      <c r="B135" s="46" t="s">
        <v>29</v>
      </c>
      <c r="C135" s="17" t="s">
        <v>515</v>
      </c>
      <c r="D135" s="47">
        <v>2018</v>
      </c>
      <c r="E135" s="195">
        <v>2018006472</v>
      </c>
      <c r="F135" s="17" t="s">
        <v>122</v>
      </c>
      <c r="G135" s="16" t="s">
        <v>32</v>
      </c>
      <c r="H135" s="17" t="s">
        <v>33</v>
      </c>
      <c r="I135" s="49">
        <f>J135/(1+Tabla3[[#This Row],[TIPUS IVA]])</f>
        <v>183.89256198347107</v>
      </c>
      <c r="J135" s="180">
        <v>222.51</v>
      </c>
      <c r="K135" s="180">
        <v>222.51</v>
      </c>
      <c r="L135" s="17" t="s">
        <v>517</v>
      </c>
      <c r="M135" s="17"/>
      <c r="N135" s="196" t="s">
        <v>123</v>
      </c>
      <c r="O135" s="197" t="s">
        <v>124</v>
      </c>
      <c r="P135" s="16" t="s">
        <v>37</v>
      </c>
      <c r="Q135" s="194" t="s">
        <v>493</v>
      </c>
      <c r="R135" s="198" t="s">
        <v>684</v>
      </c>
      <c r="S135" s="17"/>
      <c r="T135" s="199" t="s">
        <v>125</v>
      </c>
      <c r="U135" s="24">
        <v>43223</v>
      </c>
      <c r="V135" s="24">
        <v>43223</v>
      </c>
      <c r="W135" s="24">
        <v>43227</v>
      </c>
      <c r="X135" s="200">
        <v>43227</v>
      </c>
      <c r="Y135" s="22"/>
      <c r="Z135" s="22"/>
      <c r="AA135" s="22"/>
      <c r="AB135" s="49">
        <f>AC135/(1+Tabla3[[#This Row],[TIPUS IVA]])</f>
        <v>183.89256198347107</v>
      </c>
      <c r="AC135" s="180">
        <v>222.51</v>
      </c>
      <c r="AD135" s="25">
        <v>0.21</v>
      </c>
      <c r="AE135" s="17" t="s">
        <v>38</v>
      </c>
      <c r="AF135" s="26" t="s">
        <v>37</v>
      </c>
    </row>
    <row r="136" spans="1:32" ht="27" customHeight="1" x14ac:dyDescent="0.25">
      <c r="A136" s="16" t="s">
        <v>28</v>
      </c>
      <c r="B136" s="46" t="s">
        <v>29</v>
      </c>
      <c r="C136" s="17" t="s">
        <v>515</v>
      </c>
      <c r="D136" s="47">
        <v>2018</v>
      </c>
      <c r="E136" s="195">
        <v>2018009166</v>
      </c>
      <c r="F136" s="17" t="s">
        <v>711</v>
      </c>
      <c r="G136" s="16" t="s">
        <v>32</v>
      </c>
      <c r="H136" s="17" t="s">
        <v>33</v>
      </c>
      <c r="I136" s="49">
        <f>J136/(1+Tabla3[[#This Row],[TIPUS IVA]])</f>
        <v>304.801652892562</v>
      </c>
      <c r="J136" s="180">
        <v>368.81</v>
      </c>
      <c r="K136" s="180">
        <v>368.81</v>
      </c>
      <c r="L136" s="17" t="s">
        <v>517</v>
      </c>
      <c r="M136" s="17"/>
      <c r="N136" s="196" t="s">
        <v>123</v>
      </c>
      <c r="O136" s="197" t="s">
        <v>124</v>
      </c>
      <c r="P136" s="16" t="s">
        <v>37</v>
      </c>
      <c r="Q136" s="194" t="s">
        <v>493</v>
      </c>
      <c r="R136" s="198" t="s">
        <v>684</v>
      </c>
      <c r="S136" s="17"/>
      <c r="T136" s="199" t="s">
        <v>125</v>
      </c>
      <c r="U136" s="24">
        <v>43258</v>
      </c>
      <c r="V136" s="24">
        <v>43258</v>
      </c>
      <c r="W136" s="24">
        <v>43259</v>
      </c>
      <c r="X136" s="200">
        <v>43262</v>
      </c>
      <c r="Y136" s="22"/>
      <c r="Z136" s="22"/>
      <c r="AA136" s="22"/>
      <c r="AB136" s="49">
        <f>AC136/(1+Tabla3[[#This Row],[TIPUS IVA]])</f>
        <v>304.801652892562</v>
      </c>
      <c r="AC136" s="180">
        <v>368.81</v>
      </c>
      <c r="AD136" s="25">
        <v>0.21</v>
      </c>
      <c r="AE136" s="17" t="s">
        <v>38</v>
      </c>
      <c r="AF136" s="26" t="s">
        <v>37</v>
      </c>
    </row>
    <row r="137" spans="1:32" ht="27" customHeight="1" x14ac:dyDescent="0.25">
      <c r="A137" s="16" t="s">
        <v>28</v>
      </c>
      <c r="B137" s="46" t="s">
        <v>29</v>
      </c>
      <c r="C137" s="17" t="s">
        <v>515</v>
      </c>
      <c r="D137" s="47">
        <v>2018</v>
      </c>
      <c r="E137" s="195">
        <v>2018009995</v>
      </c>
      <c r="F137" s="191" t="s">
        <v>712</v>
      </c>
      <c r="G137" s="16" t="s">
        <v>32</v>
      </c>
      <c r="H137" s="17" t="s">
        <v>33</v>
      </c>
      <c r="I137" s="49">
        <f>J137/(1+Tabla3[[#This Row],[TIPUS IVA]])</f>
        <v>61.603305785123972</v>
      </c>
      <c r="J137" s="180">
        <v>74.540000000000006</v>
      </c>
      <c r="K137" s="180">
        <v>74.540000000000006</v>
      </c>
      <c r="L137" s="17" t="s">
        <v>517</v>
      </c>
      <c r="M137" s="17"/>
      <c r="N137" s="196" t="s">
        <v>123</v>
      </c>
      <c r="O137" s="197" t="s">
        <v>124</v>
      </c>
      <c r="P137" s="16" t="s">
        <v>37</v>
      </c>
      <c r="Q137" s="194" t="s">
        <v>493</v>
      </c>
      <c r="R137" s="198" t="s">
        <v>684</v>
      </c>
      <c r="S137" s="17"/>
      <c r="T137" s="199" t="s">
        <v>710</v>
      </c>
      <c r="U137" s="24">
        <v>43272</v>
      </c>
      <c r="V137" s="24">
        <v>43272</v>
      </c>
      <c r="W137" s="24">
        <v>43273</v>
      </c>
      <c r="X137" s="200">
        <v>43276</v>
      </c>
      <c r="Y137" s="22"/>
      <c r="Z137" s="22"/>
      <c r="AA137" s="22"/>
      <c r="AB137" s="49">
        <f>AC137/(1+Tabla3[[#This Row],[TIPUS IVA]])</f>
        <v>61.603305785123972</v>
      </c>
      <c r="AC137" s="180">
        <v>74.540000000000006</v>
      </c>
      <c r="AD137" s="25">
        <v>0.21</v>
      </c>
      <c r="AE137" s="17" t="s">
        <v>38</v>
      </c>
      <c r="AF137" s="26" t="s">
        <v>37</v>
      </c>
    </row>
    <row r="138" spans="1:32" ht="27" customHeight="1" x14ac:dyDescent="0.25">
      <c r="A138" s="16" t="s">
        <v>28</v>
      </c>
      <c r="B138" s="46" t="s">
        <v>29</v>
      </c>
      <c r="C138" s="17" t="s">
        <v>65</v>
      </c>
      <c r="D138" s="47">
        <v>2018</v>
      </c>
      <c r="E138" s="195">
        <v>2018009287</v>
      </c>
      <c r="F138" s="17" t="s">
        <v>713</v>
      </c>
      <c r="G138" s="16" t="s">
        <v>32</v>
      </c>
      <c r="H138" s="17" t="s">
        <v>33</v>
      </c>
      <c r="I138" s="49">
        <f>J138/(1+Tabla3[[#This Row],[TIPUS IVA]])</f>
        <v>1200</v>
      </c>
      <c r="J138" s="180">
        <v>1452</v>
      </c>
      <c r="K138" s="180">
        <v>1452</v>
      </c>
      <c r="L138" s="17"/>
      <c r="M138" s="17" t="s">
        <v>79</v>
      </c>
      <c r="N138" s="196" t="s">
        <v>714</v>
      </c>
      <c r="O138" s="197" t="s">
        <v>715</v>
      </c>
      <c r="P138" s="16" t="s">
        <v>37</v>
      </c>
      <c r="Q138" s="194" t="s">
        <v>493</v>
      </c>
      <c r="R138" s="198" t="s">
        <v>657</v>
      </c>
      <c r="S138" s="17"/>
      <c r="T138" s="199" t="s">
        <v>716</v>
      </c>
      <c r="U138" s="200">
        <v>43272</v>
      </c>
      <c r="V138" s="200">
        <v>43272</v>
      </c>
      <c r="W138" s="200">
        <v>43273</v>
      </c>
      <c r="X138" s="200">
        <v>43276</v>
      </c>
      <c r="Y138" s="22"/>
      <c r="Z138" s="22"/>
      <c r="AA138" s="22"/>
      <c r="AB138" s="49">
        <f>AC138/(1+Tabla3[[#This Row],[TIPUS IVA]])</f>
        <v>1200</v>
      </c>
      <c r="AC138" s="180">
        <v>1452</v>
      </c>
      <c r="AD138" s="25">
        <v>0.21</v>
      </c>
      <c r="AE138" s="17" t="s">
        <v>38</v>
      </c>
      <c r="AF138" s="26" t="s">
        <v>37</v>
      </c>
    </row>
    <row r="139" spans="1:32" ht="27" customHeight="1" x14ac:dyDescent="0.25">
      <c r="A139" s="16" t="s">
        <v>28</v>
      </c>
      <c r="B139" s="46" t="s">
        <v>29</v>
      </c>
      <c r="C139" s="17" t="s">
        <v>515</v>
      </c>
      <c r="D139" s="47">
        <v>2018</v>
      </c>
      <c r="E139" s="195">
        <v>2018007784</v>
      </c>
      <c r="F139" s="17" t="s">
        <v>717</v>
      </c>
      <c r="G139" s="16" t="s">
        <v>32</v>
      </c>
      <c r="H139" s="17" t="s">
        <v>33</v>
      </c>
      <c r="I139" s="49">
        <f>J139/(1+Tabla3[[#This Row],[TIPUS IVA]])</f>
        <v>72</v>
      </c>
      <c r="J139" s="180">
        <v>87.12</v>
      </c>
      <c r="K139" s="180">
        <v>87.12</v>
      </c>
      <c r="L139" s="17" t="s">
        <v>517</v>
      </c>
      <c r="M139" s="17"/>
      <c r="N139" s="196" t="s">
        <v>718</v>
      </c>
      <c r="O139" s="197" t="s">
        <v>719</v>
      </c>
      <c r="P139" s="16" t="s">
        <v>37</v>
      </c>
      <c r="Q139" s="194" t="s">
        <v>493</v>
      </c>
      <c r="R139" s="198" t="s">
        <v>720</v>
      </c>
      <c r="S139" s="17"/>
      <c r="T139" s="199" t="s">
        <v>70</v>
      </c>
      <c r="U139" s="200">
        <v>43244</v>
      </c>
      <c r="V139" s="200">
        <v>43244</v>
      </c>
      <c r="W139" s="200">
        <v>43245</v>
      </c>
      <c r="X139" s="200">
        <v>43269</v>
      </c>
      <c r="Y139" s="22"/>
      <c r="Z139" s="22"/>
      <c r="AA139" s="22"/>
      <c r="AB139" s="49">
        <f>AC139/(1+Tabla3[[#This Row],[TIPUS IVA]])</f>
        <v>72</v>
      </c>
      <c r="AC139" s="180">
        <v>87.12</v>
      </c>
      <c r="AD139" s="25">
        <v>0.21</v>
      </c>
      <c r="AE139" s="17" t="s">
        <v>38</v>
      </c>
      <c r="AF139" s="26" t="s">
        <v>37</v>
      </c>
    </row>
    <row r="140" spans="1:32" ht="27" customHeight="1" x14ac:dyDescent="0.25">
      <c r="A140" s="16" t="s">
        <v>28</v>
      </c>
      <c r="B140" s="46" t="s">
        <v>29</v>
      </c>
      <c r="C140" s="17" t="s">
        <v>515</v>
      </c>
      <c r="D140" s="47">
        <v>2018</v>
      </c>
      <c r="E140" s="195">
        <v>2018009568</v>
      </c>
      <c r="F140" s="191" t="s">
        <v>717</v>
      </c>
      <c r="G140" s="16" t="s">
        <v>32</v>
      </c>
      <c r="H140" s="17" t="s">
        <v>33</v>
      </c>
      <c r="I140" s="49">
        <f>J140/(1+Tabla3[[#This Row],[TIPUS IVA]])</f>
        <v>68</v>
      </c>
      <c r="J140" s="180">
        <v>82.28</v>
      </c>
      <c r="K140" s="180">
        <v>82.28</v>
      </c>
      <c r="L140" s="17" t="s">
        <v>517</v>
      </c>
      <c r="M140" s="17"/>
      <c r="N140" s="196" t="s">
        <v>718</v>
      </c>
      <c r="O140" s="197" t="s">
        <v>719</v>
      </c>
      <c r="P140" s="16" t="s">
        <v>37</v>
      </c>
      <c r="Q140" s="194" t="s">
        <v>493</v>
      </c>
      <c r="R140" s="198" t="s">
        <v>720</v>
      </c>
      <c r="S140" s="17"/>
      <c r="T140" s="199" t="s">
        <v>70</v>
      </c>
      <c r="U140" s="200">
        <v>43265</v>
      </c>
      <c r="V140" s="200">
        <v>43265</v>
      </c>
      <c r="W140" s="200">
        <v>43266</v>
      </c>
      <c r="X140" s="200">
        <v>43269</v>
      </c>
      <c r="Y140" s="22"/>
      <c r="Z140" s="22"/>
      <c r="AA140" s="22"/>
      <c r="AB140" s="49">
        <f>AC140/(1+Tabla3[[#This Row],[TIPUS IVA]])</f>
        <v>68</v>
      </c>
      <c r="AC140" s="180">
        <v>82.28</v>
      </c>
      <c r="AD140" s="25">
        <v>0.21</v>
      </c>
      <c r="AE140" s="17" t="s">
        <v>38</v>
      </c>
      <c r="AF140" s="26" t="s">
        <v>37</v>
      </c>
    </row>
    <row r="141" spans="1:32" ht="27" customHeight="1" x14ac:dyDescent="0.25">
      <c r="A141" s="16" t="s">
        <v>28</v>
      </c>
      <c r="B141" s="46" t="s">
        <v>29</v>
      </c>
      <c r="C141" s="17" t="s">
        <v>515</v>
      </c>
      <c r="D141" s="47">
        <v>2018</v>
      </c>
      <c r="E141" s="195">
        <v>2018005652</v>
      </c>
      <c r="F141" s="17" t="s">
        <v>522</v>
      </c>
      <c r="G141" s="16" t="s">
        <v>32</v>
      </c>
      <c r="H141" s="17" t="s">
        <v>33</v>
      </c>
      <c r="I141" s="49">
        <f>J141/(1+Tabla3[[#This Row],[TIPUS IVA]])</f>
        <v>62.809917355371901</v>
      </c>
      <c r="J141" s="180">
        <v>76</v>
      </c>
      <c r="K141" s="180">
        <v>76</v>
      </c>
      <c r="L141" s="17" t="s">
        <v>52</v>
      </c>
      <c r="M141" s="17" t="s">
        <v>514</v>
      </c>
      <c r="N141" s="196"/>
      <c r="O141" s="197" t="s">
        <v>721</v>
      </c>
      <c r="P141" s="16" t="s">
        <v>37</v>
      </c>
      <c r="Q141" s="194" t="s">
        <v>493</v>
      </c>
      <c r="R141" s="198" t="s">
        <v>657</v>
      </c>
      <c r="S141" s="17"/>
      <c r="T141" s="199" t="s">
        <v>722</v>
      </c>
      <c r="U141" s="200">
        <v>43202</v>
      </c>
      <c r="V141" s="200">
        <v>43202</v>
      </c>
      <c r="W141" s="200">
        <v>43206</v>
      </c>
      <c r="X141" s="200">
        <v>43213</v>
      </c>
      <c r="Y141" s="22"/>
      <c r="Z141" s="22"/>
      <c r="AA141" s="22"/>
      <c r="AB141" s="49">
        <f>AC141/(1+Tabla3[[#This Row],[TIPUS IVA]])</f>
        <v>62.809917355371901</v>
      </c>
      <c r="AC141" s="180">
        <v>76</v>
      </c>
      <c r="AD141" s="25">
        <v>0.21</v>
      </c>
      <c r="AE141" s="17" t="s">
        <v>38</v>
      </c>
      <c r="AF141" s="26" t="s">
        <v>37</v>
      </c>
    </row>
    <row r="142" spans="1:32" ht="27" customHeight="1" x14ac:dyDescent="0.25">
      <c r="A142" s="16" t="s">
        <v>28</v>
      </c>
      <c r="B142" s="46" t="s">
        <v>29</v>
      </c>
      <c r="C142" s="17" t="s">
        <v>515</v>
      </c>
      <c r="D142" s="47">
        <v>2018</v>
      </c>
      <c r="E142" s="195">
        <v>2018007271</v>
      </c>
      <c r="F142" s="17" t="s">
        <v>522</v>
      </c>
      <c r="G142" s="16" t="s">
        <v>32</v>
      </c>
      <c r="H142" s="17" t="s">
        <v>33</v>
      </c>
      <c r="I142" s="49">
        <f>J142/(1+Tabla3[[#This Row],[TIPUS IVA]])</f>
        <v>289.42975206611567</v>
      </c>
      <c r="J142" s="180">
        <v>350.21</v>
      </c>
      <c r="K142" s="180">
        <v>350.21</v>
      </c>
      <c r="L142" s="17" t="s">
        <v>52</v>
      </c>
      <c r="M142" s="17" t="s">
        <v>514</v>
      </c>
      <c r="N142" s="196"/>
      <c r="O142" s="197" t="s">
        <v>721</v>
      </c>
      <c r="P142" s="16" t="s">
        <v>37</v>
      </c>
      <c r="Q142" s="194" t="s">
        <v>493</v>
      </c>
      <c r="R142" s="198" t="s">
        <v>657</v>
      </c>
      <c r="S142" s="17"/>
      <c r="T142" s="199" t="s">
        <v>722</v>
      </c>
      <c r="U142" s="200">
        <v>43237</v>
      </c>
      <c r="V142" s="200">
        <v>43237</v>
      </c>
      <c r="W142" s="200">
        <v>43242</v>
      </c>
      <c r="X142" s="200">
        <v>43242</v>
      </c>
      <c r="Y142" s="22"/>
      <c r="Z142" s="22"/>
      <c r="AA142" s="22"/>
      <c r="AB142" s="49">
        <f>AC142/(1+Tabla3[[#This Row],[TIPUS IVA]])</f>
        <v>289.42975206611567</v>
      </c>
      <c r="AC142" s="180">
        <v>350.21</v>
      </c>
      <c r="AD142" s="25">
        <v>0.21</v>
      </c>
      <c r="AE142" s="17" t="s">
        <v>38</v>
      </c>
      <c r="AF142" s="26" t="s">
        <v>37</v>
      </c>
    </row>
    <row r="143" spans="1:32" ht="27" customHeight="1" x14ac:dyDescent="0.25">
      <c r="A143" s="16" t="s">
        <v>28</v>
      </c>
      <c r="B143" s="46" t="s">
        <v>29</v>
      </c>
      <c r="C143" s="17" t="s">
        <v>515</v>
      </c>
      <c r="D143" s="47">
        <v>2018</v>
      </c>
      <c r="E143" s="195">
        <v>2018007670</v>
      </c>
      <c r="F143" s="17" t="s">
        <v>723</v>
      </c>
      <c r="G143" s="16" t="s">
        <v>32</v>
      </c>
      <c r="H143" s="17" t="s">
        <v>33</v>
      </c>
      <c r="I143" s="49">
        <f>J143/(1+Tabla3[[#This Row],[TIPUS IVA]])</f>
        <v>179.99999999999997</v>
      </c>
      <c r="J143" s="180">
        <v>198</v>
      </c>
      <c r="K143" s="180">
        <v>198</v>
      </c>
      <c r="L143" s="17" t="s">
        <v>517</v>
      </c>
      <c r="M143" s="17"/>
      <c r="N143" s="196" t="s">
        <v>724</v>
      </c>
      <c r="O143" s="197" t="s">
        <v>725</v>
      </c>
      <c r="P143" s="16" t="s">
        <v>37</v>
      </c>
      <c r="Q143" s="194" t="s">
        <v>493</v>
      </c>
      <c r="R143" s="198" t="s">
        <v>726</v>
      </c>
      <c r="S143" s="17"/>
      <c r="T143" s="199" t="s">
        <v>727</v>
      </c>
      <c r="U143" s="200">
        <v>43237</v>
      </c>
      <c r="V143" s="200">
        <v>43237</v>
      </c>
      <c r="W143" s="200">
        <v>43242</v>
      </c>
      <c r="X143" s="200">
        <v>43248</v>
      </c>
      <c r="Y143" s="22"/>
      <c r="Z143" s="22"/>
      <c r="AA143" s="22"/>
      <c r="AB143" s="49">
        <f>AC143/(1+Tabla3[[#This Row],[TIPUS IVA]])</f>
        <v>179.99999999999997</v>
      </c>
      <c r="AC143" s="180">
        <v>198</v>
      </c>
      <c r="AD143" s="25">
        <v>0.1</v>
      </c>
      <c r="AE143" s="17" t="s">
        <v>38</v>
      </c>
      <c r="AF143" s="26" t="s">
        <v>37</v>
      </c>
    </row>
    <row r="144" spans="1:32" ht="27" customHeight="1" x14ac:dyDescent="0.25">
      <c r="A144" s="16" t="s">
        <v>28</v>
      </c>
      <c r="B144" s="46" t="s">
        <v>29</v>
      </c>
      <c r="C144" s="16" t="s">
        <v>40</v>
      </c>
      <c r="D144" s="47">
        <v>2017</v>
      </c>
      <c r="E144" s="59">
        <v>2018003795</v>
      </c>
      <c r="F144" s="17" t="s">
        <v>728</v>
      </c>
      <c r="G144" s="16" t="s">
        <v>32</v>
      </c>
      <c r="H144" s="17" t="s">
        <v>33</v>
      </c>
      <c r="I144" s="19">
        <f>J144/(1+21%)</f>
        <v>4000</v>
      </c>
      <c r="J144" s="38">
        <v>4840</v>
      </c>
      <c r="K144" s="38">
        <v>4840</v>
      </c>
      <c r="L144" s="43" t="s">
        <v>52</v>
      </c>
      <c r="M144" s="43"/>
      <c r="N144" s="60" t="s">
        <v>127</v>
      </c>
      <c r="O144" s="55" t="s">
        <v>128</v>
      </c>
      <c r="P144" s="16" t="s">
        <v>37</v>
      </c>
      <c r="Q144" s="182" t="s">
        <v>493</v>
      </c>
      <c r="R144" s="189" t="s">
        <v>500</v>
      </c>
      <c r="S144" s="17"/>
      <c r="T144" s="62" t="s">
        <v>298</v>
      </c>
      <c r="U144" s="24">
        <v>43068</v>
      </c>
      <c r="V144" s="24">
        <v>43074</v>
      </c>
      <c r="W144" s="24">
        <v>43076</v>
      </c>
      <c r="X144" s="24">
        <v>43178</v>
      </c>
      <c r="Y144" s="17"/>
      <c r="Z144" s="22"/>
      <c r="AA144" s="17"/>
      <c r="AB144" s="49">
        <f>AC144/(1+AD144)</f>
        <v>4000</v>
      </c>
      <c r="AC144" s="39">
        <v>4840</v>
      </c>
      <c r="AD144" s="25">
        <v>0.21</v>
      </c>
      <c r="AE144" s="17" t="s">
        <v>38</v>
      </c>
      <c r="AF144" s="26" t="s">
        <v>37</v>
      </c>
    </row>
    <row r="145" spans="1:32" ht="27" customHeight="1" x14ac:dyDescent="0.25">
      <c r="A145" s="16" t="s">
        <v>28</v>
      </c>
      <c r="B145" s="46" t="s">
        <v>29</v>
      </c>
      <c r="C145" s="16" t="s">
        <v>40</v>
      </c>
      <c r="D145" s="47">
        <v>2017</v>
      </c>
      <c r="E145" s="59">
        <v>2018004016</v>
      </c>
      <c r="F145" s="17" t="s">
        <v>729</v>
      </c>
      <c r="G145" s="16" t="s">
        <v>32</v>
      </c>
      <c r="H145" s="17" t="s">
        <v>33</v>
      </c>
      <c r="I145" s="19">
        <f>J145/(1+21%)</f>
        <v>4055.0000000000005</v>
      </c>
      <c r="J145" s="38">
        <v>4906.55</v>
      </c>
      <c r="K145" s="38">
        <v>4906.55</v>
      </c>
      <c r="L145" s="43" t="s">
        <v>42</v>
      </c>
      <c r="M145" s="43"/>
      <c r="N145" s="60" t="s">
        <v>127</v>
      </c>
      <c r="O145" s="55" t="s">
        <v>128</v>
      </c>
      <c r="P145" s="16" t="s">
        <v>37</v>
      </c>
      <c r="Q145" s="182" t="s">
        <v>493</v>
      </c>
      <c r="R145" s="189" t="s">
        <v>500</v>
      </c>
      <c r="S145" s="17"/>
      <c r="T145" s="62" t="s">
        <v>298</v>
      </c>
      <c r="U145" s="24">
        <v>43073</v>
      </c>
      <c r="V145" s="24">
        <v>43074</v>
      </c>
      <c r="W145" s="24">
        <v>43076</v>
      </c>
      <c r="X145" s="24">
        <v>43213</v>
      </c>
      <c r="Y145" s="17"/>
      <c r="Z145" s="22"/>
      <c r="AA145" s="17"/>
      <c r="AB145" s="49">
        <f>AC145/(1+AD145)</f>
        <v>4055.0000000000005</v>
      </c>
      <c r="AC145" s="39">
        <v>4906.55</v>
      </c>
      <c r="AD145" s="25">
        <v>0.21</v>
      </c>
      <c r="AE145" s="17" t="s">
        <v>38</v>
      </c>
      <c r="AF145" s="26" t="s">
        <v>37</v>
      </c>
    </row>
    <row r="146" spans="1:32" ht="27" customHeight="1" x14ac:dyDescent="0.25">
      <c r="A146" s="16" t="s">
        <v>28</v>
      </c>
      <c r="B146" s="46" t="s">
        <v>29</v>
      </c>
      <c r="C146" s="16" t="s">
        <v>40</v>
      </c>
      <c r="D146" s="47">
        <v>2018</v>
      </c>
      <c r="E146" s="195">
        <v>2018006729</v>
      </c>
      <c r="F146" s="17" t="s">
        <v>730</v>
      </c>
      <c r="G146" s="16" t="s">
        <v>32</v>
      </c>
      <c r="H146" s="17" t="s">
        <v>33</v>
      </c>
      <c r="I146" s="19">
        <v>1334.2</v>
      </c>
      <c r="J146" s="180">
        <v>1387.57</v>
      </c>
      <c r="K146" s="180">
        <v>1387.57</v>
      </c>
      <c r="L146" s="17" t="s">
        <v>52</v>
      </c>
      <c r="M146" s="17"/>
      <c r="N146" s="196" t="s">
        <v>731</v>
      </c>
      <c r="O146" s="197" t="s">
        <v>732</v>
      </c>
      <c r="P146" s="16" t="s">
        <v>37</v>
      </c>
      <c r="Q146" s="194" t="s">
        <v>493</v>
      </c>
      <c r="R146" s="189" t="s">
        <v>500</v>
      </c>
      <c r="S146" s="17"/>
      <c r="T146" s="199" t="s">
        <v>141</v>
      </c>
      <c r="U146" s="200">
        <v>43237</v>
      </c>
      <c r="V146" s="200">
        <v>43237</v>
      </c>
      <c r="W146" s="200">
        <v>43242</v>
      </c>
      <c r="X146" s="200">
        <v>43242</v>
      </c>
      <c r="Y146" s="22"/>
      <c r="Z146" s="22"/>
      <c r="AA146" s="22"/>
      <c r="AB146" s="49">
        <f>AC146/(1+Tabla3[[#This Row],[TIPUS IVA]])</f>
        <v>1334.2019230769229</v>
      </c>
      <c r="AC146" s="180">
        <v>1387.57</v>
      </c>
      <c r="AD146" s="25">
        <v>0.04</v>
      </c>
      <c r="AE146" s="17" t="s">
        <v>38</v>
      </c>
      <c r="AF146" s="26" t="s">
        <v>37</v>
      </c>
    </row>
    <row r="147" spans="1:32" ht="27" customHeight="1" x14ac:dyDescent="0.25">
      <c r="A147" s="16" t="s">
        <v>28</v>
      </c>
      <c r="B147" s="46" t="s">
        <v>29</v>
      </c>
      <c r="C147" s="17" t="s">
        <v>40</v>
      </c>
      <c r="D147" s="47">
        <v>2018</v>
      </c>
      <c r="E147" s="195">
        <v>2018005657</v>
      </c>
      <c r="F147" s="17" t="s">
        <v>547</v>
      </c>
      <c r="G147" s="16" t="s">
        <v>32</v>
      </c>
      <c r="H147" s="17" t="s">
        <v>33</v>
      </c>
      <c r="I147" s="49">
        <f>J147/(1+Tabla3[[#This Row],[TIPUS IVA]])</f>
        <v>30.347107438016529</v>
      </c>
      <c r="J147" s="180">
        <v>36.72</v>
      </c>
      <c r="K147" s="180">
        <v>36.72</v>
      </c>
      <c r="L147" s="17" t="s">
        <v>52</v>
      </c>
      <c r="M147" s="17" t="s">
        <v>514</v>
      </c>
      <c r="N147" s="196"/>
      <c r="O147" s="197" t="s">
        <v>733</v>
      </c>
      <c r="P147" s="16" t="s">
        <v>37</v>
      </c>
      <c r="Q147" s="194" t="s">
        <v>493</v>
      </c>
      <c r="R147" s="198" t="s">
        <v>503</v>
      </c>
      <c r="S147" s="17"/>
      <c r="T147" s="199" t="s">
        <v>734</v>
      </c>
      <c r="U147" s="200">
        <v>43202</v>
      </c>
      <c r="V147" s="200">
        <v>43202</v>
      </c>
      <c r="W147" s="200">
        <v>43206</v>
      </c>
      <c r="X147" s="200">
        <v>43213</v>
      </c>
      <c r="Y147" s="22"/>
      <c r="Z147" s="22"/>
      <c r="AA147" s="22"/>
      <c r="AB147" s="49">
        <f>AC147/(1+Tabla3[[#This Row],[TIPUS IVA]])</f>
        <v>30.347107438016529</v>
      </c>
      <c r="AC147" s="180">
        <v>36.72</v>
      </c>
      <c r="AD147" s="25">
        <v>0.21</v>
      </c>
      <c r="AE147" s="17" t="s">
        <v>38</v>
      </c>
      <c r="AF147" s="26" t="s">
        <v>37</v>
      </c>
    </row>
    <row r="148" spans="1:32" ht="27" customHeight="1" x14ac:dyDescent="0.25">
      <c r="A148" s="16" t="s">
        <v>28</v>
      </c>
      <c r="B148" s="46" t="s">
        <v>29</v>
      </c>
      <c r="C148" s="17" t="s">
        <v>40</v>
      </c>
      <c r="D148" s="47">
        <v>2018</v>
      </c>
      <c r="E148" s="195">
        <v>2018006528</v>
      </c>
      <c r="F148" s="17" t="s">
        <v>547</v>
      </c>
      <c r="G148" s="16" t="s">
        <v>32</v>
      </c>
      <c r="H148" s="17" t="s">
        <v>33</v>
      </c>
      <c r="I148" s="49">
        <f>J148/(1+Tabla3[[#This Row],[TIPUS IVA]])</f>
        <v>80.47933884297521</v>
      </c>
      <c r="J148" s="180">
        <v>97.38</v>
      </c>
      <c r="K148" s="180">
        <v>97.38</v>
      </c>
      <c r="L148" s="17" t="s">
        <v>52</v>
      </c>
      <c r="M148" s="17"/>
      <c r="N148" s="196"/>
      <c r="O148" s="197" t="s">
        <v>733</v>
      </c>
      <c r="P148" s="16" t="s">
        <v>37</v>
      </c>
      <c r="Q148" s="194" t="s">
        <v>493</v>
      </c>
      <c r="R148" s="198" t="s">
        <v>503</v>
      </c>
      <c r="S148" s="17"/>
      <c r="T148" s="199" t="s">
        <v>734</v>
      </c>
      <c r="U148" s="200">
        <v>43223</v>
      </c>
      <c r="V148" s="200">
        <v>43223</v>
      </c>
      <c r="W148" s="200">
        <v>43227</v>
      </c>
      <c r="X148" s="200">
        <v>43242</v>
      </c>
      <c r="Y148" s="22"/>
      <c r="Z148" s="22"/>
      <c r="AA148" s="22"/>
      <c r="AB148" s="49">
        <f>AC148/(1+Tabla3[[#This Row],[TIPUS IVA]])</f>
        <v>80.47933884297521</v>
      </c>
      <c r="AC148" s="180">
        <v>97.38</v>
      </c>
      <c r="AD148" s="25">
        <v>0.21</v>
      </c>
      <c r="AE148" s="17" t="s">
        <v>38</v>
      </c>
      <c r="AF148" s="26" t="s">
        <v>37</v>
      </c>
    </row>
    <row r="149" spans="1:32" ht="27" customHeight="1" x14ac:dyDescent="0.25">
      <c r="A149" s="16" t="s">
        <v>28</v>
      </c>
      <c r="B149" s="46" t="s">
        <v>29</v>
      </c>
      <c r="C149" s="17" t="s">
        <v>40</v>
      </c>
      <c r="D149" s="47">
        <v>2018</v>
      </c>
      <c r="E149" s="195">
        <v>2018009941</v>
      </c>
      <c r="F149" s="191" t="s">
        <v>547</v>
      </c>
      <c r="G149" s="16" t="s">
        <v>32</v>
      </c>
      <c r="H149" s="17" t="s">
        <v>33</v>
      </c>
      <c r="I149" s="49">
        <f>J149/(1+Tabla3[[#This Row],[TIPUS IVA]])</f>
        <v>138.79338842975207</v>
      </c>
      <c r="J149" s="180">
        <v>167.94</v>
      </c>
      <c r="K149" s="180">
        <v>167.94</v>
      </c>
      <c r="L149" s="17" t="s">
        <v>52</v>
      </c>
      <c r="M149" s="17"/>
      <c r="N149" s="196"/>
      <c r="O149" s="197" t="s">
        <v>733</v>
      </c>
      <c r="P149" s="16" t="s">
        <v>37</v>
      </c>
      <c r="Q149" s="194" t="s">
        <v>493</v>
      </c>
      <c r="R149" s="198" t="s">
        <v>503</v>
      </c>
      <c r="S149" s="17"/>
      <c r="T149" s="199" t="s">
        <v>734</v>
      </c>
      <c r="U149" s="200">
        <v>43272</v>
      </c>
      <c r="V149" s="200">
        <v>43272</v>
      </c>
      <c r="W149" s="200">
        <v>43273</v>
      </c>
      <c r="X149" s="200">
        <v>43276</v>
      </c>
      <c r="Y149" s="22"/>
      <c r="Z149" s="22"/>
      <c r="AA149" s="22"/>
      <c r="AB149" s="49">
        <f>AC149/(1+Tabla3[[#This Row],[TIPUS IVA]])</f>
        <v>138.79338842975207</v>
      </c>
      <c r="AC149" s="180">
        <v>167.94</v>
      </c>
      <c r="AD149" s="25">
        <v>0.21</v>
      </c>
      <c r="AE149" s="17" t="s">
        <v>38</v>
      </c>
      <c r="AF149" s="26" t="s">
        <v>37</v>
      </c>
    </row>
    <row r="150" spans="1:32" ht="27" customHeight="1" x14ac:dyDescent="0.25">
      <c r="A150" s="16" t="s">
        <v>28</v>
      </c>
      <c r="B150" s="46" t="s">
        <v>29</v>
      </c>
      <c r="C150" s="17" t="s">
        <v>40</v>
      </c>
      <c r="D150" s="47">
        <v>2018</v>
      </c>
      <c r="E150" s="59">
        <v>2018002106</v>
      </c>
      <c r="F150" s="17" t="s">
        <v>735</v>
      </c>
      <c r="G150" s="16" t="s">
        <v>32</v>
      </c>
      <c r="H150" s="17" t="s">
        <v>33</v>
      </c>
      <c r="I150" s="19">
        <f>J150/(1+21%)</f>
        <v>62.611570247933891</v>
      </c>
      <c r="J150" s="38">
        <v>75.760000000000005</v>
      </c>
      <c r="K150" s="38">
        <v>75.760000000000005</v>
      </c>
      <c r="L150" s="17" t="s">
        <v>52</v>
      </c>
      <c r="M150" s="17"/>
      <c r="N150" s="60" t="s">
        <v>100</v>
      </c>
      <c r="O150" s="55" t="s">
        <v>736</v>
      </c>
      <c r="P150" s="16" t="s">
        <v>37</v>
      </c>
      <c r="Q150" s="182" t="s">
        <v>493</v>
      </c>
      <c r="R150" s="63" t="s">
        <v>503</v>
      </c>
      <c r="S150" s="17"/>
      <c r="T150" s="62" t="s">
        <v>737</v>
      </c>
      <c r="U150" s="24">
        <v>43150</v>
      </c>
      <c r="V150" s="24">
        <v>43157</v>
      </c>
      <c r="W150" s="24">
        <v>43160</v>
      </c>
      <c r="X150" s="24">
        <v>43242</v>
      </c>
      <c r="Y150" s="22"/>
      <c r="Z150" s="22"/>
      <c r="AA150" s="22"/>
      <c r="AB150" s="49">
        <f>AC150/(1+AD150)</f>
        <v>62.611570247933891</v>
      </c>
      <c r="AC150" s="39">
        <v>75.760000000000005</v>
      </c>
      <c r="AD150" s="25">
        <v>0.21</v>
      </c>
      <c r="AE150" s="17" t="s">
        <v>38</v>
      </c>
      <c r="AF150" s="26" t="s">
        <v>37</v>
      </c>
    </row>
    <row r="151" spans="1:32" ht="27" customHeight="1" x14ac:dyDescent="0.25">
      <c r="A151" s="16" t="s">
        <v>28</v>
      </c>
      <c r="B151" s="46" t="s">
        <v>29</v>
      </c>
      <c r="C151" s="16" t="s">
        <v>65</v>
      </c>
      <c r="D151" s="47">
        <v>2017</v>
      </c>
      <c r="E151" s="59">
        <v>2018004424</v>
      </c>
      <c r="F151" s="17" t="s">
        <v>738</v>
      </c>
      <c r="G151" s="16" t="s">
        <v>32</v>
      </c>
      <c r="H151" s="17" t="s">
        <v>33</v>
      </c>
      <c r="I151" s="19">
        <f>J151/(1+21%)</f>
        <v>790</v>
      </c>
      <c r="J151" s="38">
        <v>955.9</v>
      </c>
      <c r="K151" s="38">
        <v>955.9</v>
      </c>
      <c r="L151" s="17"/>
      <c r="M151" s="43" t="s">
        <v>79</v>
      </c>
      <c r="N151" s="60"/>
      <c r="O151" s="55" t="s">
        <v>739</v>
      </c>
      <c r="P151" s="16" t="s">
        <v>37</v>
      </c>
      <c r="Q151" s="182" t="s">
        <v>493</v>
      </c>
      <c r="R151" s="61" t="s">
        <v>503</v>
      </c>
      <c r="S151" s="17"/>
      <c r="T151" s="62" t="s">
        <v>643</v>
      </c>
      <c r="U151" s="24">
        <v>43073</v>
      </c>
      <c r="V151" s="24">
        <v>43081</v>
      </c>
      <c r="W151" s="24">
        <v>43088</v>
      </c>
      <c r="X151" s="24">
        <v>43262</v>
      </c>
      <c r="Y151" s="17"/>
      <c r="Z151" s="22"/>
      <c r="AA151" s="17"/>
      <c r="AB151" s="49">
        <f>AC151/(1+AD151)</f>
        <v>790</v>
      </c>
      <c r="AC151" s="38">
        <v>955.9</v>
      </c>
      <c r="AD151" s="25">
        <v>0.21</v>
      </c>
      <c r="AE151" s="17" t="s">
        <v>38</v>
      </c>
      <c r="AF151" s="26" t="s">
        <v>37</v>
      </c>
    </row>
    <row r="152" spans="1:32" ht="27" customHeight="1" x14ac:dyDescent="0.25">
      <c r="A152" s="16" t="s">
        <v>28</v>
      </c>
      <c r="B152" s="46" t="s">
        <v>29</v>
      </c>
      <c r="C152" s="16" t="s">
        <v>65</v>
      </c>
      <c r="D152" s="47">
        <v>2017</v>
      </c>
      <c r="E152" s="59">
        <v>2018004426</v>
      </c>
      <c r="F152" s="17" t="s">
        <v>740</v>
      </c>
      <c r="G152" s="16" t="s">
        <v>32</v>
      </c>
      <c r="H152" s="17" t="s">
        <v>33</v>
      </c>
      <c r="I152" s="19">
        <f>J152/(1+21%)</f>
        <v>390</v>
      </c>
      <c r="J152" s="38">
        <v>471.9</v>
      </c>
      <c r="K152" s="38">
        <v>471.9</v>
      </c>
      <c r="L152" s="17"/>
      <c r="M152" s="43" t="s">
        <v>79</v>
      </c>
      <c r="N152" s="60"/>
      <c r="O152" s="55" t="s">
        <v>739</v>
      </c>
      <c r="P152" s="16" t="s">
        <v>37</v>
      </c>
      <c r="Q152" s="182" t="s">
        <v>493</v>
      </c>
      <c r="R152" s="61" t="s">
        <v>503</v>
      </c>
      <c r="S152" s="17"/>
      <c r="T152" s="62" t="s">
        <v>643</v>
      </c>
      <c r="U152" s="24">
        <v>43074</v>
      </c>
      <c r="V152" s="24">
        <v>43081</v>
      </c>
      <c r="W152" s="24">
        <v>43088</v>
      </c>
      <c r="X152" s="24">
        <v>43262</v>
      </c>
      <c r="Y152" s="17"/>
      <c r="Z152" s="22"/>
      <c r="AA152" s="17"/>
      <c r="AB152" s="49">
        <f>AC152/(1+AD152)</f>
        <v>390</v>
      </c>
      <c r="AC152" s="38">
        <v>471.9</v>
      </c>
      <c r="AD152" s="25">
        <v>0.21</v>
      </c>
      <c r="AE152" s="17" t="s">
        <v>38</v>
      </c>
      <c r="AF152" s="26" t="s">
        <v>37</v>
      </c>
    </row>
    <row r="153" spans="1:32" ht="27" customHeight="1" x14ac:dyDescent="0.25">
      <c r="A153" s="16" t="s">
        <v>28</v>
      </c>
      <c r="B153" s="46" t="s">
        <v>29</v>
      </c>
      <c r="C153" s="17" t="s">
        <v>65</v>
      </c>
      <c r="D153" s="47">
        <v>2018</v>
      </c>
      <c r="E153" s="195">
        <v>2018009904</v>
      </c>
      <c r="F153" s="191" t="s">
        <v>741</v>
      </c>
      <c r="G153" s="16" t="s">
        <v>32</v>
      </c>
      <c r="H153" s="17" t="s">
        <v>33</v>
      </c>
      <c r="I153" s="49">
        <f>J153/(1+Tabla3[[#This Row],[TIPUS IVA]])</f>
        <v>700</v>
      </c>
      <c r="J153" s="180">
        <v>847</v>
      </c>
      <c r="K153" s="180">
        <v>847</v>
      </c>
      <c r="L153" s="17"/>
      <c r="M153" s="43" t="s">
        <v>79</v>
      </c>
      <c r="N153" s="196" t="s">
        <v>742</v>
      </c>
      <c r="O153" s="197" t="s">
        <v>743</v>
      </c>
      <c r="P153" s="16" t="s">
        <v>37</v>
      </c>
      <c r="Q153" s="182" t="s">
        <v>493</v>
      </c>
      <c r="R153" s="198" t="s">
        <v>744</v>
      </c>
      <c r="S153" s="17"/>
      <c r="T153" s="199" t="s">
        <v>98</v>
      </c>
      <c r="U153" s="24">
        <v>43272</v>
      </c>
      <c r="V153" s="24">
        <v>43272</v>
      </c>
      <c r="W153" s="24">
        <v>43273</v>
      </c>
      <c r="X153" s="200">
        <v>43276</v>
      </c>
      <c r="Y153" s="22"/>
      <c r="Z153" s="22"/>
      <c r="AA153" s="22"/>
      <c r="AB153" s="49">
        <f>AC153/(1+Tabla3[[#This Row],[TIPUS IVA]])</f>
        <v>700</v>
      </c>
      <c r="AC153" s="180">
        <v>847</v>
      </c>
      <c r="AD153" s="25">
        <v>0.21</v>
      </c>
      <c r="AE153" s="17" t="s">
        <v>38</v>
      </c>
      <c r="AF153" s="26" t="s">
        <v>37</v>
      </c>
    </row>
    <row r="154" spans="1:32" ht="27" customHeight="1" x14ac:dyDescent="0.25">
      <c r="A154" s="16" t="s">
        <v>28</v>
      </c>
      <c r="B154" s="46" t="s">
        <v>29</v>
      </c>
      <c r="C154" s="17" t="s">
        <v>65</v>
      </c>
      <c r="D154" s="47">
        <v>2018</v>
      </c>
      <c r="E154" s="195">
        <v>2018009905</v>
      </c>
      <c r="F154" s="191" t="s">
        <v>745</v>
      </c>
      <c r="G154" s="16" t="s">
        <v>32</v>
      </c>
      <c r="H154" s="17" t="s">
        <v>33</v>
      </c>
      <c r="I154" s="49">
        <f>J154/(1+Tabla3[[#This Row],[TIPUS IVA]])</f>
        <v>490</v>
      </c>
      <c r="J154" s="180">
        <v>592.9</v>
      </c>
      <c r="K154" s="180">
        <v>592.9</v>
      </c>
      <c r="L154" s="17"/>
      <c r="M154" s="43" t="s">
        <v>79</v>
      </c>
      <c r="N154" s="196" t="s">
        <v>742</v>
      </c>
      <c r="O154" s="197" t="s">
        <v>743</v>
      </c>
      <c r="P154" s="16" t="s">
        <v>37</v>
      </c>
      <c r="Q154" s="182" t="s">
        <v>493</v>
      </c>
      <c r="R154" s="198" t="s">
        <v>744</v>
      </c>
      <c r="S154" s="17"/>
      <c r="T154" s="199" t="s">
        <v>98</v>
      </c>
      <c r="U154" s="24">
        <v>43272</v>
      </c>
      <c r="V154" s="24">
        <v>43272</v>
      </c>
      <c r="W154" s="24">
        <v>43273</v>
      </c>
      <c r="X154" s="200">
        <v>43276</v>
      </c>
      <c r="Y154" s="22"/>
      <c r="Z154" s="22"/>
      <c r="AA154" s="22"/>
      <c r="AB154" s="49">
        <f>AC154/(1+Tabla3[[#This Row],[TIPUS IVA]])</f>
        <v>490</v>
      </c>
      <c r="AC154" s="180">
        <v>592.9</v>
      </c>
      <c r="AD154" s="25">
        <v>0.21</v>
      </c>
      <c r="AE154" s="17" t="s">
        <v>38</v>
      </c>
      <c r="AF154" s="26" t="s">
        <v>37</v>
      </c>
    </row>
    <row r="155" spans="1:32" ht="27" customHeight="1" x14ac:dyDescent="0.25">
      <c r="A155" s="16" t="s">
        <v>28</v>
      </c>
      <c r="B155" s="46" t="s">
        <v>29</v>
      </c>
      <c r="C155" s="17" t="s">
        <v>65</v>
      </c>
      <c r="D155" s="47">
        <v>2018</v>
      </c>
      <c r="E155" s="195">
        <v>2018009906</v>
      </c>
      <c r="F155" s="191" t="s">
        <v>746</v>
      </c>
      <c r="G155" s="16" t="s">
        <v>32</v>
      </c>
      <c r="H155" s="17" t="s">
        <v>33</v>
      </c>
      <c r="I155" s="49">
        <f>J155/(1+Tabla3[[#This Row],[TIPUS IVA]])</f>
        <v>281.18181818181819</v>
      </c>
      <c r="J155" s="180">
        <v>340.23</v>
      </c>
      <c r="K155" s="180">
        <v>340.23</v>
      </c>
      <c r="L155" s="17"/>
      <c r="M155" s="43" t="s">
        <v>79</v>
      </c>
      <c r="N155" s="196" t="s">
        <v>742</v>
      </c>
      <c r="O155" s="197" t="s">
        <v>743</v>
      </c>
      <c r="P155" s="16" t="s">
        <v>37</v>
      </c>
      <c r="Q155" s="182" t="s">
        <v>493</v>
      </c>
      <c r="R155" s="198" t="s">
        <v>744</v>
      </c>
      <c r="S155" s="17"/>
      <c r="T155" s="199" t="s">
        <v>98</v>
      </c>
      <c r="U155" s="24">
        <v>43272</v>
      </c>
      <c r="V155" s="24">
        <v>43272</v>
      </c>
      <c r="W155" s="24">
        <v>43273</v>
      </c>
      <c r="X155" s="200">
        <v>43276</v>
      </c>
      <c r="Y155" s="22"/>
      <c r="Z155" s="22"/>
      <c r="AA155" s="22"/>
      <c r="AB155" s="49">
        <f>AC155/(1+Tabla3[[#This Row],[TIPUS IVA]])</f>
        <v>281.18181818181819</v>
      </c>
      <c r="AC155" s="180">
        <v>340.23</v>
      </c>
      <c r="AD155" s="25">
        <v>0.21</v>
      </c>
      <c r="AE155" s="17" t="s">
        <v>38</v>
      </c>
      <c r="AF155" s="26" t="s">
        <v>37</v>
      </c>
    </row>
    <row r="156" spans="1:32" ht="27" customHeight="1" x14ac:dyDescent="0.25">
      <c r="A156" s="16" t="s">
        <v>28</v>
      </c>
      <c r="B156" s="46" t="s">
        <v>29</v>
      </c>
      <c r="C156" s="17" t="s">
        <v>65</v>
      </c>
      <c r="D156" s="47">
        <v>2018</v>
      </c>
      <c r="E156" s="195">
        <v>2018009907</v>
      </c>
      <c r="F156" s="191" t="s">
        <v>741</v>
      </c>
      <c r="G156" s="16" t="s">
        <v>32</v>
      </c>
      <c r="H156" s="17" t="s">
        <v>33</v>
      </c>
      <c r="I156" s="49">
        <f>J156/(1+Tabla3[[#This Row],[TIPUS IVA]])</f>
        <v>500</v>
      </c>
      <c r="J156" s="180">
        <v>605</v>
      </c>
      <c r="K156" s="180">
        <v>605</v>
      </c>
      <c r="L156" s="17"/>
      <c r="M156" s="43" t="s">
        <v>79</v>
      </c>
      <c r="N156" s="196" t="s">
        <v>742</v>
      </c>
      <c r="O156" s="197" t="s">
        <v>743</v>
      </c>
      <c r="P156" s="16" t="s">
        <v>37</v>
      </c>
      <c r="Q156" s="182" t="s">
        <v>493</v>
      </c>
      <c r="R156" s="198" t="s">
        <v>744</v>
      </c>
      <c r="S156" s="17"/>
      <c r="T156" s="199" t="s">
        <v>98</v>
      </c>
      <c r="U156" s="24">
        <v>43272</v>
      </c>
      <c r="V156" s="24">
        <v>43272</v>
      </c>
      <c r="W156" s="24">
        <v>43273</v>
      </c>
      <c r="X156" s="200">
        <v>43276</v>
      </c>
      <c r="Y156" s="22"/>
      <c r="Z156" s="22"/>
      <c r="AA156" s="22"/>
      <c r="AB156" s="49">
        <f>AC156/(1+Tabla3[[#This Row],[TIPUS IVA]])</f>
        <v>500</v>
      </c>
      <c r="AC156" s="180">
        <v>605</v>
      </c>
      <c r="AD156" s="25">
        <v>0.21</v>
      </c>
      <c r="AE156" s="17" t="s">
        <v>38</v>
      </c>
      <c r="AF156" s="26" t="s">
        <v>37</v>
      </c>
    </row>
    <row r="157" spans="1:32" ht="27" customHeight="1" x14ac:dyDescent="0.25">
      <c r="A157" s="16" t="s">
        <v>28</v>
      </c>
      <c r="B157" s="46" t="s">
        <v>29</v>
      </c>
      <c r="C157" s="17" t="s">
        <v>40</v>
      </c>
      <c r="D157" s="47">
        <v>2018</v>
      </c>
      <c r="E157" s="59">
        <v>2018003725</v>
      </c>
      <c r="F157" s="17" t="s">
        <v>747</v>
      </c>
      <c r="G157" s="16" t="s">
        <v>32</v>
      </c>
      <c r="H157" s="17" t="s">
        <v>33</v>
      </c>
      <c r="I157" s="19">
        <f>J157/(1+21%)</f>
        <v>104.51239669421487</v>
      </c>
      <c r="J157" s="38">
        <v>126.46</v>
      </c>
      <c r="K157" s="38">
        <v>124.25</v>
      </c>
      <c r="L157" s="17" t="s">
        <v>52</v>
      </c>
      <c r="M157" s="17"/>
      <c r="N157" s="60" t="s">
        <v>135</v>
      </c>
      <c r="O157" s="55" t="s">
        <v>136</v>
      </c>
      <c r="P157" s="16" t="s">
        <v>37</v>
      </c>
      <c r="Q157" s="182" t="s">
        <v>493</v>
      </c>
      <c r="R157" s="63" t="s">
        <v>657</v>
      </c>
      <c r="S157" s="17"/>
      <c r="T157" s="62" t="s">
        <v>90</v>
      </c>
      <c r="U157" s="24">
        <v>43175</v>
      </c>
      <c r="V157" s="24">
        <v>43182</v>
      </c>
      <c r="W157" s="24">
        <v>43182</v>
      </c>
      <c r="X157" s="24">
        <v>43262</v>
      </c>
      <c r="Y157" s="22"/>
      <c r="Z157" s="22"/>
      <c r="AA157" s="22"/>
      <c r="AB157" s="49">
        <f>AC157/(1+AD157)</f>
        <v>104.51239669421487</v>
      </c>
      <c r="AC157" s="39">
        <v>126.46</v>
      </c>
      <c r="AD157" s="25">
        <v>0.21</v>
      </c>
      <c r="AE157" s="17" t="s">
        <v>38</v>
      </c>
      <c r="AF157" s="26" t="s">
        <v>37</v>
      </c>
    </row>
    <row r="158" spans="1:32" ht="27" customHeight="1" x14ac:dyDescent="0.25">
      <c r="A158" s="16" t="s">
        <v>28</v>
      </c>
      <c r="B158" s="46" t="s">
        <v>29</v>
      </c>
      <c r="C158" s="17" t="s">
        <v>515</v>
      </c>
      <c r="D158" s="47">
        <v>2018</v>
      </c>
      <c r="E158" s="195">
        <v>2018006494</v>
      </c>
      <c r="F158" s="17" t="s">
        <v>748</v>
      </c>
      <c r="G158" s="16" t="s">
        <v>32</v>
      </c>
      <c r="H158" s="17" t="s">
        <v>33</v>
      </c>
      <c r="I158" s="180">
        <v>73.47</v>
      </c>
      <c r="J158" s="180">
        <v>88.9</v>
      </c>
      <c r="K158" s="180">
        <v>88.9</v>
      </c>
      <c r="L158" s="17" t="s">
        <v>517</v>
      </c>
      <c r="M158" s="17"/>
      <c r="N158" s="196" t="s">
        <v>135</v>
      </c>
      <c r="O158" s="197" t="s">
        <v>136</v>
      </c>
      <c r="P158" s="16" t="s">
        <v>37</v>
      </c>
      <c r="Q158" s="182" t="s">
        <v>493</v>
      </c>
      <c r="R158" s="198" t="s">
        <v>657</v>
      </c>
      <c r="S158" s="17"/>
      <c r="T158" s="199" t="s">
        <v>90</v>
      </c>
      <c r="U158" s="24">
        <v>43231</v>
      </c>
      <c r="V158" s="24">
        <v>43231</v>
      </c>
      <c r="W158" s="24">
        <v>43234</v>
      </c>
      <c r="X158" s="200">
        <v>43242</v>
      </c>
      <c r="Y158" s="22"/>
      <c r="Z158" s="22"/>
      <c r="AA158" s="22"/>
      <c r="AB158" s="49">
        <f>AC158/(1+Tabla3[[#This Row],[TIPUS IVA]])</f>
        <v>73.471074380165291</v>
      </c>
      <c r="AC158" s="180">
        <v>88.9</v>
      </c>
      <c r="AD158" s="25">
        <v>0.21</v>
      </c>
      <c r="AE158" s="17" t="s">
        <v>38</v>
      </c>
      <c r="AF158" s="26" t="s">
        <v>37</v>
      </c>
    </row>
    <row r="159" spans="1:32" ht="27" customHeight="1" x14ac:dyDescent="0.25">
      <c r="A159" s="16" t="s">
        <v>28</v>
      </c>
      <c r="B159" s="46" t="s">
        <v>29</v>
      </c>
      <c r="C159" s="17" t="s">
        <v>65</v>
      </c>
      <c r="D159" s="47">
        <v>2018</v>
      </c>
      <c r="E159" s="195">
        <v>2018005389</v>
      </c>
      <c r="F159" s="17" t="s">
        <v>749</v>
      </c>
      <c r="G159" s="16" t="s">
        <v>32</v>
      </c>
      <c r="H159" s="17" t="s">
        <v>33</v>
      </c>
      <c r="I159" s="19">
        <f>Tabla3[[#This Row],[PRESSUPOST (AMB IVA)]]</f>
        <v>1472.53</v>
      </c>
      <c r="J159" s="180">
        <v>1472.53</v>
      </c>
      <c r="K159" s="180">
        <v>1472.53</v>
      </c>
      <c r="L159" s="17"/>
      <c r="M159" s="43" t="s">
        <v>79</v>
      </c>
      <c r="N159" s="196" t="s">
        <v>750</v>
      </c>
      <c r="O159" s="197" t="s">
        <v>751</v>
      </c>
      <c r="P159" s="16" t="s">
        <v>37</v>
      </c>
      <c r="Q159" s="182" t="s">
        <v>493</v>
      </c>
      <c r="R159" s="198" t="s">
        <v>752</v>
      </c>
      <c r="S159" s="17"/>
      <c r="T159" s="199" t="s">
        <v>90</v>
      </c>
      <c r="U159" s="24">
        <v>43209</v>
      </c>
      <c r="V159" s="24">
        <v>43209</v>
      </c>
      <c r="W159" s="24">
        <v>43213</v>
      </c>
      <c r="X159" s="200">
        <v>43213</v>
      </c>
      <c r="Y159" s="22"/>
      <c r="Z159" s="22"/>
      <c r="AA159" s="22"/>
      <c r="AB159" s="49">
        <f>AC159/(1+Tabla3[[#This Row],[TIPUS IVA]])</f>
        <v>1472.53</v>
      </c>
      <c r="AC159" s="180">
        <v>1472.53</v>
      </c>
      <c r="AD159" s="25">
        <v>0</v>
      </c>
      <c r="AE159" s="17" t="s">
        <v>38</v>
      </c>
      <c r="AF159" s="26" t="s">
        <v>37</v>
      </c>
    </row>
    <row r="160" spans="1:32" ht="27" customHeight="1" x14ac:dyDescent="0.25">
      <c r="A160" s="16" t="s">
        <v>28</v>
      </c>
      <c r="B160" s="46" t="s">
        <v>29</v>
      </c>
      <c r="C160" s="17" t="s">
        <v>65</v>
      </c>
      <c r="D160" s="47">
        <v>2018</v>
      </c>
      <c r="E160" s="195">
        <v>2018005601</v>
      </c>
      <c r="F160" s="17" t="s">
        <v>753</v>
      </c>
      <c r="G160" s="16" t="s">
        <v>32</v>
      </c>
      <c r="H160" s="17" t="s">
        <v>33</v>
      </c>
      <c r="I160" s="19">
        <f>Tabla3[[#This Row],[PRESSUPOST (AMB IVA)]]</f>
        <v>1472.53</v>
      </c>
      <c r="J160" s="180">
        <v>1472.53</v>
      </c>
      <c r="K160" s="180">
        <v>1472.53</v>
      </c>
      <c r="L160" s="17"/>
      <c r="M160" s="43" t="s">
        <v>79</v>
      </c>
      <c r="N160" s="196" t="s">
        <v>750</v>
      </c>
      <c r="O160" s="197" t="s">
        <v>751</v>
      </c>
      <c r="P160" s="16" t="s">
        <v>37</v>
      </c>
      <c r="Q160" s="182" t="s">
        <v>493</v>
      </c>
      <c r="R160" s="198" t="s">
        <v>752</v>
      </c>
      <c r="S160" s="17"/>
      <c r="T160" s="199" t="s">
        <v>90</v>
      </c>
      <c r="U160" s="24">
        <v>43209</v>
      </c>
      <c r="V160" s="24">
        <v>43209</v>
      </c>
      <c r="W160" s="24">
        <v>43213</v>
      </c>
      <c r="X160" s="200">
        <v>43213</v>
      </c>
      <c r="Y160" s="22"/>
      <c r="Z160" s="22"/>
      <c r="AA160" s="22"/>
      <c r="AB160" s="49">
        <f>AC160/(1+Tabla3[[#This Row],[TIPUS IVA]])</f>
        <v>1472.53</v>
      </c>
      <c r="AC160" s="180">
        <v>1472.53</v>
      </c>
      <c r="AD160" s="25">
        <v>0</v>
      </c>
      <c r="AE160" s="17" t="s">
        <v>38</v>
      </c>
      <c r="AF160" s="26" t="s">
        <v>37</v>
      </c>
    </row>
    <row r="161" spans="1:32" ht="27" customHeight="1" x14ac:dyDescent="0.25">
      <c r="A161" s="16" t="s">
        <v>28</v>
      </c>
      <c r="B161" s="46" t="s">
        <v>29</v>
      </c>
      <c r="C161" s="17" t="s">
        <v>65</v>
      </c>
      <c r="D161" s="47">
        <v>2018</v>
      </c>
      <c r="E161" s="195">
        <v>2018005603</v>
      </c>
      <c r="F161" s="17" t="s">
        <v>754</v>
      </c>
      <c r="G161" s="16" t="s">
        <v>32</v>
      </c>
      <c r="H161" s="17" t="s">
        <v>33</v>
      </c>
      <c r="I161" s="19">
        <f>Tabla3[[#This Row],[PRESSUPOST (AMB IVA)]]</f>
        <v>1472.53</v>
      </c>
      <c r="J161" s="180">
        <v>1472.53</v>
      </c>
      <c r="K161" s="180">
        <v>1472.53</v>
      </c>
      <c r="L161" s="17"/>
      <c r="M161" s="43" t="s">
        <v>79</v>
      </c>
      <c r="N161" s="196" t="s">
        <v>750</v>
      </c>
      <c r="O161" s="197" t="s">
        <v>751</v>
      </c>
      <c r="P161" s="16" t="s">
        <v>37</v>
      </c>
      <c r="Q161" s="182" t="s">
        <v>493</v>
      </c>
      <c r="R161" s="198" t="s">
        <v>752</v>
      </c>
      <c r="S161" s="17"/>
      <c r="T161" s="199" t="s">
        <v>90</v>
      </c>
      <c r="U161" s="24">
        <v>43209</v>
      </c>
      <c r="V161" s="24">
        <v>43209</v>
      </c>
      <c r="W161" s="24">
        <v>43213</v>
      </c>
      <c r="X161" s="200">
        <v>43262</v>
      </c>
      <c r="Y161" s="22"/>
      <c r="Z161" s="22"/>
      <c r="AA161" s="22"/>
      <c r="AB161" s="49">
        <f>AC161/(1+Tabla3[[#This Row],[TIPUS IVA]])</f>
        <v>1472.53</v>
      </c>
      <c r="AC161" s="180">
        <v>1472.53</v>
      </c>
      <c r="AD161" s="25">
        <v>0</v>
      </c>
      <c r="AE161" s="17" t="s">
        <v>38</v>
      </c>
      <c r="AF161" s="26" t="s">
        <v>37</v>
      </c>
    </row>
    <row r="162" spans="1:32" ht="27" customHeight="1" x14ac:dyDescent="0.25">
      <c r="A162" s="16" t="s">
        <v>28</v>
      </c>
      <c r="B162" s="46" t="s">
        <v>29</v>
      </c>
      <c r="C162" s="17" t="s">
        <v>65</v>
      </c>
      <c r="D162" s="47">
        <v>2018</v>
      </c>
      <c r="E162" s="195">
        <v>2018007261</v>
      </c>
      <c r="F162" s="17" t="s">
        <v>755</v>
      </c>
      <c r="G162" s="16" t="s">
        <v>32</v>
      </c>
      <c r="H162" s="17" t="s">
        <v>33</v>
      </c>
      <c r="I162" s="19">
        <f>Tabla3[[#This Row],[PRESSUPOST (AMB IVA)]]</f>
        <v>1472.53</v>
      </c>
      <c r="J162" s="180">
        <v>1472.53</v>
      </c>
      <c r="K162" s="180">
        <v>1472.53</v>
      </c>
      <c r="L162" s="17"/>
      <c r="M162" s="43" t="s">
        <v>79</v>
      </c>
      <c r="N162" s="196" t="s">
        <v>750</v>
      </c>
      <c r="O162" s="197" t="s">
        <v>751</v>
      </c>
      <c r="P162" s="16" t="s">
        <v>37</v>
      </c>
      <c r="Q162" s="182" t="s">
        <v>493</v>
      </c>
      <c r="R162" s="198" t="s">
        <v>752</v>
      </c>
      <c r="S162" s="17"/>
      <c r="T162" s="199" t="s">
        <v>90</v>
      </c>
      <c r="U162" s="24">
        <v>43237</v>
      </c>
      <c r="V162" s="24">
        <v>43237</v>
      </c>
      <c r="W162" s="24">
        <v>43242</v>
      </c>
      <c r="X162" s="200">
        <v>43262</v>
      </c>
      <c r="Y162" s="22"/>
      <c r="Z162" s="22"/>
      <c r="AA162" s="22"/>
      <c r="AB162" s="49">
        <f>AC162/(1+Tabla3[[#This Row],[TIPUS IVA]])</f>
        <v>1472.53</v>
      </c>
      <c r="AC162" s="180">
        <v>1472.53</v>
      </c>
      <c r="AD162" s="25">
        <v>0</v>
      </c>
      <c r="AE162" s="17" t="s">
        <v>38</v>
      </c>
      <c r="AF162" s="26" t="s">
        <v>37</v>
      </c>
    </row>
    <row r="163" spans="1:32" ht="27" customHeight="1" x14ac:dyDescent="0.25">
      <c r="A163" s="16" t="s">
        <v>28</v>
      </c>
      <c r="B163" s="46" t="s">
        <v>29</v>
      </c>
      <c r="C163" s="17" t="s">
        <v>65</v>
      </c>
      <c r="D163" s="47">
        <v>2018</v>
      </c>
      <c r="E163" s="195">
        <v>2018008753</v>
      </c>
      <c r="F163" s="17" t="s">
        <v>754</v>
      </c>
      <c r="G163" s="16" t="s">
        <v>32</v>
      </c>
      <c r="H163" s="17" t="s">
        <v>33</v>
      </c>
      <c r="I163" s="19">
        <f>Tabla3[[#This Row],[PRESSUPOST (AMB IVA)]]</f>
        <v>1472.53</v>
      </c>
      <c r="J163" s="180">
        <v>1472.53</v>
      </c>
      <c r="K163" s="180">
        <v>1472.53</v>
      </c>
      <c r="L163" s="17"/>
      <c r="M163" s="43" t="s">
        <v>79</v>
      </c>
      <c r="N163" s="196" t="s">
        <v>750</v>
      </c>
      <c r="O163" s="197" t="s">
        <v>751</v>
      </c>
      <c r="P163" s="16" t="s">
        <v>37</v>
      </c>
      <c r="Q163" s="182" t="s">
        <v>493</v>
      </c>
      <c r="R163" s="198" t="s">
        <v>752</v>
      </c>
      <c r="S163" s="17"/>
      <c r="T163" s="199" t="s">
        <v>90</v>
      </c>
      <c r="U163" s="24">
        <v>43258</v>
      </c>
      <c r="V163" s="24">
        <v>43258</v>
      </c>
      <c r="W163" s="24">
        <v>43262</v>
      </c>
      <c r="X163" s="200">
        <v>43262</v>
      </c>
      <c r="Y163" s="22"/>
      <c r="Z163" s="22"/>
      <c r="AA163" s="22"/>
      <c r="AB163" s="49">
        <f>AC163/(1+Tabla3[[#This Row],[TIPUS IVA]])</f>
        <v>1472.53</v>
      </c>
      <c r="AC163" s="180">
        <v>1472.53</v>
      </c>
      <c r="AD163" s="25">
        <v>0</v>
      </c>
      <c r="AE163" s="17" t="s">
        <v>38</v>
      </c>
      <c r="AF163" s="26" t="s">
        <v>37</v>
      </c>
    </row>
    <row r="164" spans="1:32" ht="27" customHeight="1" x14ac:dyDescent="0.25">
      <c r="A164" s="16" t="s">
        <v>28</v>
      </c>
      <c r="B164" s="46" t="s">
        <v>29</v>
      </c>
      <c r="C164" s="17" t="s">
        <v>65</v>
      </c>
      <c r="D164" s="47">
        <v>2018</v>
      </c>
      <c r="E164" s="195">
        <v>2018005781</v>
      </c>
      <c r="F164" s="17" t="s">
        <v>756</v>
      </c>
      <c r="G164" s="16" t="s">
        <v>32</v>
      </c>
      <c r="H164" s="17" t="s">
        <v>33</v>
      </c>
      <c r="I164" s="49">
        <f>J164/(1+Tabla3[[#This Row],[TIPUS IVA]])</f>
        <v>45</v>
      </c>
      <c r="J164" s="180">
        <v>45</v>
      </c>
      <c r="K164" s="180">
        <v>45</v>
      </c>
      <c r="L164" s="17"/>
      <c r="M164" s="43" t="s">
        <v>79</v>
      </c>
      <c r="N164" s="196"/>
      <c r="O164" s="197" t="s">
        <v>757</v>
      </c>
      <c r="P164" s="16" t="s">
        <v>37</v>
      </c>
      <c r="Q164" s="182" t="s">
        <v>493</v>
      </c>
      <c r="R164" s="198" t="s">
        <v>503</v>
      </c>
      <c r="S164" s="17"/>
      <c r="T164" s="199" t="s">
        <v>115</v>
      </c>
      <c r="U164" s="200">
        <v>43210</v>
      </c>
      <c r="V164" s="200">
        <v>43210</v>
      </c>
      <c r="W164" s="200">
        <v>43213</v>
      </c>
      <c r="X164" s="200">
        <v>43213</v>
      </c>
      <c r="Y164" s="22"/>
      <c r="Z164" s="22"/>
      <c r="AA164" s="22"/>
      <c r="AB164" s="49">
        <f>AC164/(1+Tabla3[[#This Row],[TIPUS IVA]])</f>
        <v>45</v>
      </c>
      <c r="AC164" s="180">
        <v>45</v>
      </c>
      <c r="AD164" s="25">
        <v>0</v>
      </c>
      <c r="AE164" s="17" t="s">
        <v>38</v>
      </c>
      <c r="AF164" s="26" t="s">
        <v>37</v>
      </c>
    </row>
    <row r="165" spans="1:32" ht="27" customHeight="1" x14ac:dyDescent="0.25">
      <c r="A165" s="16" t="s">
        <v>28</v>
      </c>
      <c r="B165" s="46" t="s">
        <v>29</v>
      </c>
      <c r="C165" s="17" t="s">
        <v>65</v>
      </c>
      <c r="D165" s="47">
        <v>2018</v>
      </c>
      <c r="E165" s="195">
        <v>2018005783</v>
      </c>
      <c r="F165" s="17" t="s">
        <v>758</v>
      </c>
      <c r="G165" s="16" t="s">
        <v>32</v>
      </c>
      <c r="H165" s="17" t="s">
        <v>33</v>
      </c>
      <c r="I165" s="49">
        <f>J165/(1+Tabla3[[#This Row],[TIPUS IVA]])</f>
        <v>45</v>
      </c>
      <c r="J165" s="180">
        <v>45</v>
      </c>
      <c r="K165" s="180">
        <v>45</v>
      </c>
      <c r="L165" s="17"/>
      <c r="M165" s="43" t="s">
        <v>79</v>
      </c>
      <c r="N165" s="196"/>
      <c r="O165" s="197" t="s">
        <v>757</v>
      </c>
      <c r="P165" s="16" t="s">
        <v>37</v>
      </c>
      <c r="Q165" s="182" t="s">
        <v>493</v>
      </c>
      <c r="R165" s="198" t="s">
        <v>503</v>
      </c>
      <c r="S165" s="17"/>
      <c r="T165" s="199" t="s">
        <v>115</v>
      </c>
      <c r="U165" s="200">
        <v>43210</v>
      </c>
      <c r="V165" s="200">
        <v>43210</v>
      </c>
      <c r="W165" s="200">
        <v>43213</v>
      </c>
      <c r="X165" s="200">
        <v>43213</v>
      </c>
      <c r="Y165" s="22"/>
      <c r="Z165" s="22"/>
      <c r="AA165" s="22"/>
      <c r="AB165" s="49">
        <f>AC165/(1+Tabla3[[#This Row],[TIPUS IVA]])</f>
        <v>45</v>
      </c>
      <c r="AC165" s="180">
        <v>45</v>
      </c>
      <c r="AD165" s="25">
        <v>0</v>
      </c>
      <c r="AE165" s="17" t="s">
        <v>38</v>
      </c>
      <c r="AF165" s="26" t="s">
        <v>37</v>
      </c>
    </row>
    <row r="166" spans="1:32" ht="27" customHeight="1" x14ac:dyDescent="0.25">
      <c r="A166" s="16" t="s">
        <v>28</v>
      </c>
      <c r="B166" s="46" t="s">
        <v>29</v>
      </c>
      <c r="C166" s="17" t="s">
        <v>65</v>
      </c>
      <c r="D166" s="47">
        <v>2018</v>
      </c>
      <c r="E166" s="195">
        <v>2018005785</v>
      </c>
      <c r="F166" s="17" t="s">
        <v>759</v>
      </c>
      <c r="G166" s="16" t="s">
        <v>32</v>
      </c>
      <c r="H166" s="17" t="s">
        <v>33</v>
      </c>
      <c r="I166" s="49">
        <f>J166/(1+Tabla3[[#This Row],[TIPUS IVA]])</f>
        <v>55</v>
      </c>
      <c r="J166" s="180">
        <v>55</v>
      </c>
      <c r="K166" s="180">
        <v>55</v>
      </c>
      <c r="L166" s="17"/>
      <c r="M166" s="43" t="s">
        <v>79</v>
      </c>
      <c r="N166" s="196"/>
      <c r="O166" s="197" t="s">
        <v>757</v>
      </c>
      <c r="P166" s="16" t="s">
        <v>37</v>
      </c>
      <c r="Q166" s="182" t="s">
        <v>493</v>
      </c>
      <c r="R166" s="198" t="s">
        <v>503</v>
      </c>
      <c r="S166" s="17"/>
      <c r="T166" s="199" t="s">
        <v>115</v>
      </c>
      <c r="U166" s="200">
        <v>43216</v>
      </c>
      <c r="V166" s="200">
        <v>43216</v>
      </c>
      <c r="W166" s="200">
        <v>43227</v>
      </c>
      <c r="X166" s="200">
        <v>43227</v>
      </c>
      <c r="Y166" s="22"/>
      <c r="Z166" s="22"/>
      <c r="AA166" s="22"/>
      <c r="AB166" s="49">
        <f>AC166/(1+Tabla3[[#This Row],[TIPUS IVA]])</f>
        <v>55</v>
      </c>
      <c r="AC166" s="180">
        <v>55</v>
      </c>
      <c r="AD166" s="25">
        <v>0</v>
      </c>
      <c r="AE166" s="17" t="s">
        <v>38</v>
      </c>
      <c r="AF166" s="26" t="s">
        <v>37</v>
      </c>
    </row>
    <row r="167" spans="1:32" ht="27" customHeight="1" x14ac:dyDescent="0.25">
      <c r="A167" s="16" t="s">
        <v>28</v>
      </c>
      <c r="B167" s="46" t="s">
        <v>29</v>
      </c>
      <c r="C167" s="17" t="s">
        <v>65</v>
      </c>
      <c r="D167" s="47">
        <v>2018</v>
      </c>
      <c r="E167" s="195">
        <v>2018006426</v>
      </c>
      <c r="F167" s="17" t="s">
        <v>760</v>
      </c>
      <c r="G167" s="16" t="s">
        <v>32</v>
      </c>
      <c r="H167" s="17" t="s">
        <v>33</v>
      </c>
      <c r="I167" s="49">
        <f>J167/(1+Tabla3[[#This Row],[TIPUS IVA]])</f>
        <v>55</v>
      </c>
      <c r="J167" s="180">
        <v>55</v>
      </c>
      <c r="K167" s="180">
        <v>55</v>
      </c>
      <c r="L167" s="17"/>
      <c r="M167" s="43" t="s">
        <v>79</v>
      </c>
      <c r="N167" s="196"/>
      <c r="O167" s="197" t="s">
        <v>757</v>
      </c>
      <c r="P167" s="16" t="s">
        <v>37</v>
      </c>
      <c r="Q167" s="182" t="s">
        <v>493</v>
      </c>
      <c r="R167" s="198" t="s">
        <v>503</v>
      </c>
      <c r="S167" s="17"/>
      <c r="T167" s="199" t="s">
        <v>115</v>
      </c>
      <c r="U167" s="200">
        <v>43216</v>
      </c>
      <c r="V167" s="200">
        <v>43216</v>
      </c>
      <c r="W167" s="200">
        <v>43227</v>
      </c>
      <c r="X167" s="200">
        <v>43234</v>
      </c>
      <c r="Y167" s="22"/>
      <c r="Z167" s="22"/>
      <c r="AA167" s="22"/>
      <c r="AB167" s="49">
        <f>AC167/(1+Tabla3[[#This Row],[TIPUS IVA]])</f>
        <v>55</v>
      </c>
      <c r="AC167" s="180">
        <v>55</v>
      </c>
      <c r="AD167" s="25">
        <v>0</v>
      </c>
      <c r="AE167" s="17" t="s">
        <v>38</v>
      </c>
      <c r="AF167" s="26" t="s">
        <v>37</v>
      </c>
    </row>
    <row r="168" spans="1:32" ht="27" customHeight="1" x14ac:dyDescent="0.25">
      <c r="A168" s="16" t="s">
        <v>28</v>
      </c>
      <c r="B168" s="46" t="s">
        <v>29</v>
      </c>
      <c r="C168" s="17" t="s">
        <v>65</v>
      </c>
      <c r="D168" s="47">
        <v>2018</v>
      </c>
      <c r="E168" s="195">
        <v>2018008482</v>
      </c>
      <c r="F168" s="17" t="s">
        <v>761</v>
      </c>
      <c r="G168" s="16" t="s">
        <v>32</v>
      </c>
      <c r="H168" s="17" t="s">
        <v>33</v>
      </c>
      <c r="I168" s="49">
        <f>J168/(1+Tabla3[[#This Row],[TIPUS IVA]])</f>
        <v>60</v>
      </c>
      <c r="J168" s="180">
        <v>60</v>
      </c>
      <c r="K168" s="180">
        <v>60</v>
      </c>
      <c r="L168" s="17"/>
      <c r="M168" s="43" t="s">
        <v>79</v>
      </c>
      <c r="N168" s="196"/>
      <c r="O168" s="197" t="s">
        <v>757</v>
      </c>
      <c r="P168" s="16" t="s">
        <v>37</v>
      </c>
      <c r="Q168" s="182" t="s">
        <v>493</v>
      </c>
      <c r="R168" s="198" t="s">
        <v>503</v>
      </c>
      <c r="S168" s="17"/>
      <c r="T168" s="199" t="s">
        <v>115</v>
      </c>
      <c r="U168" s="200">
        <v>43251</v>
      </c>
      <c r="V168" s="200">
        <v>43251</v>
      </c>
      <c r="W168" s="200">
        <v>43252</v>
      </c>
      <c r="X168" s="200">
        <v>43255</v>
      </c>
      <c r="Y168" s="22"/>
      <c r="Z168" s="22"/>
      <c r="AA168" s="22"/>
      <c r="AB168" s="49">
        <f>AC168/(1+Tabla3[[#This Row],[TIPUS IVA]])</f>
        <v>60</v>
      </c>
      <c r="AC168" s="180">
        <v>60</v>
      </c>
      <c r="AD168" s="25">
        <v>0</v>
      </c>
      <c r="AE168" s="17" t="s">
        <v>38</v>
      </c>
      <c r="AF168" s="26" t="s">
        <v>37</v>
      </c>
    </row>
    <row r="169" spans="1:32" ht="27" customHeight="1" x14ac:dyDescent="0.25">
      <c r="A169" s="16" t="s">
        <v>28</v>
      </c>
      <c r="B169" s="46" t="s">
        <v>29</v>
      </c>
      <c r="C169" s="16" t="s">
        <v>65</v>
      </c>
      <c r="D169" s="47">
        <v>2017</v>
      </c>
      <c r="E169" s="59">
        <v>2018004316</v>
      </c>
      <c r="F169" s="17" t="s">
        <v>762</v>
      </c>
      <c r="G169" s="16" t="s">
        <v>32</v>
      </c>
      <c r="H169" s="17" t="s">
        <v>33</v>
      </c>
      <c r="I169" s="19">
        <f>J169/(1+21%)</f>
        <v>3725.9834710743798</v>
      </c>
      <c r="J169" s="38">
        <v>4508.4399999999996</v>
      </c>
      <c r="K169" s="38">
        <v>4508.4399999999996</v>
      </c>
      <c r="L169" s="43"/>
      <c r="M169" s="43" t="s">
        <v>79</v>
      </c>
      <c r="N169" s="60" t="s">
        <v>763</v>
      </c>
      <c r="O169" s="55" t="s">
        <v>764</v>
      </c>
      <c r="P169" s="16" t="s">
        <v>37</v>
      </c>
      <c r="Q169" s="182" t="s">
        <v>493</v>
      </c>
      <c r="R169" s="61" t="s">
        <v>684</v>
      </c>
      <c r="S169" s="17"/>
      <c r="T169" s="62" t="s">
        <v>251</v>
      </c>
      <c r="U169" s="24">
        <v>43068</v>
      </c>
      <c r="V169" s="24">
        <v>43074</v>
      </c>
      <c r="W169" s="24">
        <v>43076</v>
      </c>
      <c r="X169" s="24">
        <v>43199</v>
      </c>
      <c r="Y169" s="17"/>
      <c r="Z169" s="22"/>
      <c r="AA169" s="17"/>
      <c r="AB169" s="49">
        <f>AC169/(1+AD169)</f>
        <v>3725.9834710743798</v>
      </c>
      <c r="AC169" s="39">
        <v>4508.4399999999996</v>
      </c>
      <c r="AD169" s="25">
        <v>0.21</v>
      </c>
      <c r="AE169" s="17" t="s">
        <v>38</v>
      </c>
      <c r="AF169" s="26" t="s">
        <v>37</v>
      </c>
    </row>
    <row r="170" spans="1:32" ht="27" customHeight="1" x14ac:dyDescent="0.25">
      <c r="A170" s="16" t="s">
        <v>28</v>
      </c>
      <c r="B170" s="46" t="s">
        <v>29</v>
      </c>
      <c r="C170" s="17" t="s">
        <v>40</v>
      </c>
      <c r="D170" s="47">
        <v>2018</v>
      </c>
      <c r="E170" s="195">
        <v>2018007682</v>
      </c>
      <c r="F170" s="17" t="s">
        <v>765</v>
      </c>
      <c r="G170" s="16" t="s">
        <v>32</v>
      </c>
      <c r="H170" s="17" t="s">
        <v>33</v>
      </c>
      <c r="I170" s="49">
        <f>J170/(1+Tabla3[[#This Row],[TIPUS IVA]])</f>
        <v>27.403846153846153</v>
      </c>
      <c r="J170" s="180">
        <v>28.5</v>
      </c>
      <c r="K170" s="180">
        <v>28.5</v>
      </c>
      <c r="L170" s="17" t="s">
        <v>52</v>
      </c>
      <c r="M170" s="17"/>
      <c r="N170" s="196"/>
      <c r="O170" s="197" t="s">
        <v>766</v>
      </c>
      <c r="P170" s="16" t="s">
        <v>37</v>
      </c>
      <c r="Q170" s="182" t="s">
        <v>493</v>
      </c>
      <c r="R170" s="198" t="s">
        <v>657</v>
      </c>
      <c r="S170" s="17"/>
      <c r="T170" s="199" t="s">
        <v>689</v>
      </c>
      <c r="U170" s="24">
        <v>43237</v>
      </c>
      <c r="V170" s="24">
        <v>43237</v>
      </c>
      <c r="W170" s="24">
        <v>43242</v>
      </c>
      <c r="X170" s="200">
        <v>43248</v>
      </c>
      <c r="Y170" s="22"/>
      <c r="Z170" s="22"/>
      <c r="AA170" s="22"/>
      <c r="AB170" s="49">
        <f>AC170/(1+Tabla3[[#This Row],[TIPUS IVA]])</f>
        <v>27.403846153846153</v>
      </c>
      <c r="AC170" s="180">
        <v>28.5</v>
      </c>
      <c r="AD170" s="25">
        <v>0.04</v>
      </c>
      <c r="AE170" s="17" t="s">
        <v>38</v>
      </c>
      <c r="AF170" s="26" t="s">
        <v>37</v>
      </c>
    </row>
    <row r="171" spans="1:32" ht="27" customHeight="1" x14ac:dyDescent="0.25">
      <c r="A171" s="16" t="s">
        <v>28</v>
      </c>
      <c r="B171" s="46" t="s">
        <v>29</v>
      </c>
      <c r="C171" s="17" t="s">
        <v>495</v>
      </c>
      <c r="D171" s="47">
        <v>2018</v>
      </c>
      <c r="E171" s="195">
        <v>2018005899</v>
      </c>
      <c r="F171" s="17" t="s">
        <v>767</v>
      </c>
      <c r="G171" s="16" t="s">
        <v>32</v>
      </c>
      <c r="H171" s="17" t="s">
        <v>33</v>
      </c>
      <c r="I171" s="49">
        <f>J171/(1+Tabla3[[#This Row],[TIPUS IVA]])</f>
        <v>25</v>
      </c>
      <c r="J171" s="180">
        <v>30.25</v>
      </c>
      <c r="K171" s="180">
        <v>30.25</v>
      </c>
      <c r="L171" s="17"/>
      <c r="M171" s="17" t="s">
        <v>614</v>
      </c>
      <c r="N171" s="196" t="s">
        <v>147</v>
      </c>
      <c r="O171" s="197" t="s">
        <v>148</v>
      </c>
      <c r="P171" s="16" t="s">
        <v>37</v>
      </c>
      <c r="Q171" s="182" t="s">
        <v>493</v>
      </c>
      <c r="R171" s="198" t="s">
        <v>503</v>
      </c>
      <c r="S171" s="17"/>
      <c r="T171" s="199" t="s">
        <v>149</v>
      </c>
      <c r="U171" s="200">
        <v>43223</v>
      </c>
      <c r="V171" s="200">
        <v>43223</v>
      </c>
      <c r="W171" s="200">
        <v>43227</v>
      </c>
      <c r="X171" s="200">
        <v>43227</v>
      </c>
      <c r="Y171" s="22"/>
      <c r="Z171" s="22"/>
      <c r="AA171" s="22"/>
      <c r="AB171" s="49">
        <f>AC171/(1+Tabla3[[#This Row],[TIPUS IVA]])</f>
        <v>25</v>
      </c>
      <c r="AC171" s="180">
        <v>30.25</v>
      </c>
      <c r="AD171" s="25">
        <v>0.21</v>
      </c>
      <c r="AE171" s="17" t="s">
        <v>38</v>
      </c>
      <c r="AF171" s="26" t="s">
        <v>37</v>
      </c>
    </row>
    <row r="172" spans="1:32" ht="27" customHeight="1" x14ac:dyDescent="0.25">
      <c r="A172" s="16" t="s">
        <v>28</v>
      </c>
      <c r="B172" s="46" t="s">
        <v>29</v>
      </c>
      <c r="C172" s="16" t="s">
        <v>65</v>
      </c>
      <c r="D172" s="47">
        <v>2017</v>
      </c>
      <c r="E172" s="59">
        <v>2018004401</v>
      </c>
      <c r="F172" s="17" t="s">
        <v>768</v>
      </c>
      <c r="G172" s="16" t="s">
        <v>32</v>
      </c>
      <c r="H172" s="17" t="s">
        <v>33</v>
      </c>
      <c r="I172" s="49">
        <v>8287.9834710743798</v>
      </c>
      <c r="J172" s="38">
        <v>10028.459999999999</v>
      </c>
      <c r="K172" s="38">
        <v>10028.459999999999</v>
      </c>
      <c r="L172" s="43"/>
      <c r="M172" s="16" t="s">
        <v>79</v>
      </c>
      <c r="N172" s="60" t="s">
        <v>151</v>
      </c>
      <c r="O172" s="55" t="s">
        <v>152</v>
      </c>
      <c r="P172" s="16" t="s">
        <v>37</v>
      </c>
      <c r="Q172" s="182" t="s">
        <v>493</v>
      </c>
      <c r="R172" s="61" t="s">
        <v>503</v>
      </c>
      <c r="S172" s="17"/>
      <c r="T172" s="62" t="s">
        <v>251</v>
      </c>
      <c r="U172" s="24">
        <v>43033</v>
      </c>
      <c r="V172" s="24">
        <v>43041</v>
      </c>
      <c r="W172" s="24">
        <v>43046</v>
      </c>
      <c r="X172" s="24">
        <v>43213</v>
      </c>
      <c r="Y172" s="42"/>
      <c r="Z172" s="22"/>
      <c r="AA172" s="17"/>
      <c r="AB172" s="49">
        <f>AC172/(1+AD172)</f>
        <v>8287.9834710743798</v>
      </c>
      <c r="AC172" s="39">
        <v>10028.459999999999</v>
      </c>
      <c r="AD172" s="25">
        <v>0.21</v>
      </c>
      <c r="AE172" s="17" t="s">
        <v>38</v>
      </c>
      <c r="AF172" s="26" t="s">
        <v>37</v>
      </c>
    </row>
    <row r="173" spans="1:32" ht="27" customHeight="1" x14ac:dyDescent="0.25">
      <c r="A173" s="16" t="s">
        <v>28</v>
      </c>
      <c r="B173" s="46" t="s">
        <v>29</v>
      </c>
      <c r="C173" s="17" t="s">
        <v>65</v>
      </c>
      <c r="D173" s="47">
        <v>2018</v>
      </c>
      <c r="E173" s="59">
        <v>2018002724</v>
      </c>
      <c r="F173" s="17" t="s">
        <v>769</v>
      </c>
      <c r="G173" s="16" t="s">
        <v>32</v>
      </c>
      <c r="H173" s="17" t="s">
        <v>33</v>
      </c>
      <c r="I173" s="49">
        <v>152</v>
      </c>
      <c r="J173" s="38">
        <v>183.92</v>
      </c>
      <c r="K173" s="38">
        <v>183.92</v>
      </c>
      <c r="L173" s="17"/>
      <c r="M173" s="16" t="s">
        <v>79</v>
      </c>
      <c r="N173" s="60" t="s">
        <v>151</v>
      </c>
      <c r="O173" s="55" t="s">
        <v>152</v>
      </c>
      <c r="P173" s="16" t="s">
        <v>37</v>
      </c>
      <c r="Q173" s="182" t="s">
        <v>493</v>
      </c>
      <c r="R173" s="64" t="s">
        <v>503</v>
      </c>
      <c r="S173" s="17"/>
      <c r="T173" s="62" t="s">
        <v>251</v>
      </c>
      <c r="U173" s="24">
        <v>43161</v>
      </c>
      <c r="V173" s="24">
        <v>43165</v>
      </c>
      <c r="W173" s="24">
        <v>43165</v>
      </c>
      <c r="X173" s="24">
        <v>43248</v>
      </c>
      <c r="Y173" s="22"/>
      <c r="Z173" s="22"/>
      <c r="AA173" s="22"/>
      <c r="AB173" s="49">
        <f>AC173/(1+AD173)</f>
        <v>152</v>
      </c>
      <c r="AC173" s="39">
        <v>183.92</v>
      </c>
      <c r="AD173" s="25">
        <v>0.21</v>
      </c>
      <c r="AE173" s="17" t="s">
        <v>38</v>
      </c>
      <c r="AF173" s="26" t="s">
        <v>37</v>
      </c>
    </row>
    <row r="174" spans="1:32" ht="27" customHeight="1" x14ac:dyDescent="0.25">
      <c r="A174" s="16" t="s">
        <v>28</v>
      </c>
      <c r="B174" s="46" t="s">
        <v>29</v>
      </c>
      <c r="C174" s="17" t="s">
        <v>65</v>
      </c>
      <c r="D174" s="47">
        <v>2018</v>
      </c>
      <c r="E174" s="59">
        <v>2018003491</v>
      </c>
      <c r="F174" s="17" t="s">
        <v>770</v>
      </c>
      <c r="G174" s="16" t="s">
        <v>32</v>
      </c>
      <c r="H174" s="17" t="s">
        <v>33</v>
      </c>
      <c r="I174" s="49">
        <v>620.24793388429759</v>
      </c>
      <c r="J174" s="38">
        <v>750.5</v>
      </c>
      <c r="K174" s="38">
        <v>750.5</v>
      </c>
      <c r="L174" s="43"/>
      <c r="M174" s="16" t="s">
        <v>79</v>
      </c>
      <c r="N174" s="60" t="s">
        <v>151</v>
      </c>
      <c r="O174" s="55" t="s">
        <v>152</v>
      </c>
      <c r="P174" s="16" t="s">
        <v>37</v>
      </c>
      <c r="Q174" s="182" t="s">
        <v>493</v>
      </c>
      <c r="R174" s="64" t="s">
        <v>503</v>
      </c>
      <c r="S174" s="17"/>
      <c r="T174" s="62" t="s">
        <v>251</v>
      </c>
      <c r="U174" s="24">
        <v>43172</v>
      </c>
      <c r="V174" s="24">
        <v>43182</v>
      </c>
      <c r="W174" s="24">
        <v>43182</v>
      </c>
      <c r="X174" s="24">
        <v>43269</v>
      </c>
      <c r="Y174" s="22"/>
      <c r="Z174" s="22"/>
      <c r="AA174" s="22"/>
      <c r="AB174" s="49">
        <f>AC174/(1+AD174)</f>
        <v>620.24793388429759</v>
      </c>
      <c r="AC174" s="39">
        <v>750.5</v>
      </c>
      <c r="AD174" s="25">
        <v>0.21</v>
      </c>
      <c r="AE174" s="17" t="s">
        <v>38</v>
      </c>
      <c r="AF174" s="26" t="s">
        <v>37</v>
      </c>
    </row>
    <row r="175" spans="1:32" ht="27" customHeight="1" x14ac:dyDescent="0.25">
      <c r="A175" s="16" t="s">
        <v>28</v>
      </c>
      <c r="B175" s="46" t="s">
        <v>29</v>
      </c>
      <c r="C175" s="17" t="s">
        <v>65</v>
      </c>
      <c r="D175" s="47">
        <v>2018</v>
      </c>
      <c r="E175" s="59">
        <v>2018004280</v>
      </c>
      <c r="F175" s="17" t="s">
        <v>771</v>
      </c>
      <c r="G175" s="16" t="s">
        <v>32</v>
      </c>
      <c r="H175" s="17" t="s">
        <v>33</v>
      </c>
      <c r="I175" s="49">
        <v>809</v>
      </c>
      <c r="J175" s="38">
        <v>978.89</v>
      </c>
      <c r="K175" s="38">
        <v>978.89</v>
      </c>
      <c r="L175" s="17"/>
      <c r="M175" s="16" t="s">
        <v>79</v>
      </c>
      <c r="N175" s="60" t="s">
        <v>151</v>
      </c>
      <c r="O175" s="55" t="s">
        <v>152</v>
      </c>
      <c r="P175" s="16" t="s">
        <v>37</v>
      </c>
      <c r="Q175" s="182" t="s">
        <v>493</v>
      </c>
      <c r="R175" s="64" t="s">
        <v>503</v>
      </c>
      <c r="S175" s="17"/>
      <c r="T175" s="62" t="s">
        <v>251</v>
      </c>
      <c r="U175" s="24">
        <v>43194</v>
      </c>
      <c r="V175" s="24">
        <v>43195</v>
      </c>
      <c r="W175" s="24">
        <v>43196</v>
      </c>
      <c r="X175" s="24">
        <v>43269</v>
      </c>
      <c r="Y175" s="22"/>
      <c r="Z175" s="22"/>
      <c r="AA175" s="22"/>
      <c r="AB175" s="49">
        <f>AC175/(1+AD175)</f>
        <v>809</v>
      </c>
      <c r="AC175" s="39">
        <v>978.89</v>
      </c>
      <c r="AD175" s="25">
        <v>0.21</v>
      </c>
      <c r="AE175" s="17" t="s">
        <v>38</v>
      </c>
      <c r="AF175" s="26" t="s">
        <v>37</v>
      </c>
    </row>
    <row r="176" spans="1:32" ht="27" customHeight="1" x14ac:dyDescent="0.25">
      <c r="A176" s="16" t="s">
        <v>28</v>
      </c>
      <c r="B176" s="46" t="s">
        <v>29</v>
      </c>
      <c r="C176" s="17" t="s">
        <v>65</v>
      </c>
      <c r="D176" s="47">
        <v>2018</v>
      </c>
      <c r="E176" s="59">
        <v>2018004451</v>
      </c>
      <c r="F176" s="17" t="s">
        <v>772</v>
      </c>
      <c r="G176" s="16" t="s">
        <v>32</v>
      </c>
      <c r="H176" s="17" t="s">
        <v>33</v>
      </c>
      <c r="I176" s="49">
        <v>179.83471074380165</v>
      </c>
      <c r="J176" s="38">
        <v>217.6</v>
      </c>
      <c r="K176" s="38">
        <v>217.6</v>
      </c>
      <c r="L176" s="17"/>
      <c r="M176" s="16" t="s">
        <v>79</v>
      </c>
      <c r="N176" s="60" t="s">
        <v>151</v>
      </c>
      <c r="O176" s="55" t="s">
        <v>152</v>
      </c>
      <c r="P176" s="16" t="s">
        <v>37</v>
      </c>
      <c r="Q176" s="182" t="s">
        <v>493</v>
      </c>
      <c r="R176" s="64" t="s">
        <v>503</v>
      </c>
      <c r="S176" s="17"/>
      <c r="T176" s="62" t="s">
        <v>251</v>
      </c>
      <c r="U176" s="24">
        <v>43185</v>
      </c>
      <c r="V176" s="24">
        <v>43195</v>
      </c>
      <c r="W176" s="24">
        <v>43196</v>
      </c>
      <c r="X176" s="24">
        <v>43213</v>
      </c>
      <c r="Y176" s="22"/>
      <c r="Z176" s="22"/>
      <c r="AA176" s="22"/>
      <c r="AB176" s="49">
        <f>AC176/(1+AD176)</f>
        <v>179.83471074380165</v>
      </c>
      <c r="AC176" s="39">
        <v>217.6</v>
      </c>
      <c r="AD176" s="25">
        <v>0.21</v>
      </c>
      <c r="AE176" s="17" t="s">
        <v>38</v>
      </c>
      <c r="AF176" s="26" t="s">
        <v>37</v>
      </c>
    </row>
    <row r="177" spans="1:32" ht="27" customHeight="1" x14ac:dyDescent="0.25">
      <c r="A177" s="16" t="s">
        <v>28</v>
      </c>
      <c r="B177" s="46" t="s">
        <v>29</v>
      </c>
      <c r="C177" s="17" t="s">
        <v>495</v>
      </c>
      <c r="D177" s="47">
        <v>2018</v>
      </c>
      <c r="E177" s="195">
        <v>2018005605</v>
      </c>
      <c r="F177" s="17" t="s">
        <v>772</v>
      </c>
      <c r="G177" s="16" t="s">
        <v>32</v>
      </c>
      <c r="H177" s="17" t="s">
        <v>33</v>
      </c>
      <c r="I177" s="49">
        <v>179.83471074380165</v>
      </c>
      <c r="J177" s="180">
        <v>217.6</v>
      </c>
      <c r="K177" s="180">
        <v>217.6</v>
      </c>
      <c r="L177" s="17"/>
      <c r="M177" s="17" t="s">
        <v>614</v>
      </c>
      <c r="N177" s="196" t="s">
        <v>151</v>
      </c>
      <c r="O177" s="197" t="s">
        <v>152</v>
      </c>
      <c r="P177" s="16" t="s">
        <v>37</v>
      </c>
      <c r="Q177" s="182" t="s">
        <v>493</v>
      </c>
      <c r="R177" s="198" t="s">
        <v>503</v>
      </c>
      <c r="S177" s="17"/>
      <c r="T177" s="199" t="s">
        <v>153</v>
      </c>
      <c r="U177" s="200">
        <v>43202</v>
      </c>
      <c r="V177" s="200">
        <v>43202</v>
      </c>
      <c r="W177" s="200">
        <v>43206</v>
      </c>
      <c r="X177" s="200">
        <v>43213</v>
      </c>
      <c r="Y177" s="22"/>
      <c r="Z177" s="22"/>
      <c r="AA177" s="22"/>
      <c r="AB177" s="49">
        <f>AC177/(1+Tabla3[[#This Row],[TIPUS IVA]])</f>
        <v>179.83471074380165</v>
      </c>
      <c r="AC177" s="180">
        <v>217.6</v>
      </c>
      <c r="AD177" s="25">
        <v>0.21</v>
      </c>
      <c r="AE177" s="17" t="s">
        <v>38</v>
      </c>
      <c r="AF177" s="26" t="s">
        <v>37</v>
      </c>
    </row>
    <row r="178" spans="1:32" ht="27" customHeight="1" x14ac:dyDescent="0.25">
      <c r="A178" s="16" t="s">
        <v>28</v>
      </c>
      <c r="B178" s="46" t="s">
        <v>29</v>
      </c>
      <c r="C178" s="17" t="s">
        <v>495</v>
      </c>
      <c r="D178" s="47">
        <v>2018</v>
      </c>
      <c r="E178" s="195">
        <v>2018007471</v>
      </c>
      <c r="F178" s="17" t="s">
        <v>773</v>
      </c>
      <c r="G178" s="16" t="s">
        <v>32</v>
      </c>
      <c r="H178" s="17" t="s">
        <v>33</v>
      </c>
      <c r="I178" s="49">
        <v>79.983471074380162</v>
      </c>
      <c r="J178" s="180">
        <v>96.78</v>
      </c>
      <c r="K178" s="180">
        <v>96.78</v>
      </c>
      <c r="L178" s="17"/>
      <c r="M178" s="17" t="s">
        <v>614</v>
      </c>
      <c r="N178" s="196" t="s">
        <v>151</v>
      </c>
      <c r="O178" s="197" t="s">
        <v>152</v>
      </c>
      <c r="P178" s="16" t="s">
        <v>37</v>
      </c>
      <c r="Q178" s="182" t="s">
        <v>493</v>
      </c>
      <c r="R178" s="198" t="s">
        <v>503</v>
      </c>
      <c r="S178" s="17"/>
      <c r="T178" s="199" t="s">
        <v>153</v>
      </c>
      <c r="U178" s="200">
        <v>43244</v>
      </c>
      <c r="V178" s="200">
        <v>43244</v>
      </c>
      <c r="W178" s="200">
        <v>43245</v>
      </c>
      <c r="X178" s="200">
        <v>43248</v>
      </c>
      <c r="Y178" s="22"/>
      <c r="Z178" s="22"/>
      <c r="AA178" s="22"/>
      <c r="AB178" s="49">
        <f>AC178/(1+Tabla3[[#This Row],[TIPUS IVA]])</f>
        <v>79.983471074380162</v>
      </c>
      <c r="AC178" s="180">
        <v>96.78</v>
      </c>
      <c r="AD178" s="25">
        <v>0.21</v>
      </c>
      <c r="AE178" s="17" t="s">
        <v>38</v>
      </c>
      <c r="AF178" s="26" t="s">
        <v>37</v>
      </c>
    </row>
    <row r="179" spans="1:32" ht="27" customHeight="1" x14ac:dyDescent="0.25">
      <c r="A179" s="16" t="s">
        <v>28</v>
      </c>
      <c r="B179" s="46" t="s">
        <v>29</v>
      </c>
      <c r="C179" s="17" t="s">
        <v>495</v>
      </c>
      <c r="D179" s="47">
        <v>2018</v>
      </c>
      <c r="E179" s="195">
        <v>2018007475</v>
      </c>
      <c r="F179" s="17" t="s">
        <v>774</v>
      </c>
      <c r="G179" s="16" t="s">
        <v>32</v>
      </c>
      <c r="H179" s="17" t="s">
        <v>33</v>
      </c>
      <c r="I179" s="49">
        <v>800</v>
      </c>
      <c r="J179" s="180">
        <v>968</v>
      </c>
      <c r="K179" s="180">
        <v>968</v>
      </c>
      <c r="L179" s="17"/>
      <c r="M179" s="17" t="s">
        <v>614</v>
      </c>
      <c r="N179" s="196" t="s">
        <v>151</v>
      </c>
      <c r="O179" s="197" t="s">
        <v>152</v>
      </c>
      <c r="P179" s="16" t="s">
        <v>37</v>
      </c>
      <c r="Q179" s="182" t="s">
        <v>493</v>
      </c>
      <c r="R179" s="198" t="s">
        <v>503</v>
      </c>
      <c r="S179" s="17"/>
      <c r="T179" s="199" t="s">
        <v>153</v>
      </c>
      <c r="U179" s="200">
        <v>43237</v>
      </c>
      <c r="V179" s="200">
        <v>43237</v>
      </c>
      <c r="W179" s="200">
        <v>43242</v>
      </c>
      <c r="X179" s="200">
        <v>43248</v>
      </c>
      <c r="Y179" s="22"/>
      <c r="Z179" s="22"/>
      <c r="AA179" s="22"/>
      <c r="AB179" s="49">
        <f>AC179/(1+Tabla3[[#This Row],[TIPUS IVA]])</f>
        <v>800</v>
      </c>
      <c r="AC179" s="180">
        <v>968</v>
      </c>
      <c r="AD179" s="25">
        <v>0.21</v>
      </c>
      <c r="AE179" s="17" t="s">
        <v>38</v>
      </c>
      <c r="AF179" s="26" t="s">
        <v>37</v>
      </c>
    </row>
    <row r="180" spans="1:32" ht="27" customHeight="1" x14ac:dyDescent="0.25">
      <c r="A180" s="16" t="s">
        <v>28</v>
      </c>
      <c r="B180" s="46" t="s">
        <v>29</v>
      </c>
      <c r="C180" s="17" t="s">
        <v>40</v>
      </c>
      <c r="D180" s="47">
        <v>2018</v>
      </c>
      <c r="E180" s="59">
        <v>2018001835</v>
      </c>
      <c r="F180" s="17" t="s">
        <v>775</v>
      </c>
      <c r="G180" s="16" t="s">
        <v>32</v>
      </c>
      <c r="H180" s="17" t="s">
        <v>33</v>
      </c>
      <c r="I180" s="19">
        <f>J180/(1+21%)</f>
        <v>8852.6611570247933</v>
      </c>
      <c r="J180" s="38">
        <v>10711.72</v>
      </c>
      <c r="K180" s="38">
        <v>10711.72</v>
      </c>
      <c r="L180" s="17" t="s">
        <v>52</v>
      </c>
      <c r="M180" s="16"/>
      <c r="N180" s="60" t="s">
        <v>776</v>
      </c>
      <c r="O180" s="55" t="s">
        <v>777</v>
      </c>
      <c r="P180" s="16" t="s">
        <v>37</v>
      </c>
      <c r="Q180" s="182" t="s">
        <v>493</v>
      </c>
      <c r="R180" s="63" t="s">
        <v>778</v>
      </c>
      <c r="S180" s="17"/>
      <c r="T180" s="62" t="s">
        <v>504</v>
      </c>
      <c r="U180" s="24">
        <v>43145</v>
      </c>
      <c r="V180" s="24">
        <v>43146</v>
      </c>
      <c r="W180" s="24">
        <v>43151</v>
      </c>
      <c r="X180" s="24">
        <v>43213</v>
      </c>
      <c r="Y180" s="42"/>
      <c r="Z180" s="22"/>
      <c r="AA180" s="22"/>
      <c r="AB180" s="49">
        <f>AC180/(1+AD180)</f>
        <v>8852.6611570247933</v>
      </c>
      <c r="AC180" s="39">
        <v>10711.72</v>
      </c>
      <c r="AD180" s="25">
        <v>0.21</v>
      </c>
      <c r="AE180" s="17" t="s">
        <v>38</v>
      </c>
      <c r="AF180" s="26" t="s">
        <v>37</v>
      </c>
    </row>
    <row r="181" spans="1:32" ht="27" customHeight="1" x14ac:dyDescent="0.25">
      <c r="A181" s="16" t="s">
        <v>28</v>
      </c>
      <c r="B181" s="46" t="s">
        <v>29</v>
      </c>
      <c r="C181" s="17" t="s">
        <v>40</v>
      </c>
      <c r="D181" s="47">
        <v>2018</v>
      </c>
      <c r="E181" s="59">
        <v>2018002940</v>
      </c>
      <c r="F181" s="17" t="s">
        <v>779</v>
      </c>
      <c r="G181" s="16" t="s">
        <v>32</v>
      </c>
      <c r="H181" s="17" t="s">
        <v>33</v>
      </c>
      <c r="I181" s="19">
        <f>J181/(1+21%)</f>
        <v>1555.9008264462811</v>
      </c>
      <c r="J181" s="38">
        <v>1882.64</v>
      </c>
      <c r="K181" s="38">
        <v>1882.64</v>
      </c>
      <c r="L181" s="17" t="s">
        <v>52</v>
      </c>
      <c r="M181" s="16"/>
      <c r="N181" s="60" t="s">
        <v>776</v>
      </c>
      <c r="O181" s="55" t="s">
        <v>777</v>
      </c>
      <c r="P181" s="16" t="s">
        <v>37</v>
      </c>
      <c r="Q181" s="182" t="s">
        <v>493</v>
      </c>
      <c r="R181" s="63" t="s">
        <v>778</v>
      </c>
      <c r="S181" s="17"/>
      <c r="T181" s="62" t="s">
        <v>504</v>
      </c>
      <c r="U181" s="24">
        <v>43167</v>
      </c>
      <c r="V181" s="24">
        <v>43186</v>
      </c>
      <c r="W181" s="24">
        <v>43193</v>
      </c>
      <c r="X181" s="24">
        <v>43234</v>
      </c>
      <c r="Y181" s="22"/>
      <c r="Z181" s="22"/>
      <c r="AA181" s="22"/>
      <c r="AB181" s="49">
        <f>AC181/(1+AD181)</f>
        <v>1555.9008264462811</v>
      </c>
      <c r="AC181" s="39">
        <v>1882.64</v>
      </c>
      <c r="AD181" s="25">
        <v>0.21</v>
      </c>
      <c r="AE181" s="17" t="s">
        <v>38</v>
      </c>
      <c r="AF181" s="26" t="s">
        <v>37</v>
      </c>
    </row>
    <row r="182" spans="1:32" ht="27" customHeight="1" x14ac:dyDescent="0.25">
      <c r="A182" s="16" t="s">
        <v>28</v>
      </c>
      <c r="B182" s="46" t="s">
        <v>29</v>
      </c>
      <c r="C182" s="17" t="s">
        <v>40</v>
      </c>
      <c r="D182" s="47">
        <v>2018</v>
      </c>
      <c r="E182" s="195">
        <v>2018005247</v>
      </c>
      <c r="F182" s="17" t="s">
        <v>780</v>
      </c>
      <c r="G182" s="16" t="s">
        <v>32</v>
      </c>
      <c r="H182" s="17" t="s">
        <v>33</v>
      </c>
      <c r="I182" s="49">
        <f>J182/(1+Tabla3[[#This Row],[TIPUS IVA]])</f>
        <v>179.95041322314052</v>
      </c>
      <c r="J182" s="180">
        <v>217.74</v>
      </c>
      <c r="K182" s="180">
        <v>217.74</v>
      </c>
      <c r="L182" s="17" t="s">
        <v>52</v>
      </c>
      <c r="M182" s="17"/>
      <c r="N182" s="196" t="s">
        <v>781</v>
      </c>
      <c r="O182" s="197" t="s">
        <v>782</v>
      </c>
      <c r="P182" s="16" t="s">
        <v>37</v>
      </c>
      <c r="Q182" s="194" t="s">
        <v>783</v>
      </c>
      <c r="R182" s="198" t="s">
        <v>784</v>
      </c>
      <c r="S182" s="17"/>
      <c r="T182" s="199" t="s">
        <v>448</v>
      </c>
      <c r="U182" s="200">
        <v>43195</v>
      </c>
      <c r="V182" s="200">
        <v>43195</v>
      </c>
      <c r="W182" s="200">
        <v>43196</v>
      </c>
      <c r="X182" s="200">
        <v>43206</v>
      </c>
      <c r="Y182" s="22"/>
      <c r="Z182" s="22"/>
      <c r="AA182" s="22"/>
      <c r="AB182" s="49">
        <f>AC182/(1+Tabla3[[#This Row],[TIPUS IVA]])</f>
        <v>179.95041322314052</v>
      </c>
      <c r="AC182" s="180">
        <v>217.74</v>
      </c>
      <c r="AD182" s="25">
        <v>0.21</v>
      </c>
      <c r="AE182" s="17" t="s">
        <v>38</v>
      </c>
      <c r="AF182" s="26" t="s">
        <v>37</v>
      </c>
    </row>
    <row r="183" spans="1:32" ht="27" customHeight="1" x14ac:dyDescent="0.25">
      <c r="A183" s="16" t="s">
        <v>28</v>
      </c>
      <c r="B183" s="46" t="s">
        <v>29</v>
      </c>
      <c r="C183" s="17" t="s">
        <v>65</v>
      </c>
      <c r="D183" s="47">
        <v>2018</v>
      </c>
      <c r="E183" s="195">
        <v>2018005248</v>
      </c>
      <c r="F183" s="17" t="s">
        <v>785</v>
      </c>
      <c r="G183" s="16" t="s">
        <v>32</v>
      </c>
      <c r="H183" s="17" t="s">
        <v>33</v>
      </c>
      <c r="I183" s="49">
        <f>J183/(1+Tabla3[[#This Row],[TIPUS IVA]])</f>
        <v>225.71818181818179</v>
      </c>
      <c r="J183" s="180">
        <v>248.29</v>
      </c>
      <c r="K183" s="180">
        <v>248.29</v>
      </c>
      <c r="L183" s="17"/>
      <c r="M183" s="17" t="s">
        <v>614</v>
      </c>
      <c r="N183" s="196" t="s">
        <v>786</v>
      </c>
      <c r="O183" s="197" t="s">
        <v>787</v>
      </c>
      <c r="P183" s="16" t="s">
        <v>37</v>
      </c>
      <c r="Q183" s="182" t="s">
        <v>493</v>
      </c>
      <c r="R183" s="198" t="s">
        <v>788</v>
      </c>
      <c r="S183" s="17"/>
      <c r="T183" s="199" t="s">
        <v>149</v>
      </c>
      <c r="U183" s="200">
        <v>43195</v>
      </c>
      <c r="V183" s="200">
        <v>43195</v>
      </c>
      <c r="W183" s="200">
        <v>43196</v>
      </c>
      <c r="X183" s="200">
        <v>43206</v>
      </c>
      <c r="Y183" s="22"/>
      <c r="Z183" s="22"/>
      <c r="AA183" s="22"/>
      <c r="AB183" s="49">
        <f>AC183/(1+Tabla3[[#This Row],[TIPUS IVA]])</f>
        <v>225.71818181818179</v>
      </c>
      <c r="AC183" s="180">
        <v>248.29</v>
      </c>
      <c r="AD183" s="25">
        <v>0.1</v>
      </c>
      <c r="AE183" s="17" t="s">
        <v>38</v>
      </c>
      <c r="AF183" s="26" t="s">
        <v>37</v>
      </c>
    </row>
    <row r="184" spans="1:32" ht="27" customHeight="1" x14ac:dyDescent="0.25">
      <c r="A184" s="16" t="s">
        <v>28</v>
      </c>
      <c r="B184" s="46" t="s">
        <v>29</v>
      </c>
      <c r="C184" s="17" t="s">
        <v>65</v>
      </c>
      <c r="D184" s="47">
        <v>2018</v>
      </c>
      <c r="E184" s="195">
        <v>2018006677</v>
      </c>
      <c r="F184" s="17" t="s">
        <v>789</v>
      </c>
      <c r="G184" s="16" t="s">
        <v>32</v>
      </c>
      <c r="H184" s="17" t="s">
        <v>33</v>
      </c>
      <c r="I184" s="49">
        <f>J184/(1+Tabla3[[#This Row],[TIPUS IVA]])</f>
        <v>225.71818181818179</v>
      </c>
      <c r="J184" s="180">
        <v>248.29</v>
      </c>
      <c r="K184" s="180">
        <v>248.29</v>
      </c>
      <c r="L184" s="17"/>
      <c r="M184" s="17" t="s">
        <v>614</v>
      </c>
      <c r="N184" s="196" t="s">
        <v>786</v>
      </c>
      <c r="O184" s="197" t="s">
        <v>787</v>
      </c>
      <c r="P184" s="16" t="s">
        <v>37</v>
      </c>
      <c r="Q184" s="182" t="s">
        <v>493</v>
      </c>
      <c r="R184" s="198" t="s">
        <v>788</v>
      </c>
      <c r="S184" s="17"/>
      <c r="T184" s="199" t="s">
        <v>149</v>
      </c>
      <c r="U184" s="200">
        <v>43223</v>
      </c>
      <c r="V184" s="200">
        <v>43223</v>
      </c>
      <c r="W184" s="200">
        <v>43227</v>
      </c>
      <c r="X184" s="200">
        <v>43234</v>
      </c>
      <c r="Y184" s="22"/>
      <c r="Z184" s="22"/>
      <c r="AA184" s="22"/>
      <c r="AB184" s="49">
        <f>AC184/(1+Tabla3[[#This Row],[TIPUS IVA]])</f>
        <v>225.71818181818179</v>
      </c>
      <c r="AC184" s="180">
        <v>248.29</v>
      </c>
      <c r="AD184" s="25">
        <v>0.1</v>
      </c>
      <c r="AE184" s="17" t="s">
        <v>38</v>
      </c>
      <c r="AF184" s="26" t="s">
        <v>37</v>
      </c>
    </row>
    <row r="185" spans="1:32" ht="27" customHeight="1" x14ac:dyDescent="0.25">
      <c r="A185" s="16" t="s">
        <v>28</v>
      </c>
      <c r="B185" s="46" t="s">
        <v>29</v>
      </c>
      <c r="C185" s="17" t="s">
        <v>65</v>
      </c>
      <c r="D185" s="47">
        <v>2018</v>
      </c>
      <c r="E185" s="195">
        <v>2018008749</v>
      </c>
      <c r="F185" s="17" t="s">
        <v>790</v>
      </c>
      <c r="G185" s="16" t="s">
        <v>32</v>
      </c>
      <c r="H185" s="17" t="s">
        <v>33</v>
      </c>
      <c r="I185" s="49">
        <f>J185/(1+Tabla3[[#This Row],[TIPUS IVA]])</f>
        <v>225.71818181818179</v>
      </c>
      <c r="J185" s="180">
        <v>248.29</v>
      </c>
      <c r="K185" s="180">
        <v>248.29</v>
      </c>
      <c r="L185" s="17"/>
      <c r="M185" s="17" t="s">
        <v>614</v>
      </c>
      <c r="N185" s="196" t="s">
        <v>786</v>
      </c>
      <c r="O185" s="197" t="s">
        <v>787</v>
      </c>
      <c r="P185" s="16" t="s">
        <v>37</v>
      </c>
      <c r="Q185" s="182" t="s">
        <v>493</v>
      </c>
      <c r="R185" s="198" t="s">
        <v>788</v>
      </c>
      <c r="S185" s="17"/>
      <c r="T185" s="199" t="s">
        <v>149</v>
      </c>
      <c r="U185" s="200">
        <v>43258</v>
      </c>
      <c r="V185" s="200">
        <v>43258</v>
      </c>
      <c r="W185" s="200">
        <v>43259</v>
      </c>
      <c r="X185" s="200">
        <v>43262</v>
      </c>
      <c r="Y185" s="22"/>
      <c r="Z185" s="22"/>
      <c r="AA185" s="22"/>
      <c r="AB185" s="49">
        <f>AC185/(1+Tabla3[[#This Row],[TIPUS IVA]])</f>
        <v>225.71818181818179</v>
      </c>
      <c r="AC185" s="180">
        <v>248.29</v>
      </c>
      <c r="AD185" s="25">
        <v>0.1</v>
      </c>
      <c r="AE185" s="17" t="s">
        <v>38</v>
      </c>
      <c r="AF185" s="26" t="s">
        <v>37</v>
      </c>
    </row>
    <row r="186" spans="1:32" ht="27" customHeight="1" x14ac:dyDescent="0.25">
      <c r="A186" s="16" t="s">
        <v>28</v>
      </c>
      <c r="B186" s="46" t="s">
        <v>29</v>
      </c>
      <c r="C186" s="17" t="s">
        <v>65</v>
      </c>
      <c r="D186" s="47">
        <v>2018</v>
      </c>
      <c r="E186" s="195">
        <v>2018009693</v>
      </c>
      <c r="F186" s="191" t="s">
        <v>791</v>
      </c>
      <c r="G186" s="16" t="s">
        <v>32</v>
      </c>
      <c r="H186" s="17" t="s">
        <v>33</v>
      </c>
      <c r="I186" s="187">
        <v>1200</v>
      </c>
      <c r="J186" s="180">
        <v>1452</v>
      </c>
      <c r="K186" s="180">
        <v>1452</v>
      </c>
      <c r="L186" s="17"/>
      <c r="M186" s="17" t="s">
        <v>614</v>
      </c>
      <c r="N186" s="196" t="s">
        <v>792</v>
      </c>
      <c r="O186" s="197" t="s">
        <v>793</v>
      </c>
      <c r="P186" s="16" t="s">
        <v>37</v>
      </c>
      <c r="Q186" s="182" t="s">
        <v>493</v>
      </c>
      <c r="R186" s="198" t="s">
        <v>794</v>
      </c>
      <c r="S186" s="17"/>
      <c r="T186" s="199" t="s">
        <v>90</v>
      </c>
      <c r="U186" s="200">
        <v>43272</v>
      </c>
      <c r="V186" s="200">
        <v>43272</v>
      </c>
      <c r="W186" s="200">
        <v>43273</v>
      </c>
      <c r="X186" s="200">
        <v>43276</v>
      </c>
      <c r="Y186" s="22"/>
      <c r="Z186" s="22"/>
      <c r="AA186" s="22"/>
      <c r="AB186" s="49">
        <f>AC186/(1+Tabla3[[#This Row],[TIPUS IVA]])</f>
        <v>1200</v>
      </c>
      <c r="AC186" s="180">
        <v>1452</v>
      </c>
      <c r="AD186" s="25">
        <v>0.21</v>
      </c>
      <c r="AE186" s="17" t="s">
        <v>38</v>
      </c>
      <c r="AF186" s="26" t="s">
        <v>37</v>
      </c>
    </row>
    <row r="187" spans="1:32" ht="27" customHeight="1" x14ac:dyDescent="0.25">
      <c r="A187" s="16" t="s">
        <v>28</v>
      </c>
      <c r="B187" s="46" t="s">
        <v>29</v>
      </c>
      <c r="C187" s="17" t="s">
        <v>40</v>
      </c>
      <c r="D187" s="47">
        <v>2018</v>
      </c>
      <c r="E187" s="59">
        <v>2018002699</v>
      </c>
      <c r="F187" s="17" t="s">
        <v>795</v>
      </c>
      <c r="G187" s="16" t="s">
        <v>32</v>
      </c>
      <c r="H187" s="17" t="s">
        <v>33</v>
      </c>
      <c r="I187" s="19">
        <v>1730.77</v>
      </c>
      <c r="J187" s="38">
        <v>1800</v>
      </c>
      <c r="K187" s="38">
        <v>1800</v>
      </c>
      <c r="L187" s="43" t="s">
        <v>52</v>
      </c>
      <c r="M187" s="16"/>
      <c r="N187" s="60" t="s">
        <v>796</v>
      </c>
      <c r="O187" s="55" t="s">
        <v>797</v>
      </c>
      <c r="P187" s="16" t="s">
        <v>37</v>
      </c>
      <c r="Q187" s="182" t="s">
        <v>493</v>
      </c>
      <c r="R187" s="189" t="s">
        <v>500</v>
      </c>
      <c r="S187" s="17"/>
      <c r="T187" s="62" t="s">
        <v>298</v>
      </c>
      <c r="U187" s="24">
        <v>43167</v>
      </c>
      <c r="V187" s="24">
        <v>43186</v>
      </c>
      <c r="W187" s="24">
        <v>43193</v>
      </c>
      <c r="X187" s="24">
        <v>43227</v>
      </c>
      <c r="Y187" s="22"/>
      <c r="Z187" s="22"/>
      <c r="AA187" s="22"/>
      <c r="AB187" s="49">
        <f>AC187/(1+AD187)</f>
        <v>1730.7692307692307</v>
      </c>
      <c r="AC187" s="39">
        <v>1800</v>
      </c>
      <c r="AD187" s="25">
        <v>0.04</v>
      </c>
      <c r="AE187" s="17" t="s">
        <v>38</v>
      </c>
      <c r="AF187" s="26" t="s">
        <v>37</v>
      </c>
    </row>
    <row r="188" spans="1:32" ht="27" customHeight="1" x14ac:dyDescent="0.25">
      <c r="A188" s="16" t="s">
        <v>28</v>
      </c>
      <c r="B188" s="46" t="s">
        <v>29</v>
      </c>
      <c r="C188" s="17" t="s">
        <v>65</v>
      </c>
      <c r="D188" s="47">
        <v>2018</v>
      </c>
      <c r="E188" s="195">
        <v>2018007736</v>
      </c>
      <c r="F188" s="17" t="s">
        <v>800</v>
      </c>
      <c r="G188" s="16" t="s">
        <v>32</v>
      </c>
      <c r="H188" s="17" t="s">
        <v>33</v>
      </c>
      <c r="I188" s="19">
        <v>105</v>
      </c>
      <c r="J188" s="180">
        <v>105</v>
      </c>
      <c r="K188" s="180">
        <v>105</v>
      </c>
      <c r="L188" s="17"/>
      <c r="M188" s="17" t="s">
        <v>614</v>
      </c>
      <c r="N188" s="196" t="s">
        <v>798</v>
      </c>
      <c r="O188" s="197" t="s">
        <v>799</v>
      </c>
      <c r="P188" s="16" t="s">
        <v>37</v>
      </c>
      <c r="Q188" s="182" t="s">
        <v>493</v>
      </c>
      <c r="R188" s="198" t="s">
        <v>657</v>
      </c>
      <c r="S188" s="17"/>
      <c r="T188" s="199" t="s">
        <v>643</v>
      </c>
      <c r="U188" s="200">
        <v>43237</v>
      </c>
      <c r="V188" s="200">
        <v>43237</v>
      </c>
      <c r="W188" s="200">
        <v>43242</v>
      </c>
      <c r="X188" s="200">
        <v>43248</v>
      </c>
      <c r="Y188" s="22"/>
      <c r="Z188" s="22"/>
      <c r="AA188" s="22"/>
      <c r="AB188" s="49">
        <f>AC188/(1+Tabla3[[#This Row],[TIPUS IVA]])</f>
        <v>105</v>
      </c>
      <c r="AC188" s="180">
        <v>105</v>
      </c>
      <c r="AD188" s="25">
        <v>0</v>
      </c>
      <c r="AE188" s="17" t="s">
        <v>38</v>
      </c>
      <c r="AF188" s="26" t="s">
        <v>37</v>
      </c>
    </row>
    <row r="189" spans="1:32" ht="27" customHeight="1" x14ac:dyDescent="0.25">
      <c r="A189" s="16" t="s">
        <v>28</v>
      </c>
      <c r="B189" s="46" t="s">
        <v>29</v>
      </c>
      <c r="C189" s="17" t="s">
        <v>65</v>
      </c>
      <c r="D189" s="47">
        <v>2018</v>
      </c>
      <c r="E189" s="195">
        <v>2018008253</v>
      </c>
      <c r="F189" s="17" t="s">
        <v>801</v>
      </c>
      <c r="G189" s="16" t="s">
        <v>32</v>
      </c>
      <c r="H189" s="17" t="s">
        <v>33</v>
      </c>
      <c r="I189" s="19">
        <v>126</v>
      </c>
      <c r="J189" s="180">
        <v>126</v>
      </c>
      <c r="K189" s="180">
        <v>126</v>
      </c>
      <c r="L189" s="17"/>
      <c r="M189" s="17" t="s">
        <v>614</v>
      </c>
      <c r="N189" s="196" t="s">
        <v>798</v>
      </c>
      <c r="O189" s="197" t="s">
        <v>799</v>
      </c>
      <c r="P189" s="16" t="s">
        <v>37</v>
      </c>
      <c r="Q189" s="182" t="s">
        <v>493</v>
      </c>
      <c r="R189" s="198" t="s">
        <v>657</v>
      </c>
      <c r="S189" s="17"/>
      <c r="T189" s="199" t="s">
        <v>643</v>
      </c>
      <c r="U189" s="200">
        <v>43251</v>
      </c>
      <c r="V189" s="200">
        <v>43251</v>
      </c>
      <c r="W189" s="200">
        <v>43252</v>
      </c>
      <c r="X189" s="200">
        <v>43262</v>
      </c>
      <c r="Y189" s="22"/>
      <c r="Z189" s="22"/>
      <c r="AA189" s="22"/>
      <c r="AB189" s="49">
        <f>AC189/(1+Tabla3[[#This Row],[TIPUS IVA]])</f>
        <v>126</v>
      </c>
      <c r="AC189" s="180">
        <v>126</v>
      </c>
      <c r="AD189" s="25">
        <v>0</v>
      </c>
      <c r="AE189" s="17" t="s">
        <v>38</v>
      </c>
      <c r="AF189" s="26" t="s">
        <v>37</v>
      </c>
    </row>
    <row r="190" spans="1:32" ht="27" customHeight="1" x14ac:dyDescent="0.25">
      <c r="A190" s="16" t="s">
        <v>28</v>
      </c>
      <c r="B190" s="46" t="s">
        <v>29</v>
      </c>
      <c r="C190" s="17" t="s">
        <v>65</v>
      </c>
      <c r="D190" s="47">
        <v>2018</v>
      </c>
      <c r="E190" s="195">
        <v>2018009710</v>
      </c>
      <c r="F190" s="191" t="s">
        <v>802</v>
      </c>
      <c r="G190" s="16" t="s">
        <v>32</v>
      </c>
      <c r="H190" s="17" t="s">
        <v>33</v>
      </c>
      <c r="I190" s="187">
        <v>168</v>
      </c>
      <c r="J190" s="180">
        <v>168</v>
      </c>
      <c r="K190" s="180">
        <v>168</v>
      </c>
      <c r="L190" s="17"/>
      <c r="M190" s="17" t="s">
        <v>614</v>
      </c>
      <c r="N190" s="196" t="s">
        <v>798</v>
      </c>
      <c r="O190" s="197" t="s">
        <v>799</v>
      </c>
      <c r="P190" s="16" t="s">
        <v>37</v>
      </c>
      <c r="Q190" s="182" t="s">
        <v>493</v>
      </c>
      <c r="R190" s="198" t="s">
        <v>657</v>
      </c>
      <c r="S190" s="17"/>
      <c r="T190" s="199" t="s">
        <v>643</v>
      </c>
      <c r="U190" s="200">
        <v>43272</v>
      </c>
      <c r="V190" s="200">
        <v>43272</v>
      </c>
      <c r="W190" s="200">
        <v>43273</v>
      </c>
      <c r="X190" s="200">
        <v>43276</v>
      </c>
      <c r="Y190" s="22"/>
      <c r="Z190" s="22"/>
      <c r="AA190" s="22"/>
      <c r="AB190" s="49">
        <f>AC190/(1+Tabla3[[#This Row],[TIPUS IVA]])</f>
        <v>168</v>
      </c>
      <c r="AC190" s="180">
        <v>168</v>
      </c>
      <c r="AD190" s="25">
        <v>0</v>
      </c>
      <c r="AE190" s="17" t="s">
        <v>38</v>
      </c>
      <c r="AF190" s="26" t="s">
        <v>37</v>
      </c>
    </row>
    <row r="191" spans="1:32" ht="27" customHeight="1" x14ac:dyDescent="0.25">
      <c r="A191" s="16" t="s">
        <v>28</v>
      </c>
      <c r="B191" s="46" t="s">
        <v>29</v>
      </c>
      <c r="C191" s="17" t="s">
        <v>40</v>
      </c>
      <c r="D191" s="47">
        <v>2018</v>
      </c>
      <c r="E191" s="53">
        <v>2018005291</v>
      </c>
      <c r="F191" s="17" t="s">
        <v>803</v>
      </c>
      <c r="G191" s="16" t="s">
        <v>32</v>
      </c>
      <c r="H191" s="17" t="s">
        <v>33</v>
      </c>
      <c r="I191" s="49">
        <f>J191/(1+Tabla3[[#This Row],[TIPUS IVA]])</f>
        <v>6.2561983471074383</v>
      </c>
      <c r="J191" s="180">
        <v>7.57</v>
      </c>
      <c r="K191" s="180">
        <v>7.57</v>
      </c>
      <c r="L191" s="17" t="s">
        <v>52</v>
      </c>
      <c r="M191" s="17"/>
      <c r="N191" s="196" t="s">
        <v>804</v>
      </c>
      <c r="O191" s="201" t="s">
        <v>805</v>
      </c>
      <c r="P191" s="16" t="s">
        <v>37</v>
      </c>
      <c r="Q191" s="182" t="s">
        <v>493</v>
      </c>
      <c r="R191" s="198" t="s">
        <v>503</v>
      </c>
      <c r="S191" s="17"/>
      <c r="T191" s="199" t="s">
        <v>734</v>
      </c>
      <c r="U191" s="200">
        <v>43202</v>
      </c>
      <c r="V191" s="200">
        <v>43202</v>
      </c>
      <c r="W191" s="200">
        <v>43206</v>
      </c>
      <c r="X191" s="200">
        <v>43213</v>
      </c>
      <c r="Y191" s="22"/>
      <c r="Z191" s="22"/>
      <c r="AA191" s="22"/>
      <c r="AB191" s="49">
        <f>AC191/(1+Tabla3[[#This Row],[TIPUS IVA]])</f>
        <v>6.2561983471074383</v>
      </c>
      <c r="AC191" s="180">
        <v>7.57</v>
      </c>
      <c r="AD191" s="25">
        <v>0.21</v>
      </c>
      <c r="AE191" s="17" t="s">
        <v>38</v>
      </c>
      <c r="AF191" s="26" t="s">
        <v>37</v>
      </c>
    </row>
    <row r="192" spans="1:32" ht="27" customHeight="1" x14ac:dyDescent="0.25">
      <c r="A192" s="16" t="s">
        <v>28</v>
      </c>
      <c r="B192" s="46" t="s">
        <v>29</v>
      </c>
      <c r="C192" s="17" t="s">
        <v>40</v>
      </c>
      <c r="D192" s="47">
        <v>2018</v>
      </c>
      <c r="E192" s="195">
        <v>2018005292</v>
      </c>
      <c r="F192" s="17" t="s">
        <v>803</v>
      </c>
      <c r="G192" s="16" t="s">
        <v>32</v>
      </c>
      <c r="H192" s="17" t="s">
        <v>33</v>
      </c>
      <c r="I192" s="49">
        <f>J192/(1+Tabla3[[#This Row],[TIPUS IVA]])</f>
        <v>5.8264462809917354</v>
      </c>
      <c r="J192" s="180">
        <v>7.05</v>
      </c>
      <c r="K192" s="180">
        <v>7.05</v>
      </c>
      <c r="L192" s="17" t="s">
        <v>52</v>
      </c>
      <c r="M192" s="17"/>
      <c r="N192" s="196" t="s">
        <v>804</v>
      </c>
      <c r="O192" s="201" t="s">
        <v>805</v>
      </c>
      <c r="P192" s="16" t="s">
        <v>37</v>
      </c>
      <c r="Q192" s="182" t="s">
        <v>493</v>
      </c>
      <c r="R192" s="198" t="s">
        <v>503</v>
      </c>
      <c r="S192" s="17"/>
      <c r="T192" s="199" t="s">
        <v>734</v>
      </c>
      <c r="U192" s="200">
        <v>43202</v>
      </c>
      <c r="V192" s="200">
        <v>43202</v>
      </c>
      <c r="W192" s="200">
        <v>43206</v>
      </c>
      <c r="X192" s="200">
        <v>43213</v>
      </c>
      <c r="Y192" s="22"/>
      <c r="Z192" s="22"/>
      <c r="AA192" s="22"/>
      <c r="AB192" s="49">
        <f>AC192/(1+Tabla3[[#This Row],[TIPUS IVA]])</f>
        <v>5.8264462809917354</v>
      </c>
      <c r="AC192" s="180">
        <v>7.05</v>
      </c>
      <c r="AD192" s="25">
        <v>0.21</v>
      </c>
      <c r="AE192" s="17" t="s">
        <v>38</v>
      </c>
      <c r="AF192" s="26" t="s">
        <v>37</v>
      </c>
    </row>
    <row r="193" spans="1:32" ht="27" customHeight="1" x14ac:dyDescent="0.25">
      <c r="A193" s="16" t="s">
        <v>28</v>
      </c>
      <c r="B193" s="46" t="s">
        <v>29</v>
      </c>
      <c r="C193" s="17" t="s">
        <v>40</v>
      </c>
      <c r="D193" s="47">
        <v>2018</v>
      </c>
      <c r="E193" s="195">
        <v>2018005293</v>
      </c>
      <c r="F193" s="17" t="s">
        <v>806</v>
      </c>
      <c r="G193" s="16" t="s">
        <v>32</v>
      </c>
      <c r="H193" s="17" t="s">
        <v>33</v>
      </c>
      <c r="I193" s="49">
        <f>J193/(1+Tabla3[[#This Row],[TIPUS IVA]])</f>
        <v>79.950413223140501</v>
      </c>
      <c r="J193" s="180">
        <v>96.74</v>
      </c>
      <c r="K193" s="180">
        <v>96.74</v>
      </c>
      <c r="L193" s="17" t="s">
        <v>52</v>
      </c>
      <c r="M193" s="17"/>
      <c r="N193" s="196" t="s">
        <v>804</v>
      </c>
      <c r="O193" s="201" t="s">
        <v>805</v>
      </c>
      <c r="P193" s="16" t="s">
        <v>37</v>
      </c>
      <c r="Q193" s="182" t="s">
        <v>493</v>
      </c>
      <c r="R193" s="198" t="s">
        <v>503</v>
      </c>
      <c r="S193" s="17"/>
      <c r="T193" s="199" t="s">
        <v>734</v>
      </c>
      <c r="U193" s="200">
        <v>43195</v>
      </c>
      <c r="V193" s="200">
        <v>43195</v>
      </c>
      <c r="W193" s="200">
        <v>43196</v>
      </c>
      <c r="X193" s="200">
        <v>43213</v>
      </c>
      <c r="Y193" s="22"/>
      <c r="Z193" s="22"/>
      <c r="AA193" s="22"/>
      <c r="AB193" s="49">
        <f>AC193/(1+Tabla3[[#This Row],[TIPUS IVA]])</f>
        <v>79.950413223140501</v>
      </c>
      <c r="AC193" s="180">
        <v>96.74</v>
      </c>
      <c r="AD193" s="25">
        <v>0.21</v>
      </c>
      <c r="AE193" s="17" t="s">
        <v>38</v>
      </c>
      <c r="AF193" s="26" t="s">
        <v>37</v>
      </c>
    </row>
    <row r="194" spans="1:32" ht="27" customHeight="1" x14ac:dyDescent="0.25">
      <c r="A194" s="16" t="s">
        <v>28</v>
      </c>
      <c r="B194" s="46" t="s">
        <v>29</v>
      </c>
      <c r="C194" s="17" t="s">
        <v>40</v>
      </c>
      <c r="D194" s="47">
        <v>2018</v>
      </c>
      <c r="E194" s="195">
        <v>2018005298</v>
      </c>
      <c r="F194" s="17" t="s">
        <v>524</v>
      </c>
      <c r="G194" s="16" t="s">
        <v>32</v>
      </c>
      <c r="H194" s="17" t="s">
        <v>33</v>
      </c>
      <c r="I194" s="49">
        <f>J194/(1+Tabla3[[#This Row],[TIPUS IVA]])</f>
        <v>2.6115702479338845</v>
      </c>
      <c r="J194" s="180">
        <v>3.16</v>
      </c>
      <c r="K194" s="180">
        <v>3.16</v>
      </c>
      <c r="L194" s="17" t="s">
        <v>52</v>
      </c>
      <c r="M194" s="17"/>
      <c r="N194" s="196" t="s">
        <v>804</v>
      </c>
      <c r="O194" s="201" t="s">
        <v>805</v>
      </c>
      <c r="P194" s="16" t="s">
        <v>37</v>
      </c>
      <c r="Q194" s="182" t="s">
        <v>493</v>
      </c>
      <c r="R194" s="198" t="s">
        <v>503</v>
      </c>
      <c r="S194" s="17"/>
      <c r="T194" s="199" t="s">
        <v>734</v>
      </c>
      <c r="U194" s="200">
        <v>43195</v>
      </c>
      <c r="V194" s="200">
        <v>43195</v>
      </c>
      <c r="W194" s="200">
        <v>43196</v>
      </c>
      <c r="X194" s="200">
        <v>43213</v>
      </c>
      <c r="Y194" s="22"/>
      <c r="Z194" s="22"/>
      <c r="AA194" s="22"/>
      <c r="AB194" s="49">
        <f>AC194/(1+Tabla3[[#This Row],[TIPUS IVA]])</f>
        <v>2.6115702479338845</v>
      </c>
      <c r="AC194" s="180">
        <v>3.16</v>
      </c>
      <c r="AD194" s="25">
        <v>0.21</v>
      </c>
      <c r="AE194" s="17" t="s">
        <v>38</v>
      </c>
      <c r="AF194" s="26" t="s">
        <v>37</v>
      </c>
    </row>
    <row r="195" spans="1:32" ht="27" customHeight="1" x14ac:dyDescent="0.25">
      <c r="A195" s="16" t="s">
        <v>28</v>
      </c>
      <c r="B195" s="46" t="s">
        <v>29</v>
      </c>
      <c r="C195" s="17" t="s">
        <v>40</v>
      </c>
      <c r="D195" s="47">
        <v>2018</v>
      </c>
      <c r="E195" s="195">
        <v>2018005299</v>
      </c>
      <c r="F195" s="17" t="s">
        <v>524</v>
      </c>
      <c r="G195" s="16" t="s">
        <v>32</v>
      </c>
      <c r="H195" s="17" t="s">
        <v>33</v>
      </c>
      <c r="I195" s="49">
        <f>J195/(1+Tabla3[[#This Row],[TIPUS IVA]])</f>
        <v>2.6115702479338845</v>
      </c>
      <c r="J195" s="180">
        <v>3.16</v>
      </c>
      <c r="K195" s="180">
        <v>3.16</v>
      </c>
      <c r="L195" s="17" t="s">
        <v>52</v>
      </c>
      <c r="M195" s="17"/>
      <c r="N195" s="196" t="s">
        <v>804</v>
      </c>
      <c r="O195" s="201" t="s">
        <v>805</v>
      </c>
      <c r="P195" s="16" t="s">
        <v>37</v>
      </c>
      <c r="Q195" s="182" t="s">
        <v>493</v>
      </c>
      <c r="R195" s="198" t="s">
        <v>503</v>
      </c>
      <c r="S195" s="17"/>
      <c r="T195" s="199" t="s">
        <v>734</v>
      </c>
      <c r="U195" s="200">
        <v>43195</v>
      </c>
      <c r="V195" s="200">
        <v>43195</v>
      </c>
      <c r="W195" s="200">
        <v>43196</v>
      </c>
      <c r="X195" s="200">
        <v>43213</v>
      </c>
      <c r="Y195" s="22"/>
      <c r="Z195" s="22"/>
      <c r="AA195" s="22"/>
      <c r="AB195" s="49">
        <f>AC195/(1+Tabla3[[#This Row],[TIPUS IVA]])</f>
        <v>2.6115702479338845</v>
      </c>
      <c r="AC195" s="180">
        <v>3.16</v>
      </c>
      <c r="AD195" s="25">
        <v>0.21</v>
      </c>
      <c r="AE195" s="17" t="s">
        <v>38</v>
      </c>
      <c r="AF195" s="26" t="s">
        <v>37</v>
      </c>
    </row>
    <row r="196" spans="1:32" ht="27" customHeight="1" x14ac:dyDescent="0.25">
      <c r="A196" s="16" t="s">
        <v>28</v>
      </c>
      <c r="B196" s="46" t="s">
        <v>29</v>
      </c>
      <c r="C196" s="17" t="s">
        <v>40</v>
      </c>
      <c r="D196" s="47">
        <v>2018</v>
      </c>
      <c r="E196" s="195">
        <v>2018005300</v>
      </c>
      <c r="F196" s="17" t="s">
        <v>807</v>
      </c>
      <c r="G196" s="16" t="s">
        <v>32</v>
      </c>
      <c r="H196" s="17" t="s">
        <v>33</v>
      </c>
      <c r="I196" s="49">
        <f>J196/(1+Tabla3[[#This Row],[TIPUS IVA]])</f>
        <v>30.206611570247933</v>
      </c>
      <c r="J196" s="180">
        <v>36.549999999999997</v>
      </c>
      <c r="K196" s="180">
        <v>36.549999999999997</v>
      </c>
      <c r="L196" s="17" t="s">
        <v>52</v>
      </c>
      <c r="M196" s="17"/>
      <c r="N196" s="196" t="s">
        <v>804</v>
      </c>
      <c r="O196" s="201" t="s">
        <v>805</v>
      </c>
      <c r="P196" s="16" t="s">
        <v>37</v>
      </c>
      <c r="Q196" s="182" t="s">
        <v>493</v>
      </c>
      <c r="R196" s="198" t="s">
        <v>503</v>
      </c>
      <c r="S196" s="17"/>
      <c r="T196" s="199" t="s">
        <v>734</v>
      </c>
      <c r="U196" s="200">
        <v>43195</v>
      </c>
      <c r="V196" s="200">
        <v>43195</v>
      </c>
      <c r="W196" s="200">
        <v>43196</v>
      </c>
      <c r="X196" s="200">
        <v>43213</v>
      </c>
      <c r="Y196" s="22"/>
      <c r="Z196" s="22"/>
      <c r="AA196" s="22"/>
      <c r="AB196" s="49">
        <f>AC196/(1+Tabla3[[#This Row],[TIPUS IVA]])</f>
        <v>30.206611570247933</v>
      </c>
      <c r="AC196" s="180">
        <v>36.549999999999997</v>
      </c>
      <c r="AD196" s="25">
        <v>0.21</v>
      </c>
      <c r="AE196" s="17" t="s">
        <v>38</v>
      </c>
      <c r="AF196" s="26" t="s">
        <v>37</v>
      </c>
    </row>
    <row r="197" spans="1:32" ht="27" customHeight="1" x14ac:dyDescent="0.25">
      <c r="A197" s="16" t="s">
        <v>28</v>
      </c>
      <c r="B197" s="46" t="s">
        <v>29</v>
      </c>
      <c r="C197" s="17" t="s">
        <v>40</v>
      </c>
      <c r="D197" s="47">
        <v>2018</v>
      </c>
      <c r="E197" s="195">
        <v>2018005301</v>
      </c>
      <c r="F197" s="17" t="s">
        <v>808</v>
      </c>
      <c r="G197" s="16" t="s">
        <v>32</v>
      </c>
      <c r="H197" s="17" t="s">
        <v>33</v>
      </c>
      <c r="I197" s="49">
        <f>J197/(1+Tabla3[[#This Row],[TIPUS IVA]])</f>
        <v>7.4214876033057857</v>
      </c>
      <c r="J197" s="180">
        <v>8.98</v>
      </c>
      <c r="K197" s="180">
        <v>8.98</v>
      </c>
      <c r="L197" s="17" t="s">
        <v>52</v>
      </c>
      <c r="M197" s="17"/>
      <c r="N197" s="196" t="s">
        <v>804</v>
      </c>
      <c r="O197" s="201" t="s">
        <v>805</v>
      </c>
      <c r="P197" s="16" t="s">
        <v>37</v>
      </c>
      <c r="Q197" s="182" t="s">
        <v>493</v>
      </c>
      <c r="R197" s="198" t="s">
        <v>503</v>
      </c>
      <c r="S197" s="17"/>
      <c r="T197" s="199" t="s">
        <v>734</v>
      </c>
      <c r="U197" s="200">
        <v>43202</v>
      </c>
      <c r="V197" s="200">
        <v>43202</v>
      </c>
      <c r="W197" s="200">
        <v>43206</v>
      </c>
      <c r="X197" s="200">
        <v>43213</v>
      </c>
      <c r="Y197" s="22"/>
      <c r="Z197" s="22"/>
      <c r="AA197" s="22"/>
      <c r="AB197" s="49">
        <f>AC197/(1+Tabla3[[#This Row],[TIPUS IVA]])</f>
        <v>7.4214876033057857</v>
      </c>
      <c r="AC197" s="180">
        <v>8.98</v>
      </c>
      <c r="AD197" s="25">
        <v>0.21</v>
      </c>
      <c r="AE197" s="17" t="s">
        <v>38</v>
      </c>
      <c r="AF197" s="26" t="s">
        <v>37</v>
      </c>
    </row>
    <row r="198" spans="1:32" ht="27" customHeight="1" x14ac:dyDescent="0.25">
      <c r="A198" s="16" t="s">
        <v>28</v>
      </c>
      <c r="B198" s="46" t="s">
        <v>29</v>
      </c>
      <c r="C198" s="17" t="s">
        <v>40</v>
      </c>
      <c r="D198" s="47">
        <v>2018</v>
      </c>
      <c r="E198" s="195">
        <v>2018005302</v>
      </c>
      <c r="F198" s="17" t="s">
        <v>809</v>
      </c>
      <c r="G198" s="16" t="s">
        <v>32</v>
      </c>
      <c r="H198" s="17" t="s">
        <v>33</v>
      </c>
      <c r="I198" s="49">
        <f>J198/(1+Tabla3[[#This Row],[TIPUS IVA]])</f>
        <v>111.77685950413223</v>
      </c>
      <c r="J198" s="180">
        <v>135.25</v>
      </c>
      <c r="K198" s="180">
        <v>135.25</v>
      </c>
      <c r="L198" s="17" t="s">
        <v>52</v>
      </c>
      <c r="M198" s="17"/>
      <c r="N198" s="196" t="s">
        <v>804</v>
      </c>
      <c r="O198" s="201" t="s">
        <v>805</v>
      </c>
      <c r="P198" s="16" t="s">
        <v>37</v>
      </c>
      <c r="Q198" s="182" t="s">
        <v>493</v>
      </c>
      <c r="R198" s="198" t="s">
        <v>503</v>
      </c>
      <c r="S198" s="17"/>
      <c r="T198" s="199" t="s">
        <v>734</v>
      </c>
      <c r="U198" s="200">
        <v>43195</v>
      </c>
      <c r="V198" s="200">
        <v>43195</v>
      </c>
      <c r="W198" s="200">
        <v>43196</v>
      </c>
      <c r="X198" s="200">
        <v>43213</v>
      </c>
      <c r="Y198" s="22"/>
      <c r="Z198" s="22"/>
      <c r="AA198" s="22"/>
      <c r="AB198" s="49">
        <f>AC198/(1+Tabla3[[#This Row],[TIPUS IVA]])</f>
        <v>111.77685950413223</v>
      </c>
      <c r="AC198" s="180">
        <v>135.25</v>
      </c>
      <c r="AD198" s="25">
        <v>0.21</v>
      </c>
      <c r="AE198" s="17" t="s">
        <v>38</v>
      </c>
      <c r="AF198" s="26" t="s">
        <v>37</v>
      </c>
    </row>
    <row r="199" spans="1:32" ht="27" customHeight="1" x14ac:dyDescent="0.25">
      <c r="A199" s="16" t="s">
        <v>28</v>
      </c>
      <c r="B199" s="46" t="s">
        <v>29</v>
      </c>
      <c r="C199" s="17" t="s">
        <v>40</v>
      </c>
      <c r="D199" s="47">
        <v>2018</v>
      </c>
      <c r="E199" s="195">
        <v>2018005303</v>
      </c>
      <c r="F199" s="17" t="s">
        <v>810</v>
      </c>
      <c r="G199" s="16" t="s">
        <v>32</v>
      </c>
      <c r="H199" s="17" t="s">
        <v>33</v>
      </c>
      <c r="I199" s="49">
        <f>J199/(1+Tabla3[[#This Row],[TIPUS IVA]])</f>
        <v>1.859504132231405</v>
      </c>
      <c r="J199" s="180">
        <v>2.25</v>
      </c>
      <c r="K199" s="180">
        <v>2.25</v>
      </c>
      <c r="L199" s="17" t="s">
        <v>52</v>
      </c>
      <c r="M199" s="17"/>
      <c r="N199" s="196" t="s">
        <v>804</v>
      </c>
      <c r="O199" s="201" t="s">
        <v>805</v>
      </c>
      <c r="P199" s="16" t="s">
        <v>37</v>
      </c>
      <c r="Q199" s="182" t="s">
        <v>493</v>
      </c>
      <c r="R199" s="198" t="s">
        <v>503</v>
      </c>
      <c r="S199" s="17"/>
      <c r="T199" s="199" t="s">
        <v>734</v>
      </c>
      <c r="U199" s="200">
        <v>43195</v>
      </c>
      <c r="V199" s="200">
        <v>43195</v>
      </c>
      <c r="W199" s="200">
        <v>43196</v>
      </c>
      <c r="X199" s="200">
        <v>43213</v>
      </c>
      <c r="Y199" s="22"/>
      <c r="Z199" s="22"/>
      <c r="AA199" s="22"/>
      <c r="AB199" s="49">
        <f>AC199/(1+Tabla3[[#This Row],[TIPUS IVA]])</f>
        <v>1.859504132231405</v>
      </c>
      <c r="AC199" s="180">
        <v>2.25</v>
      </c>
      <c r="AD199" s="25">
        <v>0.21</v>
      </c>
      <c r="AE199" s="17" t="s">
        <v>38</v>
      </c>
      <c r="AF199" s="26" t="s">
        <v>37</v>
      </c>
    </row>
    <row r="200" spans="1:32" ht="27" customHeight="1" x14ac:dyDescent="0.25">
      <c r="A200" s="16" t="s">
        <v>28</v>
      </c>
      <c r="B200" s="46" t="s">
        <v>29</v>
      </c>
      <c r="C200" s="17" t="s">
        <v>40</v>
      </c>
      <c r="D200" s="47">
        <v>2018</v>
      </c>
      <c r="E200" s="195">
        <v>2018005304</v>
      </c>
      <c r="F200" s="17" t="s">
        <v>811</v>
      </c>
      <c r="G200" s="16" t="s">
        <v>32</v>
      </c>
      <c r="H200" s="17" t="s">
        <v>33</v>
      </c>
      <c r="I200" s="49">
        <f>J200/(1+Tabla3[[#This Row],[TIPUS IVA]])</f>
        <v>52.942148760330582</v>
      </c>
      <c r="J200" s="180">
        <v>64.06</v>
      </c>
      <c r="K200" s="180">
        <v>64.06</v>
      </c>
      <c r="L200" s="17" t="s">
        <v>52</v>
      </c>
      <c r="M200" s="17"/>
      <c r="N200" s="196" t="s">
        <v>804</v>
      </c>
      <c r="O200" s="201" t="s">
        <v>805</v>
      </c>
      <c r="P200" s="16" t="s">
        <v>37</v>
      </c>
      <c r="Q200" s="182" t="s">
        <v>493</v>
      </c>
      <c r="R200" s="198" t="s">
        <v>503</v>
      </c>
      <c r="S200" s="17"/>
      <c r="T200" s="199" t="s">
        <v>734</v>
      </c>
      <c r="U200" s="200">
        <v>43195</v>
      </c>
      <c r="V200" s="200">
        <v>43195</v>
      </c>
      <c r="W200" s="200">
        <v>43196</v>
      </c>
      <c r="X200" s="200">
        <v>43213</v>
      </c>
      <c r="Y200" s="22"/>
      <c r="Z200" s="22"/>
      <c r="AA200" s="22"/>
      <c r="AB200" s="49">
        <f>AC200/(1+Tabla3[[#This Row],[TIPUS IVA]])</f>
        <v>52.942148760330582</v>
      </c>
      <c r="AC200" s="180">
        <v>64.06</v>
      </c>
      <c r="AD200" s="25">
        <v>0.21</v>
      </c>
      <c r="AE200" s="17" t="s">
        <v>38</v>
      </c>
      <c r="AF200" s="26" t="s">
        <v>37</v>
      </c>
    </row>
    <row r="201" spans="1:32" ht="27" customHeight="1" x14ac:dyDescent="0.25">
      <c r="A201" s="16" t="s">
        <v>28</v>
      </c>
      <c r="B201" s="46" t="s">
        <v>29</v>
      </c>
      <c r="C201" s="17" t="s">
        <v>40</v>
      </c>
      <c r="D201" s="47">
        <v>2018</v>
      </c>
      <c r="E201" s="195">
        <v>2018005305</v>
      </c>
      <c r="F201" s="17" t="s">
        <v>812</v>
      </c>
      <c r="G201" s="16" t="s">
        <v>32</v>
      </c>
      <c r="H201" s="17" t="s">
        <v>33</v>
      </c>
      <c r="I201" s="49">
        <f>J201/(1+Tabla3[[#This Row],[TIPUS IVA]])</f>
        <v>10.421487603305785</v>
      </c>
      <c r="J201" s="180">
        <v>12.61</v>
      </c>
      <c r="K201" s="180">
        <v>12.61</v>
      </c>
      <c r="L201" s="17" t="s">
        <v>52</v>
      </c>
      <c r="M201" s="17"/>
      <c r="N201" s="196" t="s">
        <v>804</v>
      </c>
      <c r="O201" s="201" t="s">
        <v>805</v>
      </c>
      <c r="P201" s="16" t="s">
        <v>37</v>
      </c>
      <c r="Q201" s="182" t="s">
        <v>493</v>
      </c>
      <c r="R201" s="198" t="s">
        <v>503</v>
      </c>
      <c r="S201" s="17"/>
      <c r="T201" s="199" t="s">
        <v>734</v>
      </c>
      <c r="U201" s="200">
        <v>43195</v>
      </c>
      <c r="V201" s="200">
        <v>43195</v>
      </c>
      <c r="W201" s="200">
        <v>43196</v>
      </c>
      <c r="X201" s="200">
        <v>43213</v>
      </c>
      <c r="Y201" s="22"/>
      <c r="Z201" s="22"/>
      <c r="AA201" s="22"/>
      <c r="AB201" s="49">
        <f>AC201/(1+Tabla3[[#This Row],[TIPUS IVA]])</f>
        <v>10.421487603305785</v>
      </c>
      <c r="AC201" s="180">
        <v>12.61</v>
      </c>
      <c r="AD201" s="25">
        <v>0.21</v>
      </c>
      <c r="AE201" s="17" t="s">
        <v>38</v>
      </c>
      <c r="AF201" s="26" t="s">
        <v>37</v>
      </c>
    </row>
    <row r="202" spans="1:32" ht="27" customHeight="1" x14ac:dyDescent="0.25">
      <c r="A202" s="16" t="s">
        <v>28</v>
      </c>
      <c r="B202" s="46" t="s">
        <v>29</v>
      </c>
      <c r="C202" s="17" t="s">
        <v>40</v>
      </c>
      <c r="D202" s="47">
        <v>2018</v>
      </c>
      <c r="E202" s="195">
        <v>2018005343</v>
      </c>
      <c r="F202" s="17" t="s">
        <v>813</v>
      </c>
      <c r="G202" s="16" t="s">
        <v>32</v>
      </c>
      <c r="H202" s="17" t="s">
        <v>33</v>
      </c>
      <c r="I202" s="49">
        <f>J202/(1+Tabla3[[#This Row],[TIPUS IVA]])</f>
        <v>1.859504132231405</v>
      </c>
      <c r="J202" s="180">
        <v>2.25</v>
      </c>
      <c r="K202" s="180">
        <v>2.25</v>
      </c>
      <c r="L202" s="17" t="s">
        <v>52</v>
      </c>
      <c r="M202" s="17"/>
      <c r="N202" s="196" t="s">
        <v>804</v>
      </c>
      <c r="O202" s="201" t="s">
        <v>805</v>
      </c>
      <c r="P202" s="16" t="s">
        <v>37</v>
      </c>
      <c r="Q202" s="182" t="s">
        <v>493</v>
      </c>
      <c r="R202" s="198" t="s">
        <v>503</v>
      </c>
      <c r="S202" s="17"/>
      <c r="T202" s="199" t="s">
        <v>734</v>
      </c>
      <c r="U202" s="200">
        <v>43195</v>
      </c>
      <c r="V202" s="200">
        <v>43195</v>
      </c>
      <c r="W202" s="200">
        <v>43196</v>
      </c>
      <c r="X202" s="200">
        <v>43213</v>
      </c>
      <c r="Y202" s="22"/>
      <c r="Z202" s="22"/>
      <c r="AA202" s="22"/>
      <c r="AB202" s="49">
        <f>AC202/(1+Tabla3[[#This Row],[TIPUS IVA]])</f>
        <v>1.859504132231405</v>
      </c>
      <c r="AC202" s="180">
        <v>2.25</v>
      </c>
      <c r="AD202" s="25">
        <v>0.21</v>
      </c>
      <c r="AE202" s="17" t="s">
        <v>38</v>
      </c>
      <c r="AF202" s="26" t="s">
        <v>37</v>
      </c>
    </row>
    <row r="203" spans="1:32" ht="27" customHeight="1" x14ac:dyDescent="0.25">
      <c r="A203" s="16" t="s">
        <v>28</v>
      </c>
      <c r="B203" s="46" t="s">
        <v>29</v>
      </c>
      <c r="C203" s="17" t="s">
        <v>40</v>
      </c>
      <c r="D203" s="47">
        <v>2018</v>
      </c>
      <c r="E203" s="195">
        <v>2018005344</v>
      </c>
      <c r="F203" s="17" t="s">
        <v>814</v>
      </c>
      <c r="G203" s="16" t="s">
        <v>32</v>
      </c>
      <c r="H203" s="17" t="s">
        <v>33</v>
      </c>
      <c r="I203" s="49">
        <f>J203/(1+Tabla3[[#This Row],[TIPUS IVA]])</f>
        <v>27.958677685950413</v>
      </c>
      <c r="J203" s="180">
        <v>33.83</v>
      </c>
      <c r="K203" s="180">
        <v>33.83</v>
      </c>
      <c r="L203" s="17" t="s">
        <v>52</v>
      </c>
      <c r="M203" s="17"/>
      <c r="N203" s="196" t="s">
        <v>804</v>
      </c>
      <c r="O203" s="201" t="s">
        <v>805</v>
      </c>
      <c r="P203" s="16" t="s">
        <v>37</v>
      </c>
      <c r="Q203" s="182" t="s">
        <v>493</v>
      </c>
      <c r="R203" s="198" t="s">
        <v>503</v>
      </c>
      <c r="S203" s="17"/>
      <c r="T203" s="199" t="s">
        <v>734</v>
      </c>
      <c r="U203" s="200">
        <v>43202</v>
      </c>
      <c r="V203" s="200">
        <v>43202</v>
      </c>
      <c r="W203" s="200">
        <v>43206</v>
      </c>
      <c r="X203" s="200">
        <v>43213</v>
      </c>
      <c r="Y203" s="22"/>
      <c r="Z203" s="22"/>
      <c r="AA203" s="22"/>
      <c r="AB203" s="49">
        <f>AC203/(1+Tabla3[[#This Row],[TIPUS IVA]])</f>
        <v>27.958677685950413</v>
      </c>
      <c r="AC203" s="180">
        <v>33.83</v>
      </c>
      <c r="AD203" s="25">
        <v>0.21</v>
      </c>
      <c r="AE203" s="17" t="s">
        <v>38</v>
      </c>
      <c r="AF203" s="26" t="s">
        <v>37</v>
      </c>
    </row>
    <row r="204" spans="1:32" ht="27" customHeight="1" x14ac:dyDescent="0.25">
      <c r="A204" s="16" t="s">
        <v>28</v>
      </c>
      <c r="B204" s="46" t="s">
        <v>29</v>
      </c>
      <c r="C204" s="17" t="s">
        <v>40</v>
      </c>
      <c r="D204" s="47">
        <v>2018</v>
      </c>
      <c r="E204" s="195">
        <v>2018005345</v>
      </c>
      <c r="F204" s="17" t="s">
        <v>811</v>
      </c>
      <c r="G204" s="16" t="s">
        <v>32</v>
      </c>
      <c r="H204" s="17" t="s">
        <v>33</v>
      </c>
      <c r="I204" s="49">
        <f>J204/(1+Tabla3[[#This Row],[TIPUS IVA]])</f>
        <v>1.4876033057851241</v>
      </c>
      <c r="J204" s="180">
        <v>1.8</v>
      </c>
      <c r="K204" s="180">
        <v>1.8</v>
      </c>
      <c r="L204" s="17" t="s">
        <v>52</v>
      </c>
      <c r="M204" s="17"/>
      <c r="N204" s="196" t="s">
        <v>804</v>
      </c>
      <c r="O204" s="201" t="s">
        <v>805</v>
      </c>
      <c r="P204" s="16" t="s">
        <v>37</v>
      </c>
      <c r="Q204" s="182" t="s">
        <v>493</v>
      </c>
      <c r="R204" s="198" t="s">
        <v>503</v>
      </c>
      <c r="S204" s="17"/>
      <c r="T204" s="199" t="s">
        <v>734</v>
      </c>
      <c r="U204" s="200">
        <v>43195</v>
      </c>
      <c r="V204" s="200">
        <v>43195</v>
      </c>
      <c r="W204" s="200">
        <v>43196</v>
      </c>
      <c r="X204" s="200">
        <v>43213</v>
      </c>
      <c r="Y204" s="22"/>
      <c r="Z204" s="22"/>
      <c r="AA204" s="22"/>
      <c r="AB204" s="49">
        <f>AC204/(1+Tabla3[[#This Row],[TIPUS IVA]])</f>
        <v>1.4876033057851241</v>
      </c>
      <c r="AC204" s="180">
        <v>1.8</v>
      </c>
      <c r="AD204" s="25">
        <v>0.21</v>
      </c>
      <c r="AE204" s="17" t="s">
        <v>38</v>
      </c>
      <c r="AF204" s="26" t="s">
        <v>37</v>
      </c>
    </row>
    <row r="205" spans="1:32" ht="27" customHeight="1" x14ac:dyDescent="0.25">
      <c r="A205" s="16" t="s">
        <v>28</v>
      </c>
      <c r="B205" s="46" t="s">
        <v>29</v>
      </c>
      <c r="C205" s="17" t="s">
        <v>40</v>
      </c>
      <c r="D205" s="47">
        <v>2018</v>
      </c>
      <c r="E205" s="195">
        <v>2018005346</v>
      </c>
      <c r="F205" s="17" t="s">
        <v>815</v>
      </c>
      <c r="G205" s="16" t="s">
        <v>32</v>
      </c>
      <c r="H205" s="17" t="s">
        <v>33</v>
      </c>
      <c r="I205" s="49">
        <f>J205/(1+Tabla3[[#This Row],[TIPUS IVA]])</f>
        <v>2.2314049586776861</v>
      </c>
      <c r="J205" s="180">
        <v>2.7</v>
      </c>
      <c r="K205" s="180">
        <v>2.7</v>
      </c>
      <c r="L205" s="17" t="s">
        <v>52</v>
      </c>
      <c r="M205" s="17"/>
      <c r="N205" s="196" t="s">
        <v>804</v>
      </c>
      <c r="O205" s="201" t="s">
        <v>805</v>
      </c>
      <c r="P205" s="16" t="s">
        <v>37</v>
      </c>
      <c r="Q205" s="182" t="s">
        <v>493</v>
      </c>
      <c r="R205" s="198" t="s">
        <v>503</v>
      </c>
      <c r="S205" s="17"/>
      <c r="T205" s="199" t="s">
        <v>734</v>
      </c>
      <c r="U205" s="200">
        <v>43195</v>
      </c>
      <c r="V205" s="200">
        <v>43195</v>
      </c>
      <c r="W205" s="200">
        <v>43196</v>
      </c>
      <c r="X205" s="200">
        <v>43213</v>
      </c>
      <c r="Y205" s="22"/>
      <c r="Z205" s="22"/>
      <c r="AA205" s="22"/>
      <c r="AB205" s="49">
        <f>AC205/(1+Tabla3[[#This Row],[TIPUS IVA]])</f>
        <v>2.2314049586776861</v>
      </c>
      <c r="AC205" s="180">
        <v>2.7</v>
      </c>
      <c r="AD205" s="25">
        <v>0.21</v>
      </c>
      <c r="AE205" s="17" t="s">
        <v>38</v>
      </c>
      <c r="AF205" s="26" t="s">
        <v>37</v>
      </c>
    </row>
    <row r="206" spans="1:32" ht="27" customHeight="1" x14ac:dyDescent="0.25">
      <c r="A206" s="16" t="s">
        <v>28</v>
      </c>
      <c r="B206" s="46" t="s">
        <v>29</v>
      </c>
      <c r="C206" s="17" t="s">
        <v>40</v>
      </c>
      <c r="D206" s="47">
        <v>2018</v>
      </c>
      <c r="E206" s="195">
        <v>2018005347</v>
      </c>
      <c r="F206" s="17" t="s">
        <v>535</v>
      </c>
      <c r="G206" s="16" t="s">
        <v>32</v>
      </c>
      <c r="H206" s="17" t="s">
        <v>33</v>
      </c>
      <c r="I206" s="49">
        <f>J206/(1+Tabla3[[#This Row],[TIPUS IVA]])</f>
        <v>122.00826446280992</v>
      </c>
      <c r="J206" s="180">
        <v>147.63</v>
      </c>
      <c r="K206" s="180">
        <v>147.63</v>
      </c>
      <c r="L206" s="17" t="s">
        <v>52</v>
      </c>
      <c r="M206" s="17"/>
      <c r="N206" s="196" t="s">
        <v>804</v>
      </c>
      <c r="O206" s="201" t="s">
        <v>805</v>
      </c>
      <c r="P206" s="16" t="s">
        <v>37</v>
      </c>
      <c r="Q206" s="182" t="s">
        <v>493</v>
      </c>
      <c r="R206" s="198" t="s">
        <v>503</v>
      </c>
      <c r="S206" s="17"/>
      <c r="T206" s="199" t="s">
        <v>734</v>
      </c>
      <c r="U206" s="200">
        <v>43195</v>
      </c>
      <c r="V206" s="200">
        <v>43195</v>
      </c>
      <c r="W206" s="200">
        <v>43196</v>
      </c>
      <c r="X206" s="200">
        <v>43213</v>
      </c>
      <c r="Y206" s="22"/>
      <c r="Z206" s="22"/>
      <c r="AA206" s="22"/>
      <c r="AB206" s="49">
        <f>AC206/(1+Tabla3[[#This Row],[TIPUS IVA]])</f>
        <v>122.00826446280992</v>
      </c>
      <c r="AC206" s="180">
        <v>147.63</v>
      </c>
      <c r="AD206" s="25">
        <v>0.21</v>
      </c>
      <c r="AE206" s="17" t="s">
        <v>38</v>
      </c>
      <c r="AF206" s="26" t="s">
        <v>37</v>
      </c>
    </row>
    <row r="207" spans="1:32" ht="27" customHeight="1" x14ac:dyDescent="0.25">
      <c r="A207" s="16" t="s">
        <v>28</v>
      </c>
      <c r="B207" s="46" t="s">
        <v>29</v>
      </c>
      <c r="C207" s="17" t="s">
        <v>40</v>
      </c>
      <c r="D207" s="47">
        <v>2018</v>
      </c>
      <c r="E207" s="195">
        <v>2018005482</v>
      </c>
      <c r="F207" s="17" t="s">
        <v>816</v>
      </c>
      <c r="G207" s="16" t="s">
        <v>32</v>
      </c>
      <c r="H207" s="17" t="s">
        <v>33</v>
      </c>
      <c r="I207" s="49">
        <f>J207/(1+Tabla3[[#This Row],[TIPUS IVA]])</f>
        <v>34.32231404958678</v>
      </c>
      <c r="J207" s="180">
        <v>41.53</v>
      </c>
      <c r="K207" s="180">
        <v>41.53</v>
      </c>
      <c r="L207" s="17" t="s">
        <v>52</v>
      </c>
      <c r="M207" s="17"/>
      <c r="N207" s="196" t="s">
        <v>804</v>
      </c>
      <c r="O207" s="197" t="s">
        <v>805</v>
      </c>
      <c r="P207" s="16" t="s">
        <v>37</v>
      </c>
      <c r="Q207" s="182" t="s">
        <v>493</v>
      </c>
      <c r="R207" s="198" t="s">
        <v>503</v>
      </c>
      <c r="S207" s="17"/>
      <c r="T207" s="199" t="s">
        <v>734</v>
      </c>
      <c r="U207" s="200">
        <v>43210</v>
      </c>
      <c r="V207" s="200">
        <v>43210</v>
      </c>
      <c r="W207" s="200">
        <v>43213</v>
      </c>
      <c r="X207" s="200">
        <v>43213</v>
      </c>
      <c r="Y207" s="22"/>
      <c r="Z207" s="22"/>
      <c r="AA207" s="22"/>
      <c r="AB207" s="49">
        <f>AC207/(1+Tabla3[[#This Row],[TIPUS IVA]])</f>
        <v>34.32231404958678</v>
      </c>
      <c r="AC207" s="180">
        <v>41.53</v>
      </c>
      <c r="AD207" s="25">
        <v>0.21</v>
      </c>
      <c r="AE207" s="17" t="s">
        <v>38</v>
      </c>
      <c r="AF207" s="26" t="s">
        <v>37</v>
      </c>
    </row>
    <row r="208" spans="1:32" ht="27" customHeight="1" x14ac:dyDescent="0.25">
      <c r="A208" s="16" t="s">
        <v>28</v>
      </c>
      <c r="B208" s="46" t="s">
        <v>29</v>
      </c>
      <c r="C208" s="17" t="s">
        <v>40</v>
      </c>
      <c r="D208" s="47">
        <v>2018</v>
      </c>
      <c r="E208" s="195">
        <v>2018005763</v>
      </c>
      <c r="F208" s="17" t="s">
        <v>522</v>
      </c>
      <c r="G208" s="16" t="s">
        <v>32</v>
      </c>
      <c r="H208" s="17" t="s">
        <v>33</v>
      </c>
      <c r="I208" s="49">
        <f>J208/(1+Tabla3[[#This Row],[TIPUS IVA]])</f>
        <v>19.198347107438018</v>
      </c>
      <c r="J208" s="180">
        <v>23.23</v>
      </c>
      <c r="K208" s="180">
        <v>23.23</v>
      </c>
      <c r="L208" s="17" t="s">
        <v>52</v>
      </c>
      <c r="M208" s="17"/>
      <c r="N208" s="196" t="s">
        <v>804</v>
      </c>
      <c r="O208" s="197" t="s">
        <v>805</v>
      </c>
      <c r="P208" s="16" t="s">
        <v>37</v>
      </c>
      <c r="Q208" s="182" t="s">
        <v>493</v>
      </c>
      <c r="R208" s="198" t="s">
        <v>503</v>
      </c>
      <c r="S208" s="17"/>
      <c r="T208" s="199" t="s">
        <v>734</v>
      </c>
      <c r="U208" s="200">
        <v>43210</v>
      </c>
      <c r="V208" s="200">
        <v>43210</v>
      </c>
      <c r="W208" s="200">
        <v>43213</v>
      </c>
      <c r="X208" s="200">
        <v>43213</v>
      </c>
      <c r="Y208" s="22"/>
      <c r="Z208" s="22"/>
      <c r="AA208" s="22"/>
      <c r="AB208" s="49">
        <f>AC208/(1+Tabla3[[#This Row],[TIPUS IVA]])</f>
        <v>19.198347107438018</v>
      </c>
      <c r="AC208" s="180">
        <v>23.23</v>
      </c>
      <c r="AD208" s="25">
        <v>0.21</v>
      </c>
      <c r="AE208" s="17" t="s">
        <v>38</v>
      </c>
      <c r="AF208" s="26" t="s">
        <v>37</v>
      </c>
    </row>
    <row r="209" spans="1:32" ht="27" customHeight="1" x14ac:dyDescent="0.25">
      <c r="A209" s="16" t="s">
        <v>28</v>
      </c>
      <c r="B209" s="46" t="s">
        <v>29</v>
      </c>
      <c r="C209" s="17" t="s">
        <v>40</v>
      </c>
      <c r="D209" s="47">
        <v>2018</v>
      </c>
      <c r="E209" s="195">
        <v>2018005900</v>
      </c>
      <c r="F209" s="17" t="s">
        <v>817</v>
      </c>
      <c r="G209" s="16" t="s">
        <v>32</v>
      </c>
      <c r="H209" s="17" t="s">
        <v>33</v>
      </c>
      <c r="I209" s="49">
        <f>J209/(1+Tabla3[[#This Row],[TIPUS IVA]])</f>
        <v>67.950413223140501</v>
      </c>
      <c r="J209" s="180">
        <v>82.22</v>
      </c>
      <c r="K209" s="180">
        <v>82.22</v>
      </c>
      <c r="L209" s="17" t="s">
        <v>52</v>
      </c>
      <c r="M209" s="17"/>
      <c r="N209" s="196" t="s">
        <v>804</v>
      </c>
      <c r="O209" s="197" t="s">
        <v>805</v>
      </c>
      <c r="P209" s="16" t="s">
        <v>37</v>
      </c>
      <c r="Q209" s="182" t="s">
        <v>493</v>
      </c>
      <c r="R209" s="198" t="s">
        <v>503</v>
      </c>
      <c r="S209" s="17"/>
      <c r="T209" s="199" t="s">
        <v>734</v>
      </c>
      <c r="U209" s="200">
        <v>43216</v>
      </c>
      <c r="V209" s="200">
        <v>43216</v>
      </c>
      <c r="W209" s="200">
        <v>43227</v>
      </c>
      <c r="X209" s="200">
        <v>43227</v>
      </c>
      <c r="Y209" s="22"/>
      <c r="Z209" s="22"/>
      <c r="AA209" s="22"/>
      <c r="AB209" s="49">
        <f>AC209/(1+Tabla3[[#This Row],[TIPUS IVA]])</f>
        <v>67.950413223140501</v>
      </c>
      <c r="AC209" s="180">
        <v>82.22</v>
      </c>
      <c r="AD209" s="25">
        <v>0.21</v>
      </c>
      <c r="AE209" s="17" t="s">
        <v>38</v>
      </c>
      <c r="AF209" s="26" t="s">
        <v>37</v>
      </c>
    </row>
    <row r="210" spans="1:32" ht="27" customHeight="1" x14ac:dyDescent="0.25">
      <c r="A210" s="16" t="s">
        <v>28</v>
      </c>
      <c r="B210" s="46" t="s">
        <v>29</v>
      </c>
      <c r="C210" s="17" t="s">
        <v>40</v>
      </c>
      <c r="D210" s="47">
        <v>2018</v>
      </c>
      <c r="E210" s="195">
        <v>2018005904</v>
      </c>
      <c r="F210" s="17" t="s">
        <v>818</v>
      </c>
      <c r="G210" s="16" t="s">
        <v>32</v>
      </c>
      <c r="H210" s="17" t="s">
        <v>33</v>
      </c>
      <c r="I210" s="49">
        <f>J210/(1+Tabla3[[#This Row],[TIPUS IVA]])</f>
        <v>3.71900826446281</v>
      </c>
      <c r="J210" s="180">
        <v>4.5</v>
      </c>
      <c r="K210" s="180">
        <v>4.5</v>
      </c>
      <c r="L210" s="17" t="s">
        <v>52</v>
      </c>
      <c r="M210" s="17"/>
      <c r="N210" s="196" t="s">
        <v>804</v>
      </c>
      <c r="O210" s="197" t="s">
        <v>805</v>
      </c>
      <c r="P210" s="16" t="s">
        <v>37</v>
      </c>
      <c r="Q210" s="182" t="s">
        <v>493</v>
      </c>
      <c r="R210" s="198" t="s">
        <v>503</v>
      </c>
      <c r="S210" s="17"/>
      <c r="T210" s="199" t="s">
        <v>734</v>
      </c>
      <c r="U210" s="200">
        <v>43216</v>
      </c>
      <c r="V210" s="200">
        <v>43216</v>
      </c>
      <c r="W210" s="200">
        <v>43227</v>
      </c>
      <c r="X210" s="200">
        <v>43227</v>
      </c>
      <c r="Y210" s="22"/>
      <c r="Z210" s="22"/>
      <c r="AA210" s="22"/>
      <c r="AB210" s="49">
        <f>AC210/(1+Tabla3[[#This Row],[TIPUS IVA]])</f>
        <v>3.71900826446281</v>
      </c>
      <c r="AC210" s="180">
        <v>4.5</v>
      </c>
      <c r="AD210" s="25">
        <v>0.21</v>
      </c>
      <c r="AE210" s="17" t="s">
        <v>38</v>
      </c>
      <c r="AF210" s="26" t="s">
        <v>37</v>
      </c>
    </row>
    <row r="211" spans="1:32" ht="27" customHeight="1" x14ac:dyDescent="0.25">
      <c r="A211" s="16" t="s">
        <v>28</v>
      </c>
      <c r="B211" s="46" t="s">
        <v>29</v>
      </c>
      <c r="C211" s="17" t="s">
        <v>40</v>
      </c>
      <c r="D211" s="47">
        <v>2018</v>
      </c>
      <c r="E211" s="195">
        <v>2018006775</v>
      </c>
      <c r="F211" s="17" t="s">
        <v>819</v>
      </c>
      <c r="G211" s="16" t="s">
        <v>32</v>
      </c>
      <c r="H211" s="17" t="s">
        <v>33</v>
      </c>
      <c r="I211" s="49">
        <f>J211/(1+Tabla3[[#This Row],[TIPUS IVA]])</f>
        <v>4.4628099173553721</v>
      </c>
      <c r="J211" s="180">
        <v>5.4</v>
      </c>
      <c r="K211" s="180">
        <v>5.4</v>
      </c>
      <c r="L211" s="17" t="s">
        <v>52</v>
      </c>
      <c r="M211" s="17"/>
      <c r="N211" s="196" t="s">
        <v>804</v>
      </c>
      <c r="O211" s="197" t="s">
        <v>805</v>
      </c>
      <c r="P211" s="16" t="s">
        <v>37</v>
      </c>
      <c r="Q211" s="182" t="s">
        <v>493</v>
      </c>
      <c r="R211" s="198" t="s">
        <v>503</v>
      </c>
      <c r="S211" s="17"/>
      <c r="T211" s="199" t="s">
        <v>734</v>
      </c>
      <c r="U211" s="200">
        <v>43237</v>
      </c>
      <c r="V211" s="200">
        <v>43237</v>
      </c>
      <c r="W211" s="200">
        <v>43242</v>
      </c>
      <c r="X211" s="200">
        <v>43242</v>
      </c>
      <c r="Y211" s="22"/>
      <c r="Z211" s="22"/>
      <c r="AA211" s="22"/>
      <c r="AB211" s="49">
        <f>AC211/(1+Tabla3[[#This Row],[TIPUS IVA]])</f>
        <v>4.4628099173553721</v>
      </c>
      <c r="AC211" s="180">
        <v>5.4</v>
      </c>
      <c r="AD211" s="25">
        <v>0.21</v>
      </c>
      <c r="AE211" s="17" t="s">
        <v>38</v>
      </c>
      <c r="AF211" s="26" t="s">
        <v>37</v>
      </c>
    </row>
    <row r="212" spans="1:32" ht="27" customHeight="1" x14ac:dyDescent="0.25">
      <c r="A212" s="16" t="s">
        <v>28</v>
      </c>
      <c r="B212" s="46" t="s">
        <v>29</v>
      </c>
      <c r="C212" s="17" t="s">
        <v>40</v>
      </c>
      <c r="D212" s="47">
        <v>2018</v>
      </c>
      <c r="E212" s="195">
        <v>2018006782</v>
      </c>
      <c r="F212" s="17" t="s">
        <v>808</v>
      </c>
      <c r="G212" s="16" t="s">
        <v>32</v>
      </c>
      <c r="H212" s="17" t="s">
        <v>33</v>
      </c>
      <c r="I212" s="49">
        <f>J212/(1+Tabla3[[#This Row],[TIPUS IVA]])</f>
        <v>10.041322314049587</v>
      </c>
      <c r="J212" s="180">
        <v>12.15</v>
      </c>
      <c r="K212" s="180">
        <v>12.15</v>
      </c>
      <c r="L212" s="17" t="s">
        <v>52</v>
      </c>
      <c r="M212" s="17"/>
      <c r="N212" s="196" t="s">
        <v>804</v>
      </c>
      <c r="O212" s="197" t="s">
        <v>805</v>
      </c>
      <c r="P212" s="16" t="s">
        <v>37</v>
      </c>
      <c r="Q212" s="182" t="s">
        <v>493</v>
      </c>
      <c r="R212" s="198" t="s">
        <v>503</v>
      </c>
      <c r="S212" s="17"/>
      <c r="T212" s="199" t="s">
        <v>734</v>
      </c>
      <c r="U212" s="200">
        <v>43237</v>
      </c>
      <c r="V212" s="200">
        <v>43237</v>
      </c>
      <c r="W212" s="200">
        <v>43242</v>
      </c>
      <c r="X212" s="200">
        <v>43242</v>
      </c>
      <c r="Y212" s="22"/>
      <c r="Z212" s="22"/>
      <c r="AA212" s="22"/>
      <c r="AB212" s="49">
        <f>AC212/(1+Tabla3[[#This Row],[TIPUS IVA]])</f>
        <v>10.041322314049587</v>
      </c>
      <c r="AC212" s="180">
        <v>12.15</v>
      </c>
      <c r="AD212" s="25">
        <v>0.21</v>
      </c>
      <c r="AE212" s="17" t="s">
        <v>38</v>
      </c>
      <c r="AF212" s="26" t="s">
        <v>37</v>
      </c>
    </row>
    <row r="213" spans="1:32" ht="27" customHeight="1" x14ac:dyDescent="0.25">
      <c r="A213" s="16" t="s">
        <v>28</v>
      </c>
      <c r="B213" s="46" t="s">
        <v>29</v>
      </c>
      <c r="C213" s="17" t="s">
        <v>40</v>
      </c>
      <c r="D213" s="47">
        <v>2018</v>
      </c>
      <c r="E213" s="195">
        <v>2018006784</v>
      </c>
      <c r="F213" s="17" t="s">
        <v>820</v>
      </c>
      <c r="G213" s="16" t="s">
        <v>32</v>
      </c>
      <c r="H213" s="17" t="s">
        <v>33</v>
      </c>
      <c r="I213" s="49">
        <f>J213/(1+Tabla3[[#This Row],[TIPUS IVA]])</f>
        <v>5.5785123966942152</v>
      </c>
      <c r="J213" s="180">
        <v>6.75</v>
      </c>
      <c r="K213" s="180">
        <v>6.75</v>
      </c>
      <c r="L213" s="17" t="s">
        <v>52</v>
      </c>
      <c r="M213" s="17"/>
      <c r="N213" s="196" t="s">
        <v>804</v>
      </c>
      <c r="O213" s="197" t="s">
        <v>805</v>
      </c>
      <c r="P213" s="16" t="s">
        <v>37</v>
      </c>
      <c r="Q213" s="182" t="s">
        <v>493</v>
      </c>
      <c r="R213" s="198" t="s">
        <v>503</v>
      </c>
      <c r="S213" s="17"/>
      <c r="T213" s="199" t="s">
        <v>734</v>
      </c>
      <c r="U213" s="200">
        <v>43237</v>
      </c>
      <c r="V213" s="200">
        <v>43237</v>
      </c>
      <c r="W213" s="200">
        <v>43242</v>
      </c>
      <c r="X213" s="200">
        <v>43242</v>
      </c>
      <c r="Y213" s="22"/>
      <c r="Z213" s="22"/>
      <c r="AA213" s="22"/>
      <c r="AB213" s="49">
        <f>AC213/(1+Tabla3[[#This Row],[TIPUS IVA]])</f>
        <v>5.5785123966942152</v>
      </c>
      <c r="AC213" s="180">
        <v>6.75</v>
      </c>
      <c r="AD213" s="25">
        <v>0.21</v>
      </c>
      <c r="AE213" s="17" t="s">
        <v>38</v>
      </c>
      <c r="AF213" s="26" t="s">
        <v>37</v>
      </c>
    </row>
    <row r="214" spans="1:32" ht="27" customHeight="1" x14ac:dyDescent="0.25">
      <c r="A214" s="16" t="s">
        <v>28</v>
      </c>
      <c r="B214" s="46" t="s">
        <v>29</v>
      </c>
      <c r="C214" s="17" t="s">
        <v>40</v>
      </c>
      <c r="D214" s="47">
        <v>2018</v>
      </c>
      <c r="E214" s="195">
        <v>2018006785</v>
      </c>
      <c r="F214" s="17" t="s">
        <v>821</v>
      </c>
      <c r="G214" s="16" t="s">
        <v>32</v>
      </c>
      <c r="H214" s="17" t="s">
        <v>33</v>
      </c>
      <c r="I214" s="49">
        <f>J214/(1+Tabla3[[#This Row],[TIPUS IVA]])</f>
        <v>75.181818181818187</v>
      </c>
      <c r="J214" s="180">
        <v>90.97</v>
      </c>
      <c r="K214" s="180">
        <v>90.97</v>
      </c>
      <c r="L214" s="17" t="s">
        <v>52</v>
      </c>
      <c r="M214" s="17"/>
      <c r="N214" s="196" t="s">
        <v>804</v>
      </c>
      <c r="O214" s="197" t="s">
        <v>805</v>
      </c>
      <c r="P214" s="16" t="s">
        <v>37</v>
      </c>
      <c r="Q214" s="182" t="s">
        <v>493</v>
      </c>
      <c r="R214" s="198" t="s">
        <v>503</v>
      </c>
      <c r="S214" s="17"/>
      <c r="T214" s="199" t="s">
        <v>734</v>
      </c>
      <c r="U214" s="200">
        <v>43237</v>
      </c>
      <c r="V214" s="200">
        <v>43237</v>
      </c>
      <c r="W214" s="200">
        <v>43242</v>
      </c>
      <c r="X214" s="200">
        <v>43242</v>
      </c>
      <c r="Y214" s="22"/>
      <c r="Z214" s="22"/>
      <c r="AA214" s="22"/>
      <c r="AB214" s="49">
        <f>AC214/(1+Tabla3[[#This Row],[TIPUS IVA]])</f>
        <v>75.181818181818187</v>
      </c>
      <c r="AC214" s="180">
        <v>90.97</v>
      </c>
      <c r="AD214" s="25">
        <v>0.21</v>
      </c>
      <c r="AE214" s="17" t="s">
        <v>38</v>
      </c>
      <c r="AF214" s="26" t="s">
        <v>37</v>
      </c>
    </row>
    <row r="215" spans="1:32" ht="27" customHeight="1" x14ac:dyDescent="0.25">
      <c r="A215" s="16" t="s">
        <v>28</v>
      </c>
      <c r="B215" s="46" t="s">
        <v>29</v>
      </c>
      <c r="C215" s="17" t="s">
        <v>40</v>
      </c>
      <c r="D215" s="47">
        <v>2018</v>
      </c>
      <c r="E215" s="195">
        <v>2018006786</v>
      </c>
      <c r="F215" s="17" t="s">
        <v>803</v>
      </c>
      <c r="G215" s="16" t="s">
        <v>32</v>
      </c>
      <c r="H215" s="17" t="s">
        <v>33</v>
      </c>
      <c r="I215" s="49">
        <f>J215/(1+Tabla3[[#This Row],[TIPUS IVA]])</f>
        <v>5.9504132231404965</v>
      </c>
      <c r="J215" s="180">
        <v>7.2</v>
      </c>
      <c r="K215" s="180">
        <v>7.2</v>
      </c>
      <c r="L215" s="17" t="s">
        <v>52</v>
      </c>
      <c r="M215" s="17"/>
      <c r="N215" s="196" t="s">
        <v>804</v>
      </c>
      <c r="O215" s="197" t="s">
        <v>805</v>
      </c>
      <c r="P215" s="16" t="s">
        <v>37</v>
      </c>
      <c r="Q215" s="182" t="s">
        <v>493</v>
      </c>
      <c r="R215" s="198" t="s">
        <v>503</v>
      </c>
      <c r="S215" s="17"/>
      <c r="T215" s="199" t="s">
        <v>734</v>
      </c>
      <c r="U215" s="200">
        <v>43237</v>
      </c>
      <c r="V215" s="200">
        <v>43237</v>
      </c>
      <c r="W215" s="200">
        <v>43242</v>
      </c>
      <c r="X215" s="200">
        <v>43242</v>
      </c>
      <c r="Y215" s="22"/>
      <c r="Z215" s="22"/>
      <c r="AA215" s="22"/>
      <c r="AB215" s="49">
        <f>AC215/(1+Tabla3[[#This Row],[TIPUS IVA]])</f>
        <v>5.9504132231404965</v>
      </c>
      <c r="AC215" s="180">
        <v>7.2</v>
      </c>
      <c r="AD215" s="25">
        <v>0.21</v>
      </c>
      <c r="AE215" s="17" t="s">
        <v>38</v>
      </c>
      <c r="AF215" s="26" t="s">
        <v>37</v>
      </c>
    </row>
    <row r="216" spans="1:32" ht="27" customHeight="1" x14ac:dyDescent="0.25">
      <c r="A216" s="16" t="s">
        <v>28</v>
      </c>
      <c r="B216" s="46" t="s">
        <v>29</v>
      </c>
      <c r="C216" s="17" t="s">
        <v>40</v>
      </c>
      <c r="D216" s="47">
        <v>2018</v>
      </c>
      <c r="E216" s="195">
        <v>2018006788</v>
      </c>
      <c r="F216" s="17" t="s">
        <v>803</v>
      </c>
      <c r="G216" s="16" t="s">
        <v>32</v>
      </c>
      <c r="H216" s="17" t="s">
        <v>33</v>
      </c>
      <c r="I216" s="49">
        <f>J216/(1+Tabla3[[#This Row],[TIPUS IVA]])</f>
        <v>3.6115702479338845</v>
      </c>
      <c r="J216" s="180">
        <v>4.37</v>
      </c>
      <c r="K216" s="180">
        <v>4.37</v>
      </c>
      <c r="L216" s="17" t="s">
        <v>52</v>
      </c>
      <c r="M216" s="17"/>
      <c r="N216" s="196" t="s">
        <v>804</v>
      </c>
      <c r="O216" s="197" t="s">
        <v>805</v>
      </c>
      <c r="P216" s="16" t="s">
        <v>37</v>
      </c>
      <c r="Q216" s="182" t="s">
        <v>493</v>
      </c>
      <c r="R216" s="198" t="s">
        <v>503</v>
      </c>
      <c r="S216" s="17"/>
      <c r="T216" s="199" t="s">
        <v>734</v>
      </c>
      <c r="U216" s="200">
        <v>43237</v>
      </c>
      <c r="V216" s="200">
        <v>43237</v>
      </c>
      <c r="W216" s="200">
        <v>43242</v>
      </c>
      <c r="X216" s="200">
        <v>43242</v>
      </c>
      <c r="Y216" s="22"/>
      <c r="Z216" s="22"/>
      <c r="AA216" s="22"/>
      <c r="AB216" s="49">
        <f>AC216/(1+Tabla3[[#This Row],[TIPUS IVA]])</f>
        <v>3.6115702479338845</v>
      </c>
      <c r="AC216" s="180">
        <v>4.37</v>
      </c>
      <c r="AD216" s="25">
        <v>0.21</v>
      </c>
      <c r="AE216" s="17" t="s">
        <v>38</v>
      </c>
      <c r="AF216" s="26" t="s">
        <v>37</v>
      </c>
    </row>
    <row r="217" spans="1:32" ht="27" customHeight="1" x14ac:dyDescent="0.25">
      <c r="A217" s="16" t="s">
        <v>28</v>
      </c>
      <c r="B217" s="46" t="s">
        <v>29</v>
      </c>
      <c r="C217" s="17" t="s">
        <v>40</v>
      </c>
      <c r="D217" s="47">
        <v>2018</v>
      </c>
      <c r="E217" s="195">
        <v>2018006793</v>
      </c>
      <c r="F217" s="17" t="s">
        <v>822</v>
      </c>
      <c r="G217" s="16" t="s">
        <v>32</v>
      </c>
      <c r="H217" s="17" t="s">
        <v>33</v>
      </c>
      <c r="I217" s="49">
        <f>J217/(1+Tabla3[[#This Row],[TIPUS IVA]])</f>
        <v>11.75206611570248</v>
      </c>
      <c r="J217" s="180">
        <v>14.22</v>
      </c>
      <c r="K217" s="180">
        <v>14.22</v>
      </c>
      <c r="L217" s="17" t="s">
        <v>52</v>
      </c>
      <c r="M217" s="17"/>
      <c r="N217" s="196" t="s">
        <v>804</v>
      </c>
      <c r="O217" s="197" t="s">
        <v>805</v>
      </c>
      <c r="P217" s="16" t="s">
        <v>37</v>
      </c>
      <c r="Q217" s="182" t="s">
        <v>493</v>
      </c>
      <c r="R217" s="198" t="s">
        <v>503</v>
      </c>
      <c r="S217" s="17"/>
      <c r="T217" s="199" t="s">
        <v>734</v>
      </c>
      <c r="U217" s="200">
        <v>43237</v>
      </c>
      <c r="V217" s="200">
        <v>43237</v>
      </c>
      <c r="W217" s="200">
        <v>43242</v>
      </c>
      <c r="X217" s="200">
        <v>43242</v>
      </c>
      <c r="Y217" s="22"/>
      <c r="Z217" s="22"/>
      <c r="AA217" s="22"/>
      <c r="AB217" s="49">
        <f>AC217/(1+Tabla3[[#This Row],[TIPUS IVA]])</f>
        <v>11.75206611570248</v>
      </c>
      <c r="AC217" s="180">
        <v>14.22</v>
      </c>
      <c r="AD217" s="25">
        <v>0.21</v>
      </c>
      <c r="AE217" s="17" t="s">
        <v>38</v>
      </c>
      <c r="AF217" s="26" t="s">
        <v>37</v>
      </c>
    </row>
    <row r="218" spans="1:32" ht="27" customHeight="1" x14ac:dyDescent="0.25">
      <c r="A218" s="16" t="s">
        <v>28</v>
      </c>
      <c r="B218" s="46" t="s">
        <v>29</v>
      </c>
      <c r="C218" s="17" t="s">
        <v>40</v>
      </c>
      <c r="D218" s="47">
        <v>2018</v>
      </c>
      <c r="E218" s="195">
        <v>2018006797</v>
      </c>
      <c r="F218" s="17" t="s">
        <v>522</v>
      </c>
      <c r="G218" s="16" t="s">
        <v>32</v>
      </c>
      <c r="H218" s="17" t="s">
        <v>33</v>
      </c>
      <c r="I218" s="49">
        <f>J218/(1+Tabla3[[#This Row],[TIPUS IVA]])</f>
        <v>27.000000000000004</v>
      </c>
      <c r="J218" s="180">
        <v>32.67</v>
      </c>
      <c r="K218" s="180">
        <v>32.67</v>
      </c>
      <c r="L218" s="17" t="s">
        <v>52</v>
      </c>
      <c r="M218" s="17"/>
      <c r="N218" s="196" t="s">
        <v>804</v>
      </c>
      <c r="O218" s="197" t="s">
        <v>805</v>
      </c>
      <c r="P218" s="16" t="s">
        <v>37</v>
      </c>
      <c r="Q218" s="182" t="s">
        <v>493</v>
      </c>
      <c r="R218" s="198" t="s">
        <v>503</v>
      </c>
      <c r="S218" s="17"/>
      <c r="T218" s="199" t="s">
        <v>734</v>
      </c>
      <c r="U218" s="200">
        <v>43237</v>
      </c>
      <c r="V218" s="200">
        <v>43237</v>
      </c>
      <c r="W218" s="200">
        <v>43242</v>
      </c>
      <c r="X218" s="200">
        <v>43242</v>
      </c>
      <c r="Y218" s="22"/>
      <c r="Z218" s="22"/>
      <c r="AA218" s="22"/>
      <c r="AB218" s="49">
        <f>AC218/(1+Tabla3[[#This Row],[TIPUS IVA]])</f>
        <v>27.000000000000004</v>
      </c>
      <c r="AC218" s="180">
        <v>32.67</v>
      </c>
      <c r="AD218" s="25">
        <v>0.21</v>
      </c>
      <c r="AE218" s="17" t="s">
        <v>38</v>
      </c>
      <c r="AF218" s="26" t="s">
        <v>37</v>
      </c>
    </row>
    <row r="219" spans="1:32" ht="27" customHeight="1" x14ac:dyDescent="0.25">
      <c r="A219" s="16" t="s">
        <v>28</v>
      </c>
      <c r="B219" s="46" t="s">
        <v>29</v>
      </c>
      <c r="C219" s="17" t="s">
        <v>40</v>
      </c>
      <c r="D219" s="47">
        <v>2018</v>
      </c>
      <c r="E219" s="195">
        <v>2018006801</v>
      </c>
      <c r="F219" s="17" t="s">
        <v>823</v>
      </c>
      <c r="G219" s="16" t="s">
        <v>32</v>
      </c>
      <c r="H219" s="17" t="s">
        <v>33</v>
      </c>
      <c r="I219" s="49">
        <f>J219/(1+Tabla3[[#This Row],[TIPUS IVA]])</f>
        <v>19.198347107438018</v>
      </c>
      <c r="J219" s="180">
        <v>23.23</v>
      </c>
      <c r="K219" s="180">
        <v>23.23</v>
      </c>
      <c r="L219" s="17" t="s">
        <v>52</v>
      </c>
      <c r="M219" s="17"/>
      <c r="N219" s="196" t="s">
        <v>804</v>
      </c>
      <c r="O219" s="197" t="s">
        <v>805</v>
      </c>
      <c r="P219" s="16" t="s">
        <v>37</v>
      </c>
      <c r="Q219" s="182" t="s">
        <v>493</v>
      </c>
      <c r="R219" s="198" t="s">
        <v>503</v>
      </c>
      <c r="S219" s="17"/>
      <c r="T219" s="199" t="s">
        <v>734</v>
      </c>
      <c r="U219" s="200">
        <v>43237</v>
      </c>
      <c r="V219" s="200">
        <v>43237</v>
      </c>
      <c r="W219" s="200">
        <v>43242</v>
      </c>
      <c r="X219" s="200">
        <v>43242</v>
      </c>
      <c r="Y219" s="22"/>
      <c r="Z219" s="22"/>
      <c r="AA219" s="22"/>
      <c r="AB219" s="49">
        <f>AC219/(1+Tabla3[[#This Row],[TIPUS IVA]])</f>
        <v>19.198347107438018</v>
      </c>
      <c r="AC219" s="180">
        <v>23.23</v>
      </c>
      <c r="AD219" s="25">
        <v>0.21</v>
      </c>
      <c r="AE219" s="17" t="s">
        <v>38</v>
      </c>
      <c r="AF219" s="26" t="s">
        <v>37</v>
      </c>
    </row>
    <row r="220" spans="1:32" ht="27" customHeight="1" x14ac:dyDescent="0.25">
      <c r="A220" s="16" t="s">
        <v>28</v>
      </c>
      <c r="B220" s="46" t="s">
        <v>29</v>
      </c>
      <c r="C220" s="17" t="s">
        <v>40</v>
      </c>
      <c r="D220" s="47">
        <v>2018</v>
      </c>
      <c r="E220" s="195">
        <v>2018006802</v>
      </c>
      <c r="F220" s="17" t="s">
        <v>530</v>
      </c>
      <c r="G220" s="16" t="s">
        <v>32</v>
      </c>
      <c r="H220" s="17" t="s">
        <v>33</v>
      </c>
      <c r="I220" s="49">
        <f>J220/(1+Tabla3[[#This Row],[TIPUS IVA]])</f>
        <v>5.6033057851239674</v>
      </c>
      <c r="J220" s="180">
        <v>6.78</v>
      </c>
      <c r="K220" s="180">
        <v>6.78</v>
      </c>
      <c r="L220" s="17" t="s">
        <v>52</v>
      </c>
      <c r="M220" s="17"/>
      <c r="N220" s="196" t="s">
        <v>804</v>
      </c>
      <c r="O220" s="197" t="s">
        <v>805</v>
      </c>
      <c r="P220" s="16" t="s">
        <v>37</v>
      </c>
      <c r="Q220" s="182" t="s">
        <v>493</v>
      </c>
      <c r="R220" s="198" t="s">
        <v>503</v>
      </c>
      <c r="S220" s="17"/>
      <c r="T220" s="199" t="s">
        <v>734</v>
      </c>
      <c r="U220" s="200">
        <v>43237</v>
      </c>
      <c r="V220" s="200">
        <v>43237</v>
      </c>
      <c r="W220" s="200">
        <v>43242</v>
      </c>
      <c r="X220" s="200">
        <v>43242</v>
      </c>
      <c r="Y220" s="22"/>
      <c r="Z220" s="22"/>
      <c r="AA220" s="22"/>
      <c r="AB220" s="49">
        <f>AC220/(1+Tabla3[[#This Row],[TIPUS IVA]])</f>
        <v>5.6033057851239674</v>
      </c>
      <c r="AC220" s="180">
        <v>6.78</v>
      </c>
      <c r="AD220" s="25">
        <v>0.21</v>
      </c>
      <c r="AE220" s="17" t="s">
        <v>38</v>
      </c>
      <c r="AF220" s="26" t="s">
        <v>37</v>
      </c>
    </row>
    <row r="221" spans="1:32" ht="27" customHeight="1" x14ac:dyDescent="0.25">
      <c r="A221" s="16" t="s">
        <v>28</v>
      </c>
      <c r="B221" s="46" t="s">
        <v>29</v>
      </c>
      <c r="C221" s="17" t="s">
        <v>40</v>
      </c>
      <c r="D221" s="47">
        <v>2018</v>
      </c>
      <c r="E221" s="195">
        <v>2018007081</v>
      </c>
      <c r="F221" s="17" t="s">
        <v>539</v>
      </c>
      <c r="G221" s="16" t="s">
        <v>32</v>
      </c>
      <c r="H221" s="17" t="s">
        <v>33</v>
      </c>
      <c r="I221" s="49">
        <f>J221/(1+Tabla3[[#This Row],[TIPUS IVA]])</f>
        <v>22.685950413223139</v>
      </c>
      <c r="J221" s="180">
        <v>27.45</v>
      </c>
      <c r="K221" s="180">
        <v>27.45</v>
      </c>
      <c r="L221" s="17" t="s">
        <v>52</v>
      </c>
      <c r="M221" s="17"/>
      <c r="N221" s="196" t="s">
        <v>804</v>
      </c>
      <c r="O221" s="197" t="s">
        <v>805</v>
      </c>
      <c r="P221" s="16" t="s">
        <v>37</v>
      </c>
      <c r="Q221" s="182" t="s">
        <v>493</v>
      </c>
      <c r="R221" s="198" t="s">
        <v>503</v>
      </c>
      <c r="S221" s="17"/>
      <c r="T221" s="199" t="s">
        <v>734</v>
      </c>
      <c r="U221" s="200">
        <v>43237</v>
      </c>
      <c r="V221" s="200">
        <v>43237</v>
      </c>
      <c r="W221" s="200">
        <v>43242</v>
      </c>
      <c r="X221" s="200">
        <v>43242</v>
      </c>
      <c r="Y221" s="22"/>
      <c r="Z221" s="22"/>
      <c r="AA221" s="22"/>
      <c r="AB221" s="49">
        <f>AC221/(1+Tabla3[[#This Row],[TIPUS IVA]])</f>
        <v>22.685950413223139</v>
      </c>
      <c r="AC221" s="180">
        <v>27.45</v>
      </c>
      <c r="AD221" s="25">
        <v>0.21</v>
      </c>
      <c r="AE221" s="17" t="s">
        <v>38</v>
      </c>
      <c r="AF221" s="26" t="s">
        <v>37</v>
      </c>
    </row>
    <row r="222" spans="1:32" ht="27" customHeight="1" x14ac:dyDescent="0.25">
      <c r="A222" s="16" t="s">
        <v>28</v>
      </c>
      <c r="B222" s="46" t="s">
        <v>29</v>
      </c>
      <c r="C222" s="17" t="s">
        <v>40</v>
      </c>
      <c r="D222" s="47">
        <v>2018</v>
      </c>
      <c r="E222" s="195">
        <v>2018007083</v>
      </c>
      <c r="F222" s="17" t="s">
        <v>535</v>
      </c>
      <c r="G222" s="16" t="s">
        <v>32</v>
      </c>
      <c r="H222" s="17" t="s">
        <v>33</v>
      </c>
      <c r="I222" s="49">
        <f>J222/(1+Tabla3[[#This Row],[TIPUS IVA]])</f>
        <v>23.776859504132233</v>
      </c>
      <c r="J222" s="180">
        <v>28.77</v>
      </c>
      <c r="K222" s="180">
        <v>28.77</v>
      </c>
      <c r="L222" s="17" t="s">
        <v>52</v>
      </c>
      <c r="M222" s="17"/>
      <c r="N222" s="196" t="s">
        <v>804</v>
      </c>
      <c r="O222" s="197" t="s">
        <v>805</v>
      </c>
      <c r="P222" s="16" t="s">
        <v>37</v>
      </c>
      <c r="Q222" s="182" t="s">
        <v>493</v>
      </c>
      <c r="R222" s="198" t="s">
        <v>503</v>
      </c>
      <c r="S222" s="17"/>
      <c r="T222" s="199" t="s">
        <v>734</v>
      </c>
      <c r="U222" s="200">
        <v>43237</v>
      </c>
      <c r="V222" s="200">
        <v>43237</v>
      </c>
      <c r="W222" s="200">
        <v>43242</v>
      </c>
      <c r="X222" s="200">
        <v>43242</v>
      </c>
      <c r="Y222" s="22"/>
      <c r="Z222" s="22"/>
      <c r="AA222" s="22"/>
      <c r="AB222" s="49">
        <f>AC222/(1+Tabla3[[#This Row],[TIPUS IVA]])</f>
        <v>23.776859504132233</v>
      </c>
      <c r="AC222" s="180">
        <v>28.77</v>
      </c>
      <c r="AD222" s="25">
        <v>0.21</v>
      </c>
      <c r="AE222" s="17" t="s">
        <v>38</v>
      </c>
      <c r="AF222" s="26" t="s">
        <v>37</v>
      </c>
    </row>
    <row r="223" spans="1:32" ht="27" customHeight="1" x14ac:dyDescent="0.25">
      <c r="A223" s="16" t="s">
        <v>28</v>
      </c>
      <c r="B223" s="46" t="s">
        <v>29</v>
      </c>
      <c r="C223" s="17" t="s">
        <v>40</v>
      </c>
      <c r="D223" s="47">
        <v>2018</v>
      </c>
      <c r="E223" s="195">
        <v>2018007085</v>
      </c>
      <c r="F223" s="17" t="s">
        <v>824</v>
      </c>
      <c r="G223" s="16" t="s">
        <v>32</v>
      </c>
      <c r="H223" s="17" t="s">
        <v>33</v>
      </c>
      <c r="I223" s="49">
        <f>J223/(1+Tabla3[[#This Row],[TIPUS IVA]])</f>
        <v>7.1983471074380176</v>
      </c>
      <c r="J223" s="180">
        <v>8.7100000000000009</v>
      </c>
      <c r="K223" s="180">
        <v>8.7100000000000009</v>
      </c>
      <c r="L223" s="17" t="s">
        <v>52</v>
      </c>
      <c r="M223" s="17"/>
      <c r="N223" s="196" t="s">
        <v>804</v>
      </c>
      <c r="O223" s="197" t="s">
        <v>805</v>
      </c>
      <c r="P223" s="16" t="s">
        <v>37</v>
      </c>
      <c r="Q223" s="182" t="s">
        <v>493</v>
      </c>
      <c r="R223" s="198" t="s">
        <v>503</v>
      </c>
      <c r="S223" s="17"/>
      <c r="T223" s="199" t="s">
        <v>734</v>
      </c>
      <c r="U223" s="200">
        <v>43237</v>
      </c>
      <c r="V223" s="200">
        <v>43237</v>
      </c>
      <c r="W223" s="200">
        <v>43242</v>
      </c>
      <c r="X223" s="200">
        <v>43242</v>
      </c>
      <c r="Y223" s="22"/>
      <c r="Z223" s="22"/>
      <c r="AA223" s="22"/>
      <c r="AB223" s="49">
        <f>AC223/(1+Tabla3[[#This Row],[TIPUS IVA]])</f>
        <v>7.1983471074380176</v>
      </c>
      <c r="AC223" s="180">
        <v>8.7100000000000009</v>
      </c>
      <c r="AD223" s="25">
        <v>0.21</v>
      </c>
      <c r="AE223" s="17" t="s">
        <v>38</v>
      </c>
      <c r="AF223" s="26" t="s">
        <v>37</v>
      </c>
    </row>
    <row r="224" spans="1:32" ht="27" customHeight="1" x14ac:dyDescent="0.25">
      <c r="A224" s="16" t="s">
        <v>28</v>
      </c>
      <c r="B224" s="46" t="s">
        <v>29</v>
      </c>
      <c r="C224" s="17" t="s">
        <v>40</v>
      </c>
      <c r="D224" s="47">
        <v>2018</v>
      </c>
      <c r="E224" s="195">
        <v>2018007127</v>
      </c>
      <c r="F224" s="17" t="s">
        <v>811</v>
      </c>
      <c r="G224" s="16" t="s">
        <v>32</v>
      </c>
      <c r="H224" s="17" t="s">
        <v>33</v>
      </c>
      <c r="I224" s="49">
        <f>J224/(1+Tabla3[[#This Row],[TIPUS IVA]])</f>
        <v>32.537190082644628</v>
      </c>
      <c r="J224" s="180">
        <v>39.369999999999997</v>
      </c>
      <c r="K224" s="180">
        <v>39.369999999999997</v>
      </c>
      <c r="L224" s="17" t="s">
        <v>52</v>
      </c>
      <c r="M224" s="17"/>
      <c r="N224" s="196" t="s">
        <v>804</v>
      </c>
      <c r="O224" s="197" t="s">
        <v>805</v>
      </c>
      <c r="P224" s="16" t="s">
        <v>37</v>
      </c>
      <c r="Q224" s="182" t="s">
        <v>493</v>
      </c>
      <c r="R224" s="198" t="s">
        <v>503</v>
      </c>
      <c r="S224" s="17"/>
      <c r="T224" s="199" t="s">
        <v>734</v>
      </c>
      <c r="U224" s="200">
        <v>43237</v>
      </c>
      <c r="V224" s="200">
        <v>43237</v>
      </c>
      <c r="W224" s="200">
        <v>43242</v>
      </c>
      <c r="X224" s="200">
        <v>43242</v>
      </c>
      <c r="Y224" s="22"/>
      <c r="Z224" s="22"/>
      <c r="AA224" s="22"/>
      <c r="AB224" s="49">
        <f>AC224/(1+Tabla3[[#This Row],[TIPUS IVA]])</f>
        <v>32.537190082644628</v>
      </c>
      <c r="AC224" s="180">
        <v>39.369999999999997</v>
      </c>
      <c r="AD224" s="25">
        <v>0.21</v>
      </c>
      <c r="AE224" s="17" t="s">
        <v>38</v>
      </c>
      <c r="AF224" s="26" t="s">
        <v>37</v>
      </c>
    </row>
    <row r="225" spans="1:32" ht="27" customHeight="1" x14ac:dyDescent="0.25">
      <c r="A225" s="16" t="s">
        <v>28</v>
      </c>
      <c r="B225" s="46" t="s">
        <v>29</v>
      </c>
      <c r="C225" s="17" t="s">
        <v>40</v>
      </c>
      <c r="D225" s="47">
        <v>2018</v>
      </c>
      <c r="E225" s="195">
        <v>2018009058</v>
      </c>
      <c r="F225" s="17" t="s">
        <v>529</v>
      </c>
      <c r="G225" s="16" t="s">
        <v>32</v>
      </c>
      <c r="H225" s="17" t="s">
        <v>33</v>
      </c>
      <c r="I225" s="49">
        <f>J225/(1+Tabla3[[#This Row],[TIPUS IVA]])</f>
        <v>3.1322314049586777</v>
      </c>
      <c r="J225" s="180">
        <v>3.79</v>
      </c>
      <c r="K225" s="180">
        <v>3.79</v>
      </c>
      <c r="L225" s="17" t="s">
        <v>52</v>
      </c>
      <c r="M225" s="17"/>
      <c r="N225" s="196" t="s">
        <v>804</v>
      </c>
      <c r="O225" s="197" t="s">
        <v>805</v>
      </c>
      <c r="P225" s="16" t="s">
        <v>37</v>
      </c>
      <c r="Q225" s="182" t="s">
        <v>493</v>
      </c>
      <c r="R225" s="198" t="s">
        <v>503</v>
      </c>
      <c r="S225" s="17"/>
      <c r="T225" s="199" t="s">
        <v>734</v>
      </c>
      <c r="U225" s="200">
        <v>43258</v>
      </c>
      <c r="V225" s="200">
        <v>43258</v>
      </c>
      <c r="W225" s="200">
        <v>43259</v>
      </c>
      <c r="X225" s="200">
        <v>43262</v>
      </c>
      <c r="Y225" s="22"/>
      <c r="Z225" s="22"/>
      <c r="AA225" s="22"/>
      <c r="AB225" s="49">
        <f>AC225/(1+Tabla3[[#This Row],[TIPUS IVA]])</f>
        <v>3.1322314049586777</v>
      </c>
      <c r="AC225" s="180">
        <v>3.79</v>
      </c>
      <c r="AD225" s="25">
        <v>0.21</v>
      </c>
      <c r="AE225" s="17" t="s">
        <v>38</v>
      </c>
      <c r="AF225" s="26" t="s">
        <v>37</v>
      </c>
    </row>
    <row r="226" spans="1:32" ht="27" customHeight="1" x14ac:dyDescent="0.25">
      <c r="A226" s="16" t="s">
        <v>28</v>
      </c>
      <c r="B226" s="46" t="s">
        <v>29</v>
      </c>
      <c r="C226" s="17" t="s">
        <v>40</v>
      </c>
      <c r="D226" s="47">
        <v>2018</v>
      </c>
      <c r="E226" s="195">
        <v>2018009059</v>
      </c>
      <c r="F226" s="17" t="s">
        <v>803</v>
      </c>
      <c r="G226" s="16" t="s">
        <v>32</v>
      </c>
      <c r="H226" s="17" t="s">
        <v>33</v>
      </c>
      <c r="I226" s="49">
        <f>J226/(1+Tabla3[[#This Row],[TIPUS IVA]])</f>
        <v>44.743801652892564</v>
      </c>
      <c r="J226" s="180">
        <v>54.14</v>
      </c>
      <c r="K226" s="180">
        <v>54.14</v>
      </c>
      <c r="L226" s="17" t="s">
        <v>52</v>
      </c>
      <c r="M226" s="17"/>
      <c r="N226" s="196" t="s">
        <v>804</v>
      </c>
      <c r="O226" s="197" t="s">
        <v>805</v>
      </c>
      <c r="P226" s="16" t="s">
        <v>37</v>
      </c>
      <c r="Q226" s="182" t="s">
        <v>493</v>
      </c>
      <c r="R226" s="198" t="s">
        <v>503</v>
      </c>
      <c r="S226" s="17"/>
      <c r="T226" s="199" t="s">
        <v>734</v>
      </c>
      <c r="U226" s="200">
        <v>43258</v>
      </c>
      <c r="V226" s="200">
        <v>43258</v>
      </c>
      <c r="W226" s="200">
        <v>43259</v>
      </c>
      <c r="X226" s="200">
        <v>43262</v>
      </c>
      <c r="Y226" s="22"/>
      <c r="Z226" s="22"/>
      <c r="AA226" s="22"/>
      <c r="AB226" s="49">
        <f>AC226/(1+Tabla3[[#This Row],[TIPUS IVA]])</f>
        <v>44.743801652892564</v>
      </c>
      <c r="AC226" s="180">
        <v>54.14</v>
      </c>
      <c r="AD226" s="25">
        <v>0.21</v>
      </c>
      <c r="AE226" s="17" t="s">
        <v>38</v>
      </c>
      <c r="AF226" s="26" t="s">
        <v>37</v>
      </c>
    </row>
    <row r="227" spans="1:32" ht="27" customHeight="1" x14ac:dyDescent="0.25">
      <c r="A227" s="16" t="s">
        <v>28</v>
      </c>
      <c r="B227" s="46" t="s">
        <v>29</v>
      </c>
      <c r="C227" s="17" t="s">
        <v>40</v>
      </c>
      <c r="D227" s="47">
        <v>2018</v>
      </c>
      <c r="E227" s="195">
        <v>2018009061</v>
      </c>
      <c r="F227" s="17" t="s">
        <v>522</v>
      </c>
      <c r="G227" s="16" t="s">
        <v>32</v>
      </c>
      <c r="H227" s="17" t="s">
        <v>33</v>
      </c>
      <c r="I227" s="49">
        <f>J227/(1+Tabla3[[#This Row],[TIPUS IVA]])</f>
        <v>16.363636363636363</v>
      </c>
      <c r="J227" s="180">
        <v>19.8</v>
      </c>
      <c r="K227" s="180">
        <v>19.8</v>
      </c>
      <c r="L227" s="17" t="s">
        <v>52</v>
      </c>
      <c r="M227" s="17"/>
      <c r="N227" s="196" t="s">
        <v>804</v>
      </c>
      <c r="O227" s="197" t="s">
        <v>805</v>
      </c>
      <c r="P227" s="16" t="s">
        <v>37</v>
      </c>
      <c r="Q227" s="182" t="s">
        <v>493</v>
      </c>
      <c r="R227" s="198" t="s">
        <v>503</v>
      </c>
      <c r="S227" s="17"/>
      <c r="T227" s="199" t="s">
        <v>734</v>
      </c>
      <c r="U227" s="200">
        <v>43258</v>
      </c>
      <c r="V227" s="200">
        <v>43258</v>
      </c>
      <c r="W227" s="200">
        <v>43259</v>
      </c>
      <c r="X227" s="200">
        <v>43262</v>
      </c>
      <c r="Y227" s="22"/>
      <c r="Z227" s="22"/>
      <c r="AA227" s="22"/>
      <c r="AB227" s="49">
        <f>AC227/(1+Tabla3[[#This Row],[TIPUS IVA]])</f>
        <v>16.363636363636363</v>
      </c>
      <c r="AC227" s="180">
        <v>19.8</v>
      </c>
      <c r="AD227" s="25">
        <v>0.21</v>
      </c>
      <c r="AE227" s="17" t="s">
        <v>38</v>
      </c>
      <c r="AF227" s="26" t="s">
        <v>37</v>
      </c>
    </row>
    <row r="228" spans="1:32" ht="27" customHeight="1" x14ac:dyDescent="0.25">
      <c r="A228" s="16" t="s">
        <v>28</v>
      </c>
      <c r="B228" s="46" t="s">
        <v>29</v>
      </c>
      <c r="C228" s="17" t="s">
        <v>40</v>
      </c>
      <c r="D228" s="47">
        <v>2018</v>
      </c>
      <c r="E228" s="195">
        <v>2018009062</v>
      </c>
      <c r="F228" s="17" t="s">
        <v>527</v>
      </c>
      <c r="G228" s="16" t="s">
        <v>32</v>
      </c>
      <c r="H228" s="17" t="s">
        <v>33</v>
      </c>
      <c r="I228" s="49">
        <f>J228/(1+Tabla3[[#This Row],[TIPUS IVA]])</f>
        <v>8.4297520661157019</v>
      </c>
      <c r="J228" s="180">
        <v>10.199999999999999</v>
      </c>
      <c r="K228" s="180">
        <v>10.199999999999999</v>
      </c>
      <c r="L228" s="17" t="s">
        <v>52</v>
      </c>
      <c r="M228" s="17"/>
      <c r="N228" s="196" t="s">
        <v>804</v>
      </c>
      <c r="O228" s="197" t="s">
        <v>805</v>
      </c>
      <c r="P228" s="16" t="s">
        <v>37</v>
      </c>
      <c r="Q228" s="182" t="s">
        <v>493</v>
      </c>
      <c r="R228" s="198" t="s">
        <v>503</v>
      </c>
      <c r="S228" s="17"/>
      <c r="T228" s="199" t="s">
        <v>734</v>
      </c>
      <c r="U228" s="200">
        <v>43258</v>
      </c>
      <c r="V228" s="200">
        <v>43258</v>
      </c>
      <c r="W228" s="200">
        <v>43259</v>
      </c>
      <c r="X228" s="200">
        <v>43262</v>
      </c>
      <c r="Y228" s="22"/>
      <c r="Z228" s="22"/>
      <c r="AA228" s="22"/>
      <c r="AB228" s="49">
        <f>AC228/(1+Tabla3[[#This Row],[TIPUS IVA]])</f>
        <v>8.4297520661157019</v>
      </c>
      <c r="AC228" s="180">
        <v>10.199999999999999</v>
      </c>
      <c r="AD228" s="25">
        <v>0.21</v>
      </c>
      <c r="AE228" s="17" t="s">
        <v>38</v>
      </c>
      <c r="AF228" s="26" t="s">
        <v>37</v>
      </c>
    </row>
    <row r="229" spans="1:32" ht="27" customHeight="1" x14ac:dyDescent="0.25">
      <c r="A229" s="16" t="s">
        <v>28</v>
      </c>
      <c r="B229" s="46" t="s">
        <v>29</v>
      </c>
      <c r="C229" s="17" t="s">
        <v>40</v>
      </c>
      <c r="D229" s="47">
        <v>2018</v>
      </c>
      <c r="E229" s="195">
        <v>2018009063</v>
      </c>
      <c r="F229" s="17" t="s">
        <v>522</v>
      </c>
      <c r="G229" s="16" t="s">
        <v>32</v>
      </c>
      <c r="H229" s="17" t="s">
        <v>33</v>
      </c>
      <c r="I229" s="49">
        <f>J229/(1+Tabla3[[#This Row],[TIPUS IVA]])</f>
        <v>0.57024793388429751</v>
      </c>
      <c r="J229" s="180">
        <v>0.69</v>
      </c>
      <c r="K229" s="180">
        <v>0.69</v>
      </c>
      <c r="L229" s="17" t="s">
        <v>52</v>
      </c>
      <c r="M229" s="17"/>
      <c r="N229" s="196" t="s">
        <v>804</v>
      </c>
      <c r="O229" s="197" t="s">
        <v>805</v>
      </c>
      <c r="P229" s="16" t="s">
        <v>37</v>
      </c>
      <c r="Q229" s="182" t="s">
        <v>493</v>
      </c>
      <c r="R229" s="198" t="s">
        <v>503</v>
      </c>
      <c r="S229" s="17"/>
      <c r="T229" s="199" t="s">
        <v>734</v>
      </c>
      <c r="U229" s="200">
        <v>43258</v>
      </c>
      <c r="V229" s="200">
        <v>43258</v>
      </c>
      <c r="W229" s="200">
        <v>43259</v>
      </c>
      <c r="X229" s="200">
        <v>43262</v>
      </c>
      <c r="Y229" s="22"/>
      <c r="Z229" s="22"/>
      <c r="AA229" s="22"/>
      <c r="AB229" s="49">
        <f>AC229/(1+Tabla3[[#This Row],[TIPUS IVA]])</f>
        <v>0.57024793388429751</v>
      </c>
      <c r="AC229" s="180">
        <v>0.69</v>
      </c>
      <c r="AD229" s="25">
        <v>0.21</v>
      </c>
      <c r="AE229" s="17" t="s">
        <v>38</v>
      </c>
      <c r="AF229" s="26" t="s">
        <v>37</v>
      </c>
    </row>
    <row r="230" spans="1:32" ht="27" customHeight="1" x14ac:dyDescent="0.25">
      <c r="A230" s="16" t="s">
        <v>28</v>
      </c>
      <c r="B230" s="46" t="s">
        <v>29</v>
      </c>
      <c r="C230" s="17" t="s">
        <v>40</v>
      </c>
      <c r="D230" s="47">
        <v>2018</v>
      </c>
      <c r="E230" s="195">
        <v>2018009064</v>
      </c>
      <c r="F230" s="17" t="s">
        <v>825</v>
      </c>
      <c r="G230" s="16" t="s">
        <v>32</v>
      </c>
      <c r="H230" s="17" t="s">
        <v>33</v>
      </c>
      <c r="I230" s="49">
        <f>J230/(1+Tabla3[[#This Row],[TIPUS IVA]])</f>
        <v>4.4297520661157028</v>
      </c>
      <c r="J230" s="180">
        <v>5.36</v>
      </c>
      <c r="K230" s="180">
        <v>5.36</v>
      </c>
      <c r="L230" s="17" t="s">
        <v>52</v>
      </c>
      <c r="M230" s="17"/>
      <c r="N230" s="196" t="s">
        <v>804</v>
      </c>
      <c r="O230" s="197" t="s">
        <v>805</v>
      </c>
      <c r="P230" s="16" t="s">
        <v>37</v>
      </c>
      <c r="Q230" s="182" t="s">
        <v>493</v>
      </c>
      <c r="R230" s="198" t="s">
        <v>503</v>
      </c>
      <c r="S230" s="17"/>
      <c r="T230" s="199" t="s">
        <v>734</v>
      </c>
      <c r="U230" s="200">
        <v>43258</v>
      </c>
      <c r="V230" s="200">
        <v>43258</v>
      </c>
      <c r="W230" s="200">
        <v>43259</v>
      </c>
      <c r="X230" s="200">
        <v>43262</v>
      </c>
      <c r="Y230" s="22"/>
      <c r="Z230" s="22"/>
      <c r="AA230" s="22"/>
      <c r="AB230" s="49">
        <f>AC230/(1+Tabla3[[#This Row],[TIPUS IVA]])</f>
        <v>4.4297520661157028</v>
      </c>
      <c r="AC230" s="180">
        <v>5.36</v>
      </c>
      <c r="AD230" s="25">
        <v>0.21</v>
      </c>
      <c r="AE230" s="17" t="s">
        <v>38</v>
      </c>
      <c r="AF230" s="26" t="s">
        <v>37</v>
      </c>
    </row>
    <row r="231" spans="1:32" ht="27" customHeight="1" x14ac:dyDescent="0.25">
      <c r="A231" s="16" t="s">
        <v>28</v>
      </c>
      <c r="B231" s="46" t="s">
        <v>29</v>
      </c>
      <c r="C231" s="17" t="s">
        <v>40</v>
      </c>
      <c r="D231" s="47">
        <v>2018</v>
      </c>
      <c r="E231" s="195">
        <v>2018009065</v>
      </c>
      <c r="F231" s="17" t="s">
        <v>826</v>
      </c>
      <c r="G231" s="16" t="s">
        <v>32</v>
      </c>
      <c r="H231" s="17" t="s">
        <v>33</v>
      </c>
      <c r="I231" s="49">
        <f>J231/(1+Tabla3[[#This Row],[TIPUS IVA]])</f>
        <v>22.06611570247934</v>
      </c>
      <c r="J231" s="180">
        <v>26.7</v>
      </c>
      <c r="K231" s="180">
        <v>26.7</v>
      </c>
      <c r="L231" s="17" t="s">
        <v>52</v>
      </c>
      <c r="M231" s="17"/>
      <c r="N231" s="196" t="s">
        <v>804</v>
      </c>
      <c r="O231" s="197" t="s">
        <v>805</v>
      </c>
      <c r="P231" s="16" t="s">
        <v>37</v>
      </c>
      <c r="Q231" s="182" t="s">
        <v>493</v>
      </c>
      <c r="R231" s="198" t="s">
        <v>503</v>
      </c>
      <c r="S231" s="17"/>
      <c r="T231" s="199" t="s">
        <v>734</v>
      </c>
      <c r="U231" s="200">
        <v>43265</v>
      </c>
      <c r="V231" s="200">
        <v>43265</v>
      </c>
      <c r="W231" s="200">
        <v>43266</v>
      </c>
      <c r="X231" s="200">
        <v>43269</v>
      </c>
      <c r="Y231" s="22"/>
      <c r="Z231" s="22"/>
      <c r="AA231" s="22"/>
      <c r="AB231" s="49">
        <f>AC231/(1+Tabla3[[#This Row],[TIPUS IVA]])</f>
        <v>22.06611570247934</v>
      </c>
      <c r="AC231" s="180">
        <v>26.7</v>
      </c>
      <c r="AD231" s="25">
        <v>0.21</v>
      </c>
      <c r="AE231" s="17" t="s">
        <v>38</v>
      </c>
      <c r="AF231" s="26" t="s">
        <v>37</v>
      </c>
    </row>
    <row r="232" spans="1:32" ht="27" customHeight="1" x14ac:dyDescent="0.25">
      <c r="A232" s="16" t="s">
        <v>28</v>
      </c>
      <c r="B232" s="46" t="s">
        <v>29</v>
      </c>
      <c r="C232" s="17" t="s">
        <v>40</v>
      </c>
      <c r="D232" s="47">
        <v>2018</v>
      </c>
      <c r="E232" s="195">
        <v>2018009066</v>
      </c>
      <c r="F232" s="17" t="s">
        <v>522</v>
      </c>
      <c r="G232" s="16" t="s">
        <v>32</v>
      </c>
      <c r="H232" s="17" t="s">
        <v>33</v>
      </c>
      <c r="I232" s="49">
        <f>J232/(1+Tabla3[[#This Row],[TIPUS IVA]])</f>
        <v>3.71900826446281</v>
      </c>
      <c r="J232" s="180">
        <v>4.5</v>
      </c>
      <c r="K232" s="180">
        <v>4.5</v>
      </c>
      <c r="L232" s="17" t="s">
        <v>52</v>
      </c>
      <c r="M232" s="17"/>
      <c r="N232" s="196" t="s">
        <v>804</v>
      </c>
      <c r="O232" s="197" t="s">
        <v>805</v>
      </c>
      <c r="P232" s="16" t="s">
        <v>37</v>
      </c>
      <c r="Q232" s="182" t="s">
        <v>493</v>
      </c>
      <c r="R232" s="198" t="s">
        <v>503</v>
      </c>
      <c r="S232" s="17"/>
      <c r="T232" s="199" t="s">
        <v>734</v>
      </c>
      <c r="U232" s="200">
        <v>43258</v>
      </c>
      <c r="V232" s="200">
        <v>43258</v>
      </c>
      <c r="W232" s="200">
        <v>43259</v>
      </c>
      <c r="X232" s="200">
        <v>43262</v>
      </c>
      <c r="Y232" s="22"/>
      <c r="Z232" s="22"/>
      <c r="AA232" s="22"/>
      <c r="AB232" s="49">
        <f>AC232/(1+Tabla3[[#This Row],[TIPUS IVA]])</f>
        <v>3.71900826446281</v>
      </c>
      <c r="AC232" s="180">
        <v>4.5</v>
      </c>
      <c r="AD232" s="25">
        <v>0.21</v>
      </c>
      <c r="AE232" s="17" t="s">
        <v>38</v>
      </c>
      <c r="AF232" s="26" t="s">
        <v>37</v>
      </c>
    </row>
    <row r="233" spans="1:32" ht="27" customHeight="1" x14ac:dyDescent="0.25">
      <c r="A233" s="16" t="s">
        <v>28</v>
      </c>
      <c r="B233" s="46" t="s">
        <v>29</v>
      </c>
      <c r="C233" s="17" t="s">
        <v>40</v>
      </c>
      <c r="D233" s="47">
        <v>2018</v>
      </c>
      <c r="E233" s="195">
        <v>2018009068</v>
      </c>
      <c r="F233" s="17" t="s">
        <v>808</v>
      </c>
      <c r="G233" s="16" t="s">
        <v>32</v>
      </c>
      <c r="H233" s="17" t="s">
        <v>33</v>
      </c>
      <c r="I233" s="49">
        <f>J233/(1+Tabla3[[#This Row],[TIPUS IVA]])</f>
        <v>141.3305785123967</v>
      </c>
      <c r="J233" s="180">
        <v>171.01</v>
      </c>
      <c r="K233" s="180">
        <v>171.01</v>
      </c>
      <c r="L233" s="17" t="s">
        <v>52</v>
      </c>
      <c r="M233" s="17"/>
      <c r="N233" s="196" t="s">
        <v>804</v>
      </c>
      <c r="O233" s="197" t="s">
        <v>805</v>
      </c>
      <c r="P233" s="16" t="s">
        <v>37</v>
      </c>
      <c r="Q233" s="182" t="s">
        <v>493</v>
      </c>
      <c r="R233" s="198" t="s">
        <v>503</v>
      </c>
      <c r="S233" s="17"/>
      <c r="T233" s="199" t="s">
        <v>734</v>
      </c>
      <c r="U233" s="200">
        <v>43258</v>
      </c>
      <c r="V233" s="200">
        <v>43258</v>
      </c>
      <c r="W233" s="200">
        <v>43259</v>
      </c>
      <c r="X233" s="200">
        <v>43262</v>
      </c>
      <c r="Y233" s="22"/>
      <c r="Z233" s="22"/>
      <c r="AA233" s="22"/>
      <c r="AB233" s="49">
        <f>AC233/(1+Tabla3[[#This Row],[TIPUS IVA]])</f>
        <v>141.3305785123967</v>
      </c>
      <c r="AC233" s="180">
        <v>171.01</v>
      </c>
      <c r="AD233" s="25">
        <v>0.21</v>
      </c>
      <c r="AE233" s="17" t="s">
        <v>38</v>
      </c>
      <c r="AF233" s="26" t="s">
        <v>37</v>
      </c>
    </row>
    <row r="234" spans="1:32" ht="27" customHeight="1" x14ac:dyDescent="0.25">
      <c r="A234" s="16" t="s">
        <v>28</v>
      </c>
      <c r="B234" s="46" t="s">
        <v>29</v>
      </c>
      <c r="C234" s="17" t="s">
        <v>40</v>
      </c>
      <c r="D234" s="47">
        <v>2018</v>
      </c>
      <c r="E234" s="195">
        <v>2018009173</v>
      </c>
      <c r="F234" s="17" t="s">
        <v>522</v>
      </c>
      <c r="G234" s="16" t="s">
        <v>32</v>
      </c>
      <c r="H234" s="17" t="s">
        <v>33</v>
      </c>
      <c r="I234" s="49">
        <f>J234/(1+Tabla3[[#This Row],[TIPUS IVA]])</f>
        <v>30.09090909090909</v>
      </c>
      <c r="J234" s="180">
        <v>36.409999999999997</v>
      </c>
      <c r="K234" s="180">
        <v>36.409999999999997</v>
      </c>
      <c r="L234" s="17" t="s">
        <v>52</v>
      </c>
      <c r="M234" s="17"/>
      <c r="N234" s="196" t="s">
        <v>804</v>
      </c>
      <c r="O234" s="197" t="s">
        <v>805</v>
      </c>
      <c r="P234" s="16" t="s">
        <v>37</v>
      </c>
      <c r="Q234" s="182" t="s">
        <v>493</v>
      </c>
      <c r="R234" s="198" t="s">
        <v>503</v>
      </c>
      <c r="S234" s="17"/>
      <c r="T234" s="199" t="s">
        <v>734</v>
      </c>
      <c r="U234" s="200">
        <v>43265</v>
      </c>
      <c r="V234" s="200">
        <v>43265</v>
      </c>
      <c r="W234" s="200">
        <v>43266</v>
      </c>
      <c r="X234" s="200">
        <v>43269</v>
      </c>
      <c r="Y234" s="22"/>
      <c r="Z234" s="22"/>
      <c r="AA234" s="22"/>
      <c r="AB234" s="49">
        <f>AC234/(1+Tabla3[[#This Row],[TIPUS IVA]])</f>
        <v>30.09090909090909</v>
      </c>
      <c r="AC234" s="180">
        <v>36.409999999999997</v>
      </c>
      <c r="AD234" s="25">
        <v>0.21</v>
      </c>
      <c r="AE234" s="17" t="s">
        <v>38</v>
      </c>
      <c r="AF234" s="26" t="s">
        <v>37</v>
      </c>
    </row>
    <row r="235" spans="1:32" ht="27" customHeight="1" x14ac:dyDescent="0.25">
      <c r="A235" s="16" t="s">
        <v>28</v>
      </c>
      <c r="B235" s="46" t="s">
        <v>29</v>
      </c>
      <c r="C235" s="17" t="s">
        <v>40</v>
      </c>
      <c r="D235" s="47">
        <v>2018</v>
      </c>
      <c r="E235" s="195">
        <v>2018009174</v>
      </c>
      <c r="F235" s="17" t="s">
        <v>808</v>
      </c>
      <c r="G235" s="16" t="s">
        <v>32</v>
      </c>
      <c r="H235" s="17" t="s">
        <v>33</v>
      </c>
      <c r="I235" s="49">
        <f>J235/(1+Tabla3[[#This Row],[TIPUS IVA]])</f>
        <v>19.330578512396695</v>
      </c>
      <c r="J235" s="180">
        <v>23.39</v>
      </c>
      <c r="K235" s="180">
        <v>23.39</v>
      </c>
      <c r="L235" s="17" t="s">
        <v>52</v>
      </c>
      <c r="M235" s="17"/>
      <c r="N235" s="196" t="s">
        <v>804</v>
      </c>
      <c r="O235" s="197" t="s">
        <v>805</v>
      </c>
      <c r="P235" s="16" t="s">
        <v>37</v>
      </c>
      <c r="Q235" s="182" t="s">
        <v>493</v>
      </c>
      <c r="R235" s="198" t="s">
        <v>503</v>
      </c>
      <c r="S235" s="17"/>
      <c r="T235" s="199" t="s">
        <v>734</v>
      </c>
      <c r="U235" s="200">
        <v>43265</v>
      </c>
      <c r="V235" s="200">
        <v>43265</v>
      </c>
      <c r="W235" s="200">
        <v>43266</v>
      </c>
      <c r="X235" s="200">
        <v>43269</v>
      </c>
      <c r="Y235" s="22"/>
      <c r="Z235" s="22"/>
      <c r="AA235" s="22"/>
      <c r="AB235" s="49">
        <f>AC235/(1+Tabla3[[#This Row],[TIPUS IVA]])</f>
        <v>19.330578512396695</v>
      </c>
      <c r="AC235" s="180">
        <v>23.39</v>
      </c>
      <c r="AD235" s="25">
        <v>0.21</v>
      </c>
      <c r="AE235" s="17" t="s">
        <v>38</v>
      </c>
      <c r="AF235" s="26" t="s">
        <v>37</v>
      </c>
    </row>
    <row r="236" spans="1:32" ht="27" customHeight="1" x14ac:dyDescent="0.25">
      <c r="A236" s="16" t="s">
        <v>28</v>
      </c>
      <c r="B236" s="46" t="s">
        <v>29</v>
      </c>
      <c r="C236" s="17" t="s">
        <v>40</v>
      </c>
      <c r="D236" s="47">
        <v>2018</v>
      </c>
      <c r="E236" s="195">
        <v>2018009203</v>
      </c>
      <c r="F236" s="17" t="s">
        <v>827</v>
      </c>
      <c r="G236" s="16" t="s">
        <v>32</v>
      </c>
      <c r="H236" s="17" t="s">
        <v>33</v>
      </c>
      <c r="I236" s="49">
        <f>J236/(1+Tabla3[[#This Row],[TIPUS IVA]])</f>
        <v>1.859504132231405</v>
      </c>
      <c r="J236" s="180">
        <v>2.25</v>
      </c>
      <c r="K236" s="180">
        <v>2.25</v>
      </c>
      <c r="L236" s="17" t="s">
        <v>52</v>
      </c>
      <c r="M236" s="17"/>
      <c r="N236" s="196" t="s">
        <v>804</v>
      </c>
      <c r="O236" s="197" t="s">
        <v>805</v>
      </c>
      <c r="P236" s="16" t="s">
        <v>37</v>
      </c>
      <c r="Q236" s="182" t="s">
        <v>493</v>
      </c>
      <c r="R236" s="198" t="s">
        <v>503</v>
      </c>
      <c r="S236" s="17"/>
      <c r="T236" s="199" t="s">
        <v>734</v>
      </c>
      <c r="U236" s="200">
        <v>43265</v>
      </c>
      <c r="V236" s="200">
        <v>43265</v>
      </c>
      <c r="W236" s="200">
        <v>43266</v>
      </c>
      <c r="X236" s="200">
        <v>43269</v>
      </c>
      <c r="Y236" s="22"/>
      <c r="Z236" s="22"/>
      <c r="AA236" s="22"/>
      <c r="AB236" s="49">
        <f>AC236/(1+Tabla3[[#This Row],[TIPUS IVA]])</f>
        <v>1.859504132231405</v>
      </c>
      <c r="AC236" s="180">
        <v>2.25</v>
      </c>
      <c r="AD236" s="25">
        <v>0.21</v>
      </c>
      <c r="AE236" s="17" t="s">
        <v>38</v>
      </c>
      <c r="AF236" s="26" t="s">
        <v>37</v>
      </c>
    </row>
    <row r="237" spans="1:32" ht="27" customHeight="1" x14ac:dyDescent="0.25">
      <c r="A237" s="16" t="s">
        <v>28</v>
      </c>
      <c r="B237" s="46" t="s">
        <v>29</v>
      </c>
      <c r="C237" s="17" t="s">
        <v>40</v>
      </c>
      <c r="D237" s="47">
        <v>2018</v>
      </c>
      <c r="E237" s="195">
        <v>2018009204</v>
      </c>
      <c r="F237" s="17" t="s">
        <v>541</v>
      </c>
      <c r="G237" s="16" t="s">
        <v>32</v>
      </c>
      <c r="H237" s="17" t="s">
        <v>33</v>
      </c>
      <c r="I237" s="49">
        <f>J237/(1+Tabla3[[#This Row],[TIPUS IVA]])</f>
        <v>2.1983471074380168</v>
      </c>
      <c r="J237" s="180">
        <v>2.66</v>
      </c>
      <c r="K237" s="180">
        <v>2.66</v>
      </c>
      <c r="L237" s="17" t="s">
        <v>52</v>
      </c>
      <c r="M237" s="17"/>
      <c r="N237" s="196" t="s">
        <v>804</v>
      </c>
      <c r="O237" s="197" t="s">
        <v>805</v>
      </c>
      <c r="P237" s="16" t="s">
        <v>37</v>
      </c>
      <c r="Q237" s="182" t="s">
        <v>493</v>
      </c>
      <c r="R237" s="198" t="s">
        <v>503</v>
      </c>
      <c r="S237" s="17"/>
      <c r="T237" s="199" t="s">
        <v>734</v>
      </c>
      <c r="U237" s="200">
        <v>43265</v>
      </c>
      <c r="V237" s="200">
        <v>43265</v>
      </c>
      <c r="W237" s="200">
        <v>43266</v>
      </c>
      <c r="X237" s="200">
        <v>43269</v>
      </c>
      <c r="Y237" s="22"/>
      <c r="Z237" s="22"/>
      <c r="AA237" s="22"/>
      <c r="AB237" s="49">
        <f>AC237/(1+Tabla3[[#This Row],[TIPUS IVA]])</f>
        <v>2.1983471074380168</v>
      </c>
      <c r="AC237" s="180">
        <v>2.66</v>
      </c>
      <c r="AD237" s="25">
        <v>0.21</v>
      </c>
      <c r="AE237" s="17" t="s">
        <v>38</v>
      </c>
      <c r="AF237" s="26" t="s">
        <v>37</v>
      </c>
    </row>
    <row r="238" spans="1:32" ht="27" customHeight="1" x14ac:dyDescent="0.25">
      <c r="A238" s="16" t="s">
        <v>28</v>
      </c>
      <c r="B238" s="46" t="s">
        <v>29</v>
      </c>
      <c r="C238" s="17" t="s">
        <v>40</v>
      </c>
      <c r="D238" s="47">
        <v>2018</v>
      </c>
      <c r="E238" s="195">
        <v>2018009205</v>
      </c>
      <c r="F238" s="17" t="s">
        <v>522</v>
      </c>
      <c r="G238" s="16" t="s">
        <v>32</v>
      </c>
      <c r="H238" s="17" t="s">
        <v>33</v>
      </c>
      <c r="I238" s="49">
        <f>J238/(1+Tabla3[[#This Row],[TIPUS IVA]])</f>
        <v>51.801652892561982</v>
      </c>
      <c r="J238" s="180">
        <v>62.68</v>
      </c>
      <c r="K238" s="180">
        <v>62.68</v>
      </c>
      <c r="L238" s="17" t="s">
        <v>52</v>
      </c>
      <c r="M238" s="17"/>
      <c r="N238" s="196" t="s">
        <v>804</v>
      </c>
      <c r="O238" s="197" t="s">
        <v>805</v>
      </c>
      <c r="P238" s="16" t="s">
        <v>37</v>
      </c>
      <c r="Q238" s="182" t="s">
        <v>493</v>
      </c>
      <c r="R238" s="198" t="s">
        <v>503</v>
      </c>
      <c r="S238" s="17"/>
      <c r="T238" s="199" t="s">
        <v>734</v>
      </c>
      <c r="U238" s="200">
        <v>43265</v>
      </c>
      <c r="V238" s="200">
        <v>43265</v>
      </c>
      <c r="W238" s="200">
        <v>43266</v>
      </c>
      <c r="X238" s="200">
        <v>43269</v>
      </c>
      <c r="Y238" s="22"/>
      <c r="Z238" s="22"/>
      <c r="AA238" s="22"/>
      <c r="AB238" s="49">
        <f>AC238/(1+Tabla3[[#This Row],[TIPUS IVA]])</f>
        <v>51.801652892561982</v>
      </c>
      <c r="AC238" s="180">
        <v>62.68</v>
      </c>
      <c r="AD238" s="25">
        <v>0.21</v>
      </c>
      <c r="AE238" s="17" t="s">
        <v>38</v>
      </c>
      <c r="AF238" s="26" t="s">
        <v>37</v>
      </c>
    </row>
    <row r="239" spans="1:32" ht="27" customHeight="1" x14ac:dyDescent="0.25">
      <c r="A239" s="16" t="s">
        <v>28</v>
      </c>
      <c r="B239" s="46" t="s">
        <v>29</v>
      </c>
      <c r="C239" s="17" t="s">
        <v>40</v>
      </c>
      <c r="D239" s="47">
        <v>2018</v>
      </c>
      <c r="E239" s="195">
        <v>2018009206</v>
      </c>
      <c r="F239" s="17" t="s">
        <v>828</v>
      </c>
      <c r="G239" s="16" t="s">
        <v>32</v>
      </c>
      <c r="H239" s="17" t="s">
        <v>33</v>
      </c>
      <c r="I239" s="49">
        <f>J239/(1+Tabla3[[#This Row],[TIPUS IVA]])</f>
        <v>40.504132231404959</v>
      </c>
      <c r="J239" s="180">
        <v>49.01</v>
      </c>
      <c r="K239" s="180">
        <v>49.01</v>
      </c>
      <c r="L239" s="17" t="s">
        <v>52</v>
      </c>
      <c r="M239" s="17"/>
      <c r="N239" s="196" t="s">
        <v>804</v>
      </c>
      <c r="O239" s="197" t="s">
        <v>805</v>
      </c>
      <c r="P239" s="16" t="s">
        <v>37</v>
      </c>
      <c r="Q239" s="182" t="s">
        <v>493</v>
      </c>
      <c r="R239" s="198" t="s">
        <v>503</v>
      </c>
      <c r="S239" s="17"/>
      <c r="T239" s="199" t="s">
        <v>734</v>
      </c>
      <c r="U239" s="200">
        <v>43265</v>
      </c>
      <c r="V239" s="200">
        <v>43265</v>
      </c>
      <c r="W239" s="200">
        <v>43266</v>
      </c>
      <c r="X239" s="200">
        <v>43269</v>
      </c>
      <c r="Y239" s="22"/>
      <c r="Z239" s="22"/>
      <c r="AA239" s="22"/>
      <c r="AB239" s="49">
        <f>AC239/(1+Tabla3[[#This Row],[TIPUS IVA]])</f>
        <v>40.504132231404959</v>
      </c>
      <c r="AC239" s="180">
        <v>49.01</v>
      </c>
      <c r="AD239" s="25">
        <v>0.21</v>
      </c>
      <c r="AE239" s="17" t="s">
        <v>38</v>
      </c>
      <c r="AF239" s="26" t="s">
        <v>37</v>
      </c>
    </row>
    <row r="240" spans="1:32" ht="27" customHeight="1" x14ac:dyDescent="0.25">
      <c r="A240" s="16" t="s">
        <v>28</v>
      </c>
      <c r="B240" s="46" t="s">
        <v>29</v>
      </c>
      <c r="C240" s="17" t="s">
        <v>40</v>
      </c>
      <c r="D240" s="47">
        <v>2018</v>
      </c>
      <c r="E240" s="195">
        <v>2018009207</v>
      </c>
      <c r="F240" s="17" t="s">
        <v>829</v>
      </c>
      <c r="G240" s="16" t="s">
        <v>32</v>
      </c>
      <c r="H240" s="17" t="s">
        <v>33</v>
      </c>
      <c r="I240" s="49">
        <f>J240/(1+Tabla3[[#This Row],[TIPUS IVA]])</f>
        <v>5.9504132231404965</v>
      </c>
      <c r="J240" s="180">
        <v>7.2</v>
      </c>
      <c r="K240" s="180">
        <v>7.2</v>
      </c>
      <c r="L240" s="17" t="s">
        <v>52</v>
      </c>
      <c r="M240" s="17"/>
      <c r="N240" s="196" t="s">
        <v>804</v>
      </c>
      <c r="O240" s="197" t="s">
        <v>805</v>
      </c>
      <c r="P240" s="16" t="s">
        <v>37</v>
      </c>
      <c r="Q240" s="182" t="s">
        <v>493</v>
      </c>
      <c r="R240" s="198" t="s">
        <v>503</v>
      </c>
      <c r="S240" s="17"/>
      <c r="T240" s="199" t="s">
        <v>734</v>
      </c>
      <c r="U240" s="200">
        <v>43265</v>
      </c>
      <c r="V240" s="200">
        <v>43265</v>
      </c>
      <c r="W240" s="200">
        <v>43266</v>
      </c>
      <c r="X240" s="200">
        <v>43269</v>
      </c>
      <c r="Y240" s="22"/>
      <c r="Z240" s="22"/>
      <c r="AA240" s="22"/>
      <c r="AB240" s="49">
        <f>AC240/(1+Tabla3[[#This Row],[TIPUS IVA]])</f>
        <v>5.9504132231404965</v>
      </c>
      <c r="AC240" s="180">
        <v>7.2</v>
      </c>
      <c r="AD240" s="25">
        <v>0.21</v>
      </c>
      <c r="AE240" s="17" t="s">
        <v>38</v>
      </c>
      <c r="AF240" s="26" t="s">
        <v>37</v>
      </c>
    </row>
    <row r="241" spans="1:32" ht="27" customHeight="1" x14ac:dyDescent="0.25">
      <c r="A241" s="16" t="s">
        <v>28</v>
      </c>
      <c r="B241" s="46" t="s">
        <v>29</v>
      </c>
      <c r="C241" s="17" t="s">
        <v>495</v>
      </c>
      <c r="D241" s="47">
        <v>2018</v>
      </c>
      <c r="E241" s="195">
        <v>2018008692</v>
      </c>
      <c r="F241" s="17" t="s">
        <v>830</v>
      </c>
      <c r="G241" s="16" t="s">
        <v>32</v>
      </c>
      <c r="H241" s="17" t="s">
        <v>33</v>
      </c>
      <c r="I241" s="49">
        <f>J241/(1+Tabla3[[#This Row],[TIPUS IVA]])</f>
        <v>8645</v>
      </c>
      <c r="J241" s="180">
        <v>10460.450000000001</v>
      </c>
      <c r="K241" s="180">
        <v>10460.450000000001</v>
      </c>
      <c r="L241" s="17"/>
      <c r="M241" s="17" t="s">
        <v>614</v>
      </c>
      <c r="N241" s="196" t="s">
        <v>166</v>
      </c>
      <c r="O241" s="197" t="s">
        <v>167</v>
      </c>
      <c r="P241" s="16" t="s">
        <v>37</v>
      </c>
      <c r="Q241" s="182" t="s">
        <v>493</v>
      </c>
      <c r="R241" s="198" t="s">
        <v>831</v>
      </c>
      <c r="S241" s="17"/>
      <c r="T241" s="199" t="s">
        <v>832</v>
      </c>
      <c r="U241" s="58">
        <v>42850</v>
      </c>
      <c r="V241" s="58">
        <v>42859</v>
      </c>
      <c r="W241" s="200">
        <v>43262</v>
      </c>
      <c r="X241" s="200">
        <v>43262</v>
      </c>
      <c r="Y241" s="42"/>
      <c r="Z241" s="22"/>
      <c r="AA241" s="22"/>
      <c r="AB241" s="49">
        <f>AC241/(1+Tabla3[[#This Row],[TIPUS IVA]])</f>
        <v>8645</v>
      </c>
      <c r="AC241" s="180">
        <v>10460.450000000001</v>
      </c>
      <c r="AD241" s="25">
        <v>0.21</v>
      </c>
      <c r="AE241" s="17" t="s">
        <v>38</v>
      </c>
      <c r="AF241" s="26" t="s">
        <v>37</v>
      </c>
    </row>
    <row r="242" spans="1:32" ht="27" customHeight="1" x14ac:dyDescent="0.25">
      <c r="A242" s="16" t="s">
        <v>28</v>
      </c>
      <c r="B242" s="46" t="s">
        <v>29</v>
      </c>
      <c r="C242" s="17" t="s">
        <v>495</v>
      </c>
      <c r="D242" s="47">
        <v>2018</v>
      </c>
      <c r="E242" s="195">
        <v>2018005909</v>
      </c>
      <c r="F242" s="17" t="s">
        <v>833</v>
      </c>
      <c r="G242" s="16" t="s">
        <v>32</v>
      </c>
      <c r="H242" s="17" t="s">
        <v>33</v>
      </c>
      <c r="I242" s="49">
        <f>J242/(1+Tabla3[[#This Row],[TIPUS IVA]])</f>
        <v>1380</v>
      </c>
      <c r="J242" s="180">
        <v>1669.8</v>
      </c>
      <c r="K242" s="180">
        <v>1669.8</v>
      </c>
      <c r="L242" s="17"/>
      <c r="M242" s="17" t="s">
        <v>614</v>
      </c>
      <c r="N242" s="196" t="s">
        <v>169</v>
      </c>
      <c r="O242" s="197" t="s">
        <v>170</v>
      </c>
      <c r="P242" s="16" t="s">
        <v>37</v>
      </c>
      <c r="Q242" s="194" t="s">
        <v>834</v>
      </c>
      <c r="R242" s="198" t="s">
        <v>835</v>
      </c>
      <c r="S242" s="17"/>
      <c r="T242" s="199" t="s">
        <v>172</v>
      </c>
      <c r="U242" s="200">
        <v>43223</v>
      </c>
      <c r="V242" s="200">
        <v>43223</v>
      </c>
      <c r="W242" s="200">
        <v>43227</v>
      </c>
      <c r="X242" s="200">
        <v>43227</v>
      </c>
      <c r="Y242" s="22"/>
      <c r="Z242" s="22"/>
      <c r="AA242" s="22"/>
      <c r="AB242" s="49">
        <f>AC242/(1+Tabla3[[#This Row],[TIPUS IVA]])</f>
        <v>1380</v>
      </c>
      <c r="AC242" s="180">
        <v>1669.8</v>
      </c>
      <c r="AD242" s="25">
        <v>0.21</v>
      </c>
      <c r="AE242" s="17" t="s">
        <v>38</v>
      </c>
      <c r="AF242" s="26" t="s">
        <v>37</v>
      </c>
    </row>
    <row r="243" spans="1:32" ht="27" customHeight="1" x14ac:dyDescent="0.25">
      <c r="A243" s="16" t="s">
        <v>28</v>
      </c>
      <c r="B243" s="46" t="s">
        <v>29</v>
      </c>
      <c r="C243" s="17" t="s">
        <v>495</v>
      </c>
      <c r="D243" s="47">
        <v>2018</v>
      </c>
      <c r="E243" s="195">
        <v>2018005238</v>
      </c>
      <c r="F243" s="17" t="s">
        <v>173</v>
      </c>
      <c r="G243" s="16" t="s">
        <v>32</v>
      </c>
      <c r="H243" s="17" t="s">
        <v>33</v>
      </c>
      <c r="I243" s="19">
        <v>782.52</v>
      </c>
      <c r="J243" s="180">
        <v>946.85</v>
      </c>
      <c r="K243" s="180">
        <v>946.85</v>
      </c>
      <c r="L243" s="17"/>
      <c r="M243" s="17" t="s">
        <v>614</v>
      </c>
      <c r="N243" s="196" t="s">
        <v>174</v>
      </c>
      <c r="O243" s="197" t="s">
        <v>175</v>
      </c>
      <c r="P243" s="16" t="s">
        <v>37</v>
      </c>
      <c r="Q243" s="194" t="s">
        <v>836</v>
      </c>
      <c r="R243" s="198" t="s">
        <v>837</v>
      </c>
      <c r="S243" s="17"/>
      <c r="T243" s="199" t="s">
        <v>129</v>
      </c>
      <c r="U243" s="200">
        <v>43195</v>
      </c>
      <c r="V243" s="200">
        <v>43195</v>
      </c>
      <c r="W243" s="200">
        <v>43196</v>
      </c>
      <c r="X243" s="200">
        <v>43206</v>
      </c>
      <c r="Y243" s="22"/>
      <c r="Z243" s="22"/>
      <c r="AA243" s="22"/>
      <c r="AB243" s="49">
        <f>AC243/(1+Tabla3[[#This Row],[TIPUS IVA]])</f>
        <v>782.52066115702485</v>
      </c>
      <c r="AC243" s="180">
        <v>946.85</v>
      </c>
      <c r="AD243" s="25">
        <v>0.21</v>
      </c>
      <c r="AE243" s="17" t="s">
        <v>38</v>
      </c>
      <c r="AF243" s="26" t="s">
        <v>37</v>
      </c>
    </row>
    <row r="244" spans="1:32" ht="27" customHeight="1" x14ac:dyDescent="0.25">
      <c r="A244" s="16" t="s">
        <v>28</v>
      </c>
      <c r="B244" s="46" t="s">
        <v>29</v>
      </c>
      <c r="C244" s="17" t="s">
        <v>40</v>
      </c>
      <c r="D244" s="47">
        <v>2018</v>
      </c>
      <c r="E244" s="195">
        <v>2018008761</v>
      </c>
      <c r="F244" s="17" t="s">
        <v>838</v>
      </c>
      <c r="G244" s="16" t="s">
        <v>32</v>
      </c>
      <c r="H244" s="17" t="s">
        <v>33</v>
      </c>
      <c r="I244" s="19">
        <v>86.53</v>
      </c>
      <c r="J244" s="180">
        <v>104.7</v>
      </c>
      <c r="K244" s="180">
        <v>104.7</v>
      </c>
      <c r="L244" s="17" t="s">
        <v>52</v>
      </c>
      <c r="M244" s="17"/>
      <c r="N244" s="196" t="s">
        <v>839</v>
      </c>
      <c r="O244" s="197" t="s">
        <v>840</v>
      </c>
      <c r="P244" s="16" t="s">
        <v>37</v>
      </c>
      <c r="Q244" s="194" t="s">
        <v>841</v>
      </c>
      <c r="R244" s="198" t="s">
        <v>842</v>
      </c>
      <c r="S244" s="17"/>
      <c r="T244" s="199" t="s">
        <v>504</v>
      </c>
      <c r="U244" s="200">
        <v>43258</v>
      </c>
      <c r="V244" s="200">
        <v>43258</v>
      </c>
      <c r="W244" s="200">
        <v>43259</v>
      </c>
      <c r="X244" s="200">
        <v>43262</v>
      </c>
      <c r="Y244" s="22"/>
      <c r="Z244" s="22"/>
      <c r="AA244" s="22"/>
      <c r="AB244" s="49">
        <f>AC244/(1+Tabla3[[#This Row],[TIPUS IVA]])</f>
        <v>86.528925619834709</v>
      </c>
      <c r="AC244" s="180">
        <v>104.7</v>
      </c>
      <c r="AD244" s="25">
        <v>0.21</v>
      </c>
      <c r="AE244" s="17" t="s">
        <v>38</v>
      </c>
      <c r="AF244" s="26" t="s">
        <v>37</v>
      </c>
    </row>
    <row r="245" spans="1:32" ht="27" customHeight="1" x14ac:dyDescent="0.25">
      <c r="A245" s="16" t="s">
        <v>28</v>
      </c>
      <c r="B245" s="46" t="s">
        <v>29</v>
      </c>
      <c r="C245" s="17" t="s">
        <v>65</v>
      </c>
      <c r="D245" s="47">
        <v>2018</v>
      </c>
      <c r="E245" s="195">
        <v>2018005694</v>
      </c>
      <c r="F245" s="17" t="s">
        <v>843</v>
      </c>
      <c r="G245" s="16" t="s">
        <v>32</v>
      </c>
      <c r="H245" s="17" t="s">
        <v>33</v>
      </c>
      <c r="I245" s="19">
        <v>1737</v>
      </c>
      <c r="J245" s="180">
        <v>1737</v>
      </c>
      <c r="K245" s="180">
        <v>1737</v>
      </c>
      <c r="L245" s="17"/>
      <c r="M245" s="17" t="s">
        <v>614</v>
      </c>
      <c r="N245" s="196" t="s">
        <v>844</v>
      </c>
      <c r="O245" s="197" t="s">
        <v>845</v>
      </c>
      <c r="P245" s="16" t="s">
        <v>37</v>
      </c>
      <c r="Q245" s="194" t="s">
        <v>493</v>
      </c>
      <c r="R245" s="198" t="s">
        <v>503</v>
      </c>
      <c r="S245" s="17"/>
      <c r="T245" s="199" t="s">
        <v>164</v>
      </c>
      <c r="U245" s="200">
        <v>43209</v>
      </c>
      <c r="V245" s="200">
        <v>43209</v>
      </c>
      <c r="W245" s="200">
        <v>43210</v>
      </c>
      <c r="X245" s="200">
        <v>43213</v>
      </c>
      <c r="Y245" s="22"/>
      <c r="Z245" s="22"/>
      <c r="AA245" s="22"/>
      <c r="AB245" s="49">
        <f>AC245/(1+Tabla3[[#This Row],[TIPUS IVA]])</f>
        <v>1737</v>
      </c>
      <c r="AC245" s="180">
        <v>1737</v>
      </c>
      <c r="AD245" s="25">
        <v>0</v>
      </c>
      <c r="AE245" s="17" t="s">
        <v>38</v>
      </c>
      <c r="AF245" s="26" t="s">
        <v>37</v>
      </c>
    </row>
    <row r="246" spans="1:32" ht="27" customHeight="1" x14ac:dyDescent="0.25">
      <c r="A246" s="16" t="s">
        <v>28</v>
      </c>
      <c r="B246" s="46" t="s">
        <v>29</v>
      </c>
      <c r="C246" s="17" t="s">
        <v>65</v>
      </c>
      <c r="D246" s="47">
        <v>2018</v>
      </c>
      <c r="E246" s="195">
        <v>2018007037</v>
      </c>
      <c r="F246" s="17" t="s">
        <v>843</v>
      </c>
      <c r="G246" s="16" t="s">
        <v>32</v>
      </c>
      <c r="H246" s="17" t="s">
        <v>33</v>
      </c>
      <c r="I246" s="19">
        <v>1287</v>
      </c>
      <c r="J246" s="180">
        <v>1287</v>
      </c>
      <c r="K246" s="180">
        <v>1287</v>
      </c>
      <c r="L246" s="17"/>
      <c r="M246" s="17" t="s">
        <v>614</v>
      </c>
      <c r="N246" s="196" t="s">
        <v>844</v>
      </c>
      <c r="O246" s="197" t="s">
        <v>845</v>
      </c>
      <c r="P246" s="16" t="s">
        <v>37</v>
      </c>
      <c r="Q246" s="194" t="s">
        <v>493</v>
      </c>
      <c r="R246" s="198" t="s">
        <v>503</v>
      </c>
      <c r="S246" s="17"/>
      <c r="T246" s="199" t="s">
        <v>164</v>
      </c>
      <c r="U246" s="200">
        <v>43237</v>
      </c>
      <c r="V246" s="200">
        <v>43237</v>
      </c>
      <c r="W246" s="200">
        <v>43242</v>
      </c>
      <c r="X246" s="200">
        <v>43248</v>
      </c>
      <c r="Y246" s="22"/>
      <c r="Z246" s="22"/>
      <c r="AA246" s="22"/>
      <c r="AB246" s="49">
        <f>AC246/(1+Tabla3[[#This Row],[TIPUS IVA]])</f>
        <v>1287</v>
      </c>
      <c r="AC246" s="180">
        <v>1287</v>
      </c>
      <c r="AD246" s="25">
        <v>0</v>
      </c>
      <c r="AE246" s="17" t="s">
        <v>38</v>
      </c>
      <c r="AF246" s="26" t="s">
        <v>37</v>
      </c>
    </row>
    <row r="247" spans="1:32" ht="27" customHeight="1" x14ac:dyDescent="0.25">
      <c r="A247" s="16" t="s">
        <v>28</v>
      </c>
      <c r="B247" s="46" t="s">
        <v>29</v>
      </c>
      <c r="C247" s="17" t="s">
        <v>65</v>
      </c>
      <c r="D247" s="47">
        <v>2018</v>
      </c>
      <c r="E247" s="59">
        <v>2018003977</v>
      </c>
      <c r="F247" s="17" t="s">
        <v>846</v>
      </c>
      <c r="G247" s="16" t="s">
        <v>32</v>
      </c>
      <c r="H247" s="17" t="s">
        <v>33</v>
      </c>
      <c r="I247" s="19">
        <f>J247/(1+21%)</f>
        <v>200</v>
      </c>
      <c r="J247" s="38">
        <v>242</v>
      </c>
      <c r="K247" s="38">
        <v>242</v>
      </c>
      <c r="L247" s="17"/>
      <c r="M247" s="16" t="s">
        <v>79</v>
      </c>
      <c r="N247" s="60"/>
      <c r="O247" s="55" t="s">
        <v>847</v>
      </c>
      <c r="P247" s="16" t="s">
        <v>37</v>
      </c>
      <c r="Q247" s="194" t="s">
        <v>493</v>
      </c>
      <c r="R247" s="63" t="s">
        <v>503</v>
      </c>
      <c r="S247" s="17"/>
      <c r="T247" s="62" t="s">
        <v>90</v>
      </c>
      <c r="U247" s="24">
        <v>43179</v>
      </c>
      <c r="V247" s="24">
        <v>43182</v>
      </c>
      <c r="W247" s="24">
        <v>43182</v>
      </c>
      <c r="X247" s="24">
        <v>43248</v>
      </c>
      <c r="Y247" s="22"/>
      <c r="Z247" s="22"/>
      <c r="AA247" s="22"/>
      <c r="AB247" s="49">
        <f>AC247/(1+AD247)</f>
        <v>200</v>
      </c>
      <c r="AC247" s="39">
        <v>242</v>
      </c>
      <c r="AD247" s="25">
        <v>0.21</v>
      </c>
      <c r="AE247" s="17" t="s">
        <v>38</v>
      </c>
      <c r="AF247" s="26" t="s">
        <v>37</v>
      </c>
    </row>
    <row r="248" spans="1:32" ht="27" customHeight="1" x14ac:dyDescent="0.25">
      <c r="A248" s="16" t="s">
        <v>28</v>
      </c>
      <c r="B248" s="46" t="s">
        <v>29</v>
      </c>
      <c r="C248" s="17" t="s">
        <v>40</v>
      </c>
      <c r="D248" s="47">
        <v>2018</v>
      </c>
      <c r="E248" s="59">
        <v>2018003507</v>
      </c>
      <c r="F248" s="17" t="s">
        <v>848</v>
      </c>
      <c r="G248" s="16" t="s">
        <v>32</v>
      </c>
      <c r="H248" s="17" t="s">
        <v>33</v>
      </c>
      <c r="I248" s="19">
        <f>J248/(1+21%)</f>
        <v>259.1322314049587</v>
      </c>
      <c r="J248" s="38">
        <v>313.55</v>
      </c>
      <c r="K248" s="38">
        <v>313.55</v>
      </c>
      <c r="L248" s="17" t="s">
        <v>52</v>
      </c>
      <c r="M248" s="17"/>
      <c r="N248" s="60"/>
      <c r="O248" s="55" t="s">
        <v>185</v>
      </c>
      <c r="P248" s="16" t="s">
        <v>37</v>
      </c>
      <c r="Q248" s="194" t="s">
        <v>493</v>
      </c>
      <c r="R248" s="64" t="s">
        <v>503</v>
      </c>
      <c r="S248" s="17"/>
      <c r="T248" s="62" t="s">
        <v>501</v>
      </c>
      <c r="U248" s="24">
        <v>43172</v>
      </c>
      <c r="V248" s="24">
        <v>43182</v>
      </c>
      <c r="W248" s="24">
        <v>43182</v>
      </c>
      <c r="X248" s="24">
        <v>43213</v>
      </c>
      <c r="Y248" s="22"/>
      <c r="Z248" s="22"/>
      <c r="AA248" s="22"/>
      <c r="AB248" s="49">
        <f>AC248/(1+AD248)</f>
        <v>259.1322314049587</v>
      </c>
      <c r="AC248" s="39">
        <v>313.55</v>
      </c>
      <c r="AD248" s="25">
        <v>0.21</v>
      </c>
      <c r="AE248" s="17" t="s">
        <v>38</v>
      </c>
      <c r="AF248" s="26" t="s">
        <v>37</v>
      </c>
    </row>
    <row r="249" spans="1:32" ht="27" customHeight="1" x14ac:dyDescent="0.25">
      <c r="A249" s="16" t="s">
        <v>28</v>
      </c>
      <c r="B249" s="46" t="s">
        <v>29</v>
      </c>
      <c r="C249" s="17" t="s">
        <v>40</v>
      </c>
      <c r="D249" s="47">
        <v>2018</v>
      </c>
      <c r="E249" s="59">
        <v>2018000750</v>
      </c>
      <c r="F249" s="17" t="s">
        <v>849</v>
      </c>
      <c r="G249" s="16" t="s">
        <v>32</v>
      </c>
      <c r="H249" s="17" t="s">
        <v>33</v>
      </c>
      <c r="I249" s="19">
        <f>J249/(1+21%)</f>
        <v>80.099173553719012</v>
      </c>
      <c r="J249" s="38">
        <v>96.92</v>
      </c>
      <c r="K249" s="38">
        <v>96.92</v>
      </c>
      <c r="L249" s="17" t="s">
        <v>52</v>
      </c>
      <c r="M249" s="17"/>
      <c r="N249" s="60"/>
      <c r="O249" s="55" t="s">
        <v>185</v>
      </c>
      <c r="P249" s="16" t="s">
        <v>37</v>
      </c>
      <c r="Q249" s="194" t="s">
        <v>493</v>
      </c>
      <c r="R249" s="63" t="s">
        <v>503</v>
      </c>
      <c r="S249" s="17"/>
      <c r="T249" s="62" t="s">
        <v>501</v>
      </c>
      <c r="U249" s="24">
        <v>43130</v>
      </c>
      <c r="V249" s="24">
        <v>43140</v>
      </c>
      <c r="W249" s="24">
        <v>43143</v>
      </c>
      <c r="X249" s="24">
        <v>43242</v>
      </c>
      <c r="Y249" s="22"/>
      <c r="Z249" s="22"/>
      <c r="AA249" s="22"/>
      <c r="AB249" s="49">
        <f>AC249/(1+AD249)</f>
        <v>80.099173553719012</v>
      </c>
      <c r="AC249" s="39">
        <v>96.92</v>
      </c>
      <c r="AD249" s="25">
        <v>0.21</v>
      </c>
      <c r="AE249" s="17" t="s">
        <v>38</v>
      </c>
      <c r="AF249" s="26" t="s">
        <v>37</v>
      </c>
    </row>
    <row r="250" spans="1:32" ht="27" customHeight="1" x14ac:dyDescent="0.25">
      <c r="A250" s="16" t="s">
        <v>28</v>
      </c>
      <c r="B250" s="46" t="s">
        <v>29</v>
      </c>
      <c r="C250" s="17" t="s">
        <v>515</v>
      </c>
      <c r="D250" s="47">
        <v>2018</v>
      </c>
      <c r="E250" s="195">
        <v>2018007738</v>
      </c>
      <c r="F250" s="17" t="s">
        <v>850</v>
      </c>
      <c r="G250" s="16" t="s">
        <v>32</v>
      </c>
      <c r="H250" s="17" t="s">
        <v>33</v>
      </c>
      <c r="I250" s="19">
        <v>377.19</v>
      </c>
      <c r="J250" s="180">
        <v>456.4</v>
      </c>
      <c r="K250" s="180">
        <v>456.4</v>
      </c>
      <c r="L250" s="17" t="s">
        <v>517</v>
      </c>
      <c r="M250" s="17"/>
      <c r="N250" s="196"/>
      <c r="O250" s="197" t="s">
        <v>185</v>
      </c>
      <c r="P250" s="16" t="s">
        <v>37</v>
      </c>
      <c r="Q250" s="194" t="s">
        <v>493</v>
      </c>
      <c r="R250" s="198" t="s">
        <v>503</v>
      </c>
      <c r="S250" s="17"/>
      <c r="T250" s="62" t="s">
        <v>501</v>
      </c>
      <c r="U250" s="24">
        <v>43237</v>
      </c>
      <c r="V250" s="24">
        <v>43237</v>
      </c>
      <c r="W250" s="24">
        <v>43242</v>
      </c>
      <c r="X250" s="200">
        <v>43248</v>
      </c>
      <c r="Y250" s="22"/>
      <c r="Z250" s="22"/>
      <c r="AA250" s="22"/>
      <c r="AB250" s="49">
        <f>AC250/(1+Tabla3[[#This Row],[TIPUS IVA]])</f>
        <v>377.19008264462809</v>
      </c>
      <c r="AC250" s="180">
        <v>456.4</v>
      </c>
      <c r="AD250" s="25">
        <v>0.21</v>
      </c>
      <c r="AE250" s="17" t="s">
        <v>38</v>
      </c>
      <c r="AF250" s="26" t="s">
        <v>37</v>
      </c>
    </row>
    <row r="251" spans="1:32" ht="27" customHeight="1" x14ac:dyDescent="0.25">
      <c r="A251" s="16" t="s">
        <v>28</v>
      </c>
      <c r="B251" s="46" t="s">
        <v>29</v>
      </c>
      <c r="C251" s="17" t="s">
        <v>515</v>
      </c>
      <c r="D251" s="47">
        <v>2018</v>
      </c>
      <c r="E251" s="195">
        <v>2018008044</v>
      </c>
      <c r="F251" s="17" t="s">
        <v>851</v>
      </c>
      <c r="G251" s="16" t="s">
        <v>32</v>
      </c>
      <c r="H251" s="17" t="s">
        <v>33</v>
      </c>
      <c r="I251" s="19">
        <v>47.98</v>
      </c>
      <c r="J251" s="180">
        <v>58.05</v>
      </c>
      <c r="K251" s="180">
        <v>58.05</v>
      </c>
      <c r="L251" s="17" t="s">
        <v>517</v>
      </c>
      <c r="M251" s="17"/>
      <c r="N251" s="196"/>
      <c r="O251" s="197" t="s">
        <v>185</v>
      </c>
      <c r="P251" s="16" t="s">
        <v>37</v>
      </c>
      <c r="Q251" s="194" t="s">
        <v>493</v>
      </c>
      <c r="R251" s="198" t="s">
        <v>503</v>
      </c>
      <c r="S251" s="17"/>
      <c r="T251" s="62" t="s">
        <v>501</v>
      </c>
      <c r="U251" s="24">
        <v>43244</v>
      </c>
      <c r="V251" s="24">
        <v>43244</v>
      </c>
      <c r="W251" s="24">
        <v>43245</v>
      </c>
      <c r="X251" s="200">
        <v>43255</v>
      </c>
      <c r="Y251" s="22"/>
      <c r="Z251" s="22"/>
      <c r="AA251" s="22"/>
      <c r="AB251" s="49">
        <f>AC251/(1+Tabla3[[#This Row],[TIPUS IVA]])</f>
        <v>47.97520661157025</v>
      </c>
      <c r="AC251" s="180">
        <v>58.05</v>
      </c>
      <c r="AD251" s="25">
        <v>0.21</v>
      </c>
      <c r="AE251" s="17" t="s">
        <v>38</v>
      </c>
      <c r="AF251" s="26" t="s">
        <v>37</v>
      </c>
    </row>
    <row r="252" spans="1:32" ht="27" customHeight="1" x14ac:dyDescent="0.25">
      <c r="A252" s="16" t="s">
        <v>28</v>
      </c>
      <c r="B252" s="46" t="s">
        <v>29</v>
      </c>
      <c r="C252" s="17" t="s">
        <v>515</v>
      </c>
      <c r="D252" s="47">
        <v>2018</v>
      </c>
      <c r="E252" s="195">
        <v>2018008204</v>
      </c>
      <c r="F252" s="17" t="s">
        <v>852</v>
      </c>
      <c r="G252" s="16" t="s">
        <v>32</v>
      </c>
      <c r="H252" s="17" t="s">
        <v>33</v>
      </c>
      <c r="I252" s="19">
        <v>27.7</v>
      </c>
      <c r="J252" s="180">
        <v>33.520000000000003</v>
      </c>
      <c r="K252" s="180">
        <v>33.520000000000003</v>
      </c>
      <c r="L252" s="17" t="s">
        <v>517</v>
      </c>
      <c r="M252" s="17"/>
      <c r="N252" s="196"/>
      <c r="O252" s="197" t="s">
        <v>185</v>
      </c>
      <c r="P252" s="16" t="s">
        <v>37</v>
      </c>
      <c r="Q252" s="194" t="s">
        <v>493</v>
      </c>
      <c r="R252" s="198" t="s">
        <v>503</v>
      </c>
      <c r="S252" s="17"/>
      <c r="T252" s="62" t="s">
        <v>501</v>
      </c>
      <c r="U252" s="24">
        <v>43251</v>
      </c>
      <c r="V252" s="24">
        <v>43251</v>
      </c>
      <c r="W252" s="24">
        <v>43252</v>
      </c>
      <c r="X252" s="200">
        <v>43255</v>
      </c>
      <c r="Y252" s="22"/>
      <c r="Z252" s="22"/>
      <c r="AA252" s="22"/>
      <c r="AB252" s="49">
        <f>AC252/(1+Tabla3[[#This Row],[TIPUS IVA]])</f>
        <v>27.702479338842977</v>
      </c>
      <c r="AC252" s="180">
        <v>33.520000000000003</v>
      </c>
      <c r="AD252" s="25">
        <v>0.21</v>
      </c>
      <c r="AE252" s="17" t="s">
        <v>38</v>
      </c>
      <c r="AF252" s="26" t="s">
        <v>37</v>
      </c>
    </row>
    <row r="253" spans="1:32" ht="27" customHeight="1" x14ac:dyDescent="0.25">
      <c r="A253" s="16" t="s">
        <v>28</v>
      </c>
      <c r="B253" s="46" t="s">
        <v>29</v>
      </c>
      <c r="C253" s="17" t="s">
        <v>515</v>
      </c>
      <c r="D253" s="47">
        <v>2018</v>
      </c>
      <c r="E253" s="195">
        <v>2018009225</v>
      </c>
      <c r="F253" s="17" t="s">
        <v>853</v>
      </c>
      <c r="G253" s="16" t="s">
        <v>32</v>
      </c>
      <c r="H253" s="17" t="s">
        <v>33</v>
      </c>
      <c r="I253" s="19">
        <v>46.9</v>
      </c>
      <c r="J253" s="180">
        <v>56.75</v>
      </c>
      <c r="K253" s="180">
        <v>56.75</v>
      </c>
      <c r="L253" s="17" t="s">
        <v>517</v>
      </c>
      <c r="M253" s="17"/>
      <c r="N253" s="196"/>
      <c r="O253" s="197" t="s">
        <v>185</v>
      </c>
      <c r="P253" s="16" t="s">
        <v>37</v>
      </c>
      <c r="Q253" s="194" t="s">
        <v>493</v>
      </c>
      <c r="R253" s="198" t="s">
        <v>503</v>
      </c>
      <c r="S253" s="17"/>
      <c r="T253" s="62" t="s">
        <v>501</v>
      </c>
      <c r="U253" s="24">
        <v>43265</v>
      </c>
      <c r="V253" s="24">
        <v>43265</v>
      </c>
      <c r="W253" s="24">
        <v>43266</v>
      </c>
      <c r="X253" s="200">
        <v>43269</v>
      </c>
      <c r="Y253" s="22"/>
      <c r="Z253" s="22"/>
      <c r="AA253" s="22"/>
      <c r="AB253" s="49">
        <f>AC253/(1+Tabla3[[#This Row],[TIPUS IVA]])</f>
        <v>46.900826446280995</v>
      </c>
      <c r="AC253" s="180">
        <v>56.75</v>
      </c>
      <c r="AD253" s="25">
        <v>0.21</v>
      </c>
      <c r="AE253" s="17" t="s">
        <v>38</v>
      </c>
      <c r="AF253" s="26" t="s">
        <v>37</v>
      </c>
    </row>
    <row r="254" spans="1:32" ht="27" customHeight="1" x14ac:dyDescent="0.25">
      <c r="A254" s="16" t="s">
        <v>28</v>
      </c>
      <c r="B254" s="46" t="s">
        <v>29</v>
      </c>
      <c r="C254" s="17" t="s">
        <v>40</v>
      </c>
      <c r="D254" s="47">
        <v>2018</v>
      </c>
      <c r="E254" s="195">
        <v>2018009630</v>
      </c>
      <c r="F254" s="191" t="s">
        <v>854</v>
      </c>
      <c r="G254" s="16" t="s">
        <v>32</v>
      </c>
      <c r="H254" s="17" t="s">
        <v>33</v>
      </c>
      <c r="I254" s="187">
        <v>97.02</v>
      </c>
      <c r="J254" s="180">
        <v>117.39</v>
      </c>
      <c r="K254" s="180">
        <v>117.39</v>
      </c>
      <c r="L254" s="17" t="s">
        <v>52</v>
      </c>
      <c r="M254" s="17"/>
      <c r="N254" s="196"/>
      <c r="O254" s="197" t="s">
        <v>855</v>
      </c>
      <c r="P254" s="16" t="s">
        <v>37</v>
      </c>
      <c r="Q254" s="194" t="s">
        <v>493</v>
      </c>
      <c r="R254" s="198" t="s">
        <v>503</v>
      </c>
      <c r="S254" s="17"/>
      <c r="T254" s="199" t="s">
        <v>437</v>
      </c>
      <c r="U254" s="24">
        <v>43272</v>
      </c>
      <c r="V254" s="24">
        <v>43272</v>
      </c>
      <c r="W254" s="24">
        <v>43273</v>
      </c>
      <c r="X254" s="200">
        <v>43276</v>
      </c>
      <c r="Y254" s="22"/>
      <c r="Z254" s="22"/>
      <c r="AA254" s="22"/>
      <c r="AB254" s="49">
        <f>AC254/(1+Tabla3[[#This Row],[TIPUS IVA]])</f>
        <v>97.016528925619838</v>
      </c>
      <c r="AC254" s="180">
        <v>117.39</v>
      </c>
      <c r="AD254" s="25">
        <v>0.21</v>
      </c>
      <c r="AE254" s="17" t="s">
        <v>38</v>
      </c>
      <c r="AF254" s="26" t="s">
        <v>37</v>
      </c>
    </row>
    <row r="255" spans="1:32" ht="27" customHeight="1" x14ac:dyDescent="0.25">
      <c r="A255" s="16" t="s">
        <v>28</v>
      </c>
      <c r="B255" s="46" t="s">
        <v>29</v>
      </c>
      <c r="C255" s="17" t="s">
        <v>40</v>
      </c>
      <c r="D255" s="47">
        <v>2018</v>
      </c>
      <c r="E255" s="195">
        <v>2018005792</v>
      </c>
      <c r="F255" s="17" t="s">
        <v>856</v>
      </c>
      <c r="G255" s="16" t="s">
        <v>32</v>
      </c>
      <c r="H255" s="17" t="s">
        <v>33</v>
      </c>
      <c r="I255" s="49">
        <f>J255/(1+Tabla3[[#This Row],[TIPUS IVA]])</f>
        <v>32.68181818181818</v>
      </c>
      <c r="J255" s="180">
        <v>35.950000000000003</v>
      </c>
      <c r="K255" s="180">
        <v>35.950000000000003</v>
      </c>
      <c r="L255" s="17" t="s">
        <v>52</v>
      </c>
      <c r="M255" s="17"/>
      <c r="N255" s="196" t="s">
        <v>857</v>
      </c>
      <c r="O255" s="197" t="s">
        <v>858</v>
      </c>
      <c r="P255" s="16" t="s">
        <v>37</v>
      </c>
      <c r="Q255" s="194" t="s">
        <v>493</v>
      </c>
      <c r="R255" s="198" t="s">
        <v>503</v>
      </c>
      <c r="S255" s="17"/>
      <c r="T255" s="199" t="s">
        <v>689</v>
      </c>
      <c r="U255" s="200">
        <v>43210</v>
      </c>
      <c r="V255" s="200">
        <v>43210</v>
      </c>
      <c r="W255" s="200">
        <v>43213</v>
      </c>
      <c r="X255" s="200">
        <v>43213</v>
      </c>
      <c r="Y255" s="22"/>
      <c r="Z255" s="22"/>
      <c r="AA255" s="22"/>
      <c r="AB255" s="49">
        <f>AC255/(1+Tabla3[[#This Row],[TIPUS IVA]])</f>
        <v>32.68181818181818</v>
      </c>
      <c r="AC255" s="180">
        <v>35.950000000000003</v>
      </c>
      <c r="AD255" s="25">
        <v>0.1</v>
      </c>
      <c r="AE255" s="17" t="s">
        <v>38</v>
      </c>
      <c r="AF255" s="26" t="s">
        <v>37</v>
      </c>
    </row>
    <row r="256" spans="1:32" ht="27" customHeight="1" x14ac:dyDescent="0.25">
      <c r="A256" s="16" t="s">
        <v>28</v>
      </c>
      <c r="B256" s="46" t="s">
        <v>29</v>
      </c>
      <c r="C256" s="17" t="s">
        <v>40</v>
      </c>
      <c r="D256" s="47">
        <v>2018</v>
      </c>
      <c r="E256" s="195">
        <v>2018008884</v>
      </c>
      <c r="F256" s="17" t="s">
        <v>859</v>
      </c>
      <c r="G256" s="16" t="s">
        <v>32</v>
      </c>
      <c r="H256" s="17" t="s">
        <v>33</v>
      </c>
      <c r="I256" s="49">
        <f>J256/(1+Tabla3[[#This Row],[TIPUS IVA]])</f>
        <v>44.172727272727272</v>
      </c>
      <c r="J256" s="180">
        <v>48.59</v>
      </c>
      <c r="K256" s="180">
        <v>48.59</v>
      </c>
      <c r="L256" s="17" t="s">
        <v>52</v>
      </c>
      <c r="M256" s="17"/>
      <c r="N256" s="196" t="s">
        <v>857</v>
      </c>
      <c r="O256" s="197" t="s">
        <v>858</v>
      </c>
      <c r="P256" s="16" t="s">
        <v>37</v>
      </c>
      <c r="Q256" s="194" t="s">
        <v>493</v>
      </c>
      <c r="R256" s="198" t="s">
        <v>503</v>
      </c>
      <c r="S256" s="17"/>
      <c r="T256" s="199" t="s">
        <v>689</v>
      </c>
      <c r="U256" s="200">
        <v>43258</v>
      </c>
      <c r="V256" s="200">
        <v>43258</v>
      </c>
      <c r="W256" s="200">
        <v>43259</v>
      </c>
      <c r="X256" s="200">
        <v>43262</v>
      </c>
      <c r="Y256" s="22"/>
      <c r="Z256" s="22"/>
      <c r="AA256" s="22"/>
      <c r="AB256" s="49">
        <f>AC256/(1+Tabla3[[#This Row],[TIPUS IVA]])</f>
        <v>44.172727272727272</v>
      </c>
      <c r="AC256" s="180">
        <v>48.59</v>
      </c>
      <c r="AD256" s="25">
        <v>0.1</v>
      </c>
      <c r="AE256" s="17" t="s">
        <v>38</v>
      </c>
      <c r="AF256" s="26" t="s">
        <v>37</v>
      </c>
    </row>
    <row r="257" spans="1:32" ht="27" customHeight="1" x14ac:dyDescent="0.25">
      <c r="A257" s="16" t="s">
        <v>28</v>
      </c>
      <c r="B257" s="46" t="s">
        <v>29</v>
      </c>
      <c r="C257" s="17" t="s">
        <v>40</v>
      </c>
      <c r="D257" s="47">
        <v>2018</v>
      </c>
      <c r="E257" s="195">
        <v>2018009955</v>
      </c>
      <c r="F257" s="191" t="s">
        <v>860</v>
      </c>
      <c r="G257" s="16" t="s">
        <v>32</v>
      </c>
      <c r="H257" s="17" t="s">
        <v>33</v>
      </c>
      <c r="I257" s="49">
        <f>J257/(1+Tabla3[[#This Row],[TIPUS IVA]])</f>
        <v>46.590909090909086</v>
      </c>
      <c r="J257" s="180">
        <v>51.25</v>
      </c>
      <c r="K257" s="180">
        <v>51.25</v>
      </c>
      <c r="L257" s="17" t="s">
        <v>52</v>
      </c>
      <c r="M257" s="17"/>
      <c r="N257" s="196" t="s">
        <v>857</v>
      </c>
      <c r="O257" s="197" t="s">
        <v>858</v>
      </c>
      <c r="P257" s="16" t="s">
        <v>37</v>
      </c>
      <c r="Q257" s="194" t="s">
        <v>493</v>
      </c>
      <c r="R257" s="198" t="s">
        <v>503</v>
      </c>
      <c r="S257" s="17"/>
      <c r="T257" s="199" t="s">
        <v>689</v>
      </c>
      <c r="U257" s="200">
        <v>43272</v>
      </c>
      <c r="V257" s="200">
        <v>43272</v>
      </c>
      <c r="W257" s="200">
        <v>43273</v>
      </c>
      <c r="X257" s="200">
        <v>43276</v>
      </c>
      <c r="Y257" s="22"/>
      <c r="Z257" s="22"/>
      <c r="AA257" s="22"/>
      <c r="AB257" s="49">
        <f>AC257/(1+Tabla3[[#This Row],[TIPUS IVA]])</f>
        <v>46.590909090909086</v>
      </c>
      <c r="AC257" s="180">
        <v>51.25</v>
      </c>
      <c r="AD257" s="25">
        <v>0.1</v>
      </c>
      <c r="AE257" s="17" t="s">
        <v>38</v>
      </c>
      <c r="AF257" s="26" t="s">
        <v>37</v>
      </c>
    </row>
    <row r="258" spans="1:32" ht="27" customHeight="1" x14ac:dyDescent="0.25">
      <c r="A258" s="16" t="s">
        <v>28</v>
      </c>
      <c r="B258" s="46" t="s">
        <v>29</v>
      </c>
      <c r="C258" s="17" t="s">
        <v>40</v>
      </c>
      <c r="D258" s="47">
        <v>2018</v>
      </c>
      <c r="E258" s="195">
        <v>2018009956</v>
      </c>
      <c r="F258" s="191" t="s">
        <v>861</v>
      </c>
      <c r="G258" s="16" t="s">
        <v>32</v>
      </c>
      <c r="H258" s="17" t="s">
        <v>33</v>
      </c>
      <c r="I258" s="49">
        <f>J258/(1+Tabla3[[#This Row],[TIPUS IVA]])</f>
        <v>26.2</v>
      </c>
      <c r="J258" s="180">
        <v>28.82</v>
      </c>
      <c r="K258" s="180">
        <v>28.82</v>
      </c>
      <c r="L258" s="17" t="s">
        <v>52</v>
      </c>
      <c r="M258" s="17"/>
      <c r="N258" s="196" t="s">
        <v>857</v>
      </c>
      <c r="O258" s="197" t="s">
        <v>858</v>
      </c>
      <c r="P258" s="16" t="s">
        <v>37</v>
      </c>
      <c r="Q258" s="194" t="s">
        <v>493</v>
      </c>
      <c r="R258" s="198" t="s">
        <v>503</v>
      </c>
      <c r="S258" s="17"/>
      <c r="T258" s="199" t="s">
        <v>689</v>
      </c>
      <c r="U258" s="200">
        <v>43272</v>
      </c>
      <c r="V258" s="200">
        <v>43272</v>
      </c>
      <c r="W258" s="200">
        <v>43273</v>
      </c>
      <c r="X258" s="200">
        <v>43276</v>
      </c>
      <c r="Y258" s="22"/>
      <c r="Z258" s="22"/>
      <c r="AA258" s="22"/>
      <c r="AB258" s="49">
        <f>AC258/(1+Tabla3[[#This Row],[TIPUS IVA]])</f>
        <v>26.2</v>
      </c>
      <c r="AC258" s="180">
        <v>28.82</v>
      </c>
      <c r="AD258" s="25">
        <v>0.1</v>
      </c>
      <c r="AE258" s="17" t="s">
        <v>38</v>
      </c>
      <c r="AF258" s="26" t="s">
        <v>37</v>
      </c>
    </row>
    <row r="259" spans="1:32" ht="27" customHeight="1" x14ac:dyDescent="0.25">
      <c r="A259" s="16" t="s">
        <v>28</v>
      </c>
      <c r="B259" s="46" t="s">
        <v>29</v>
      </c>
      <c r="C259" s="17" t="s">
        <v>515</v>
      </c>
      <c r="D259" s="47">
        <v>2018</v>
      </c>
      <c r="E259" s="195">
        <v>2018005793</v>
      </c>
      <c r="F259" s="17" t="s">
        <v>862</v>
      </c>
      <c r="G259" s="16" t="s">
        <v>32</v>
      </c>
      <c r="H259" s="17" t="s">
        <v>33</v>
      </c>
      <c r="I259" s="19">
        <v>182.64</v>
      </c>
      <c r="J259" s="180">
        <v>221</v>
      </c>
      <c r="K259" s="180">
        <v>221</v>
      </c>
      <c r="L259" s="17" t="s">
        <v>517</v>
      </c>
      <c r="M259" s="17"/>
      <c r="N259" s="196" t="s">
        <v>190</v>
      </c>
      <c r="O259" s="197" t="s">
        <v>191</v>
      </c>
      <c r="P259" s="16" t="s">
        <v>37</v>
      </c>
      <c r="Q259" s="194" t="s">
        <v>493</v>
      </c>
      <c r="R259" s="198" t="s">
        <v>863</v>
      </c>
      <c r="S259" s="17"/>
      <c r="T259" s="199" t="s">
        <v>90</v>
      </c>
      <c r="U259" s="200">
        <v>43210</v>
      </c>
      <c r="V259" s="200">
        <v>43210</v>
      </c>
      <c r="W259" s="200">
        <v>43213</v>
      </c>
      <c r="X259" s="200">
        <v>43213</v>
      </c>
      <c r="Y259" s="22"/>
      <c r="Z259" s="22"/>
      <c r="AA259" s="22"/>
      <c r="AB259" s="49">
        <f>AC259/(1+Tabla3[[#This Row],[TIPUS IVA]])</f>
        <v>182.64462809917356</v>
      </c>
      <c r="AC259" s="180">
        <v>221</v>
      </c>
      <c r="AD259" s="25">
        <v>0.21</v>
      </c>
      <c r="AE259" s="17" t="s">
        <v>38</v>
      </c>
      <c r="AF259" s="26" t="s">
        <v>37</v>
      </c>
    </row>
    <row r="260" spans="1:32" ht="27" customHeight="1" x14ac:dyDescent="0.25">
      <c r="A260" s="16" t="s">
        <v>28</v>
      </c>
      <c r="B260" s="46" t="s">
        <v>29</v>
      </c>
      <c r="C260" s="17" t="s">
        <v>65</v>
      </c>
      <c r="D260" s="47">
        <v>2018</v>
      </c>
      <c r="E260" s="59">
        <v>2018003963</v>
      </c>
      <c r="F260" s="17" t="s">
        <v>864</v>
      </c>
      <c r="G260" s="16" t="s">
        <v>32</v>
      </c>
      <c r="H260" s="17" t="s">
        <v>33</v>
      </c>
      <c r="I260" s="19">
        <f>J260/(1+21%)</f>
        <v>2145</v>
      </c>
      <c r="J260" s="38">
        <v>2595.4499999999998</v>
      </c>
      <c r="K260" s="38">
        <v>2595.4499999999998</v>
      </c>
      <c r="L260" s="17"/>
      <c r="M260" s="16" t="s">
        <v>79</v>
      </c>
      <c r="N260" s="60" t="s">
        <v>865</v>
      </c>
      <c r="O260" s="55" t="s">
        <v>866</v>
      </c>
      <c r="P260" s="16" t="s">
        <v>37</v>
      </c>
      <c r="Q260" s="194" t="s">
        <v>493</v>
      </c>
      <c r="R260" s="63" t="s">
        <v>500</v>
      </c>
      <c r="S260" s="17"/>
      <c r="T260" s="62" t="s">
        <v>90</v>
      </c>
      <c r="U260" s="24">
        <v>43196</v>
      </c>
      <c r="V260" s="24">
        <v>43196</v>
      </c>
      <c r="W260" s="24">
        <v>43199</v>
      </c>
      <c r="X260" s="24">
        <v>43234</v>
      </c>
      <c r="Y260" s="22"/>
      <c r="Z260" s="22"/>
      <c r="AA260" s="22"/>
      <c r="AB260" s="49">
        <f>AC260/(1+AD260)</f>
        <v>2145</v>
      </c>
      <c r="AC260" s="39">
        <v>2595.4499999999998</v>
      </c>
      <c r="AD260" s="25">
        <v>0.21</v>
      </c>
      <c r="AE260" s="17" t="s">
        <v>38</v>
      </c>
      <c r="AF260" s="26" t="s">
        <v>37</v>
      </c>
    </row>
    <row r="261" spans="1:32" ht="27" customHeight="1" x14ac:dyDescent="0.25">
      <c r="A261" s="16" t="s">
        <v>28</v>
      </c>
      <c r="B261" s="46" t="s">
        <v>29</v>
      </c>
      <c r="C261" s="17" t="s">
        <v>65</v>
      </c>
      <c r="D261" s="47">
        <v>2018</v>
      </c>
      <c r="E261" s="59">
        <v>2018004311</v>
      </c>
      <c r="F261" s="17" t="s">
        <v>867</v>
      </c>
      <c r="G261" s="16" t="s">
        <v>32</v>
      </c>
      <c r="H261" s="17" t="s">
        <v>33</v>
      </c>
      <c r="I261" s="19">
        <f>J261/(1+21%)</f>
        <v>58.396694214876035</v>
      </c>
      <c r="J261" s="38">
        <v>70.66</v>
      </c>
      <c r="K261" s="38">
        <v>70.66</v>
      </c>
      <c r="L261" s="17"/>
      <c r="M261" s="16" t="s">
        <v>79</v>
      </c>
      <c r="N261" s="60" t="s">
        <v>865</v>
      </c>
      <c r="O261" s="55" t="s">
        <v>866</v>
      </c>
      <c r="P261" s="16" t="s">
        <v>37</v>
      </c>
      <c r="Q261" s="194" t="s">
        <v>493</v>
      </c>
      <c r="R261" s="63" t="s">
        <v>500</v>
      </c>
      <c r="S261" s="17"/>
      <c r="T261" s="62" t="s">
        <v>90</v>
      </c>
      <c r="U261" s="24">
        <v>43182</v>
      </c>
      <c r="V261" s="24">
        <v>43182</v>
      </c>
      <c r="W261" s="24">
        <v>43182</v>
      </c>
      <c r="X261" s="24">
        <v>43213</v>
      </c>
      <c r="Y261" s="22"/>
      <c r="Z261" s="22"/>
      <c r="AA261" s="22"/>
      <c r="AB261" s="49">
        <f>AC261/(1+AD261)</f>
        <v>58.396694214876035</v>
      </c>
      <c r="AC261" s="39">
        <v>70.66</v>
      </c>
      <c r="AD261" s="25">
        <v>0.21</v>
      </c>
      <c r="AE261" s="17" t="s">
        <v>38</v>
      </c>
      <c r="AF261" s="26" t="s">
        <v>37</v>
      </c>
    </row>
    <row r="262" spans="1:32" ht="27" customHeight="1" x14ac:dyDescent="0.25">
      <c r="A262" s="16" t="s">
        <v>28</v>
      </c>
      <c r="B262" s="46" t="s">
        <v>29</v>
      </c>
      <c r="C262" s="17" t="s">
        <v>495</v>
      </c>
      <c r="D262" s="47">
        <v>2018</v>
      </c>
      <c r="E262" s="195">
        <v>2018006390</v>
      </c>
      <c r="F262" s="17" t="s">
        <v>864</v>
      </c>
      <c r="G262" s="16" t="s">
        <v>32</v>
      </c>
      <c r="H262" s="17" t="s">
        <v>33</v>
      </c>
      <c r="I262" s="19">
        <v>2145</v>
      </c>
      <c r="J262" s="180">
        <v>2595.4499999999998</v>
      </c>
      <c r="K262" s="180">
        <v>2595.4499999999998</v>
      </c>
      <c r="L262" s="17"/>
      <c r="M262" s="17" t="s">
        <v>614</v>
      </c>
      <c r="N262" s="196" t="s">
        <v>865</v>
      </c>
      <c r="O262" s="197" t="s">
        <v>866</v>
      </c>
      <c r="P262" s="16" t="s">
        <v>37</v>
      </c>
      <c r="Q262" s="194" t="s">
        <v>493</v>
      </c>
      <c r="R262" s="189" t="s">
        <v>500</v>
      </c>
      <c r="S262" s="17"/>
      <c r="T262" s="199" t="s">
        <v>90</v>
      </c>
      <c r="U262" s="200">
        <v>43223</v>
      </c>
      <c r="V262" s="200">
        <v>43223</v>
      </c>
      <c r="W262" s="200">
        <v>43227</v>
      </c>
      <c r="X262" s="200">
        <v>43234</v>
      </c>
      <c r="Y262" s="22"/>
      <c r="Z262" s="22"/>
      <c r="AA262" s="22"/>
      <c r="AB262" s="49">
        <f>AC262/(1+Tabla3[[#This Row],[TIPUS IVA]])</f>
        <v>2145</v>
      </c>
      <c r="AC262" s="180">
        <v>2595.4499999999998</v>
      </c>
      <c r="AD262" s="25">
        <v>0.21</v>
      </c>
      <c r="AE262" s="17" t="s">
        <v>38</v>
      </c>
      <c r="AF262" s="26" t="s">
        <v>37</v>
      </c>
    </row>
    <row r="263" spans="1:32" ht="27" customHeight="1" x14ac:dyDescent="0.25">
      <c r="A263" s="16" t="s">
        <v>28</v>
      </c>
      <c r="B263" s="46" t="s">
        <v>29</v>
      </c>
      <c r="C263" s="17" t="s">
        <v>40</v>
      </c>
      <c r="D263" s="47">
        <v>2018</v>
      </c>
      <c r="E263" s="195">
        <v>2018007522</v>
      </c>
      <c r="F263" s="17" t="s">
        <v>868</v>
      </c>
      <c r="G263" s="16" t="s">
        <v>32</v>
      </c>
      <c r="H263" s="17" t="s">
        <v>33</v>
      </c>
      <c r="I263" s="19">
        <v>494.38</v>
      </c>
      <c r="J263" s="180">
        <v>598.20000000000005</v>
      </c>
      <c r="K263" s="180">
        <v>598.20000000000005</v>
      </c>
      <c r="L263" s="17" t="s">
        <v>52</v>
      </c>
      <c r="M263" s="17"/>
      <c r="N263" s="196" t="s">
        <v>869</v>
      </c>
      <c r="O263" s="197" t="s">
        <v>870</v>
      </c>
      <c r="P263" s="16" t="s">
        <v>37</v>
      </c>
      <c r="Q263" s="194" t="s">
        <v>493</v>
      </c>
      <c r="R263" s="189" t="s">
        <v>500</v>
      </c>
      <c r="S263" s="17"/>
      <c r="T263" s="199" t="s">
        <v>437</v>
      </c>
      <c r="U263" s="200">
        <v>43237</v>
      </c>
      <c r="V263" s="200">
        <v>43237</v>
      </c>
      <c r="W263" s="200">
        <v>43242</v>
      </c>
      <c r="X263" s="200">
        <v>43251</v>
      </c>
      <c r="Y263" s="22"/>
      <c r="Z263" s="22"/>
      <c r="AA263" s="22"/>
      <c r="AB263" s="49">
        <f>AC263/(1+Tabla3[[#This Row],[TIPUS IVA]])</f>
        <v>494.38016528925624</v>
      </c>
      <c r="AC263" s="180">
        <v>598.20000000000005</v>
      </c>
      <c r="AD263" s="25">
        <v>0.21</v>
      </c>
      <c r="AE263" s="17" t="s">
        <v>38</v>
      </c>
      <c r="AF263" s="26" t="s">
        <v>37</v>
      </c>
    </row>
    <row r="264" spans="1:32" ht="27" customHeight="1" x14ac:dyDescent="0.25">
      <c r="A264" s="16" t="s">
        <v>28</v>
      </c>
      <c r="B264" s="46" t="s">
        <v>29</v>
      </c>
      <c r="C264" s="17" t="s">
        <v>40</v>
      </c>
      <c r="D264" s="47">
        <v>2018</v>
      </c>
      <c r="E264" s="59">
        <v>2018000760</v>
      </c>
      <c r="F264" s="17" t="s">
        <v>871</v>
      </c>
      <c r="G264" s="16" t="s">
        <v>32</v>
      </c>
      <c r="H264" s="17" t="s">
        <v>33</v>
      </c>
      <c r="I264" s="19">
        <f>J264/(1+21%)</f>
        <v>1245.5123966942149</v>
      </c>
      <c r="J264" s="38">
        <v>1507.07</v>
      </c>
      <c r="K264" s="38">
        <v>1507.07</v>
      </c>
      <c r="L264" s="43" t="s">
        <v>52</v>
      </c>
      <c r="M264" s="43"/>
      <c r="N264" s="60" t="s">
        <v>872</v>
      </c>
      <c r="O264" s="55" t="s">
        <v>873</v>
      </c>
      <c r="P264" s="16" t="s">
        <v>37</v>
      </c>
      <c r="Q264" s="194" t="s">
        <v>493</v>
      </c>
      <c r="R264" s="63" t="s">
        <v>500</v>
      </c>
      <c r="S264" s="17"/>
      <c r="T264" s="62" t="s">
        <v>727</v>
      </c>
      <c r="U264" s="24">
        <v>43125</v>
      </c>
      <c r="V264" s="24">
        <v>43133</v>
      </c>
      <c r="W264" s="24">
        <v>43133</v>
      </c>
      <c r="X264" s="24">
        <v>43213</v>
      </c>
      <c r="Y264" s="22"/>
      <c r="Z264" s="22"/>
      <c r="AA264" s="22"/>
      <c r="AB264" s="49">
        <f>AC264/(1+AD264)</f>
        <v>1245.5123966942149</v>
      </c>
      <c r="AC264" s="39">
        <v>1507.07</v>
      </c>
      <c r="AD264" s="25">
        <v>0.21</v>
      </c>
      <c r="AE264" s="17" t="s">
        <v>38</v>
      </c>
      <c r="AF264" s="26" t="s">
        <v>37</v>
      </c>
    </row>
    <row r="265" spans="1:32" ht="27" customHeight="1" x14ac:dyDescent="0.25">
      <c r="A265" s="16" t="s">
        <v>28</v>
      </c>
      <c r="B265" s="46" t="s">
        <v>29</v>
      </c>
      <c r="C265" s="17" t="s">
        <v>40</v>
      </c>
      <c r="D265" s="47">
        <v>2018</v>
      </c>
      <c r="E265" s="59">
        <v>2018002144</v>
      </c>
      <c r="F265" s="17" t="s">
        <v>874</v>
      </c>
      <c r="G265" s="16" t="s">
        <v>32</v>
      </c>
      <c r="H265" s="17" t="s">
        <v>33</v>
      </c>
      <c r="I265" s="19">
        <f>J265/(1+21%)</f>
        <v>1530</v>
      </c>
      <c r="J265" s="38">
        <v>1851.3</v>
      </c>
      <c r="K265" s="38">
        <v>1851.3</v>
      </c>
      <c r="L265" s="17" t="s">
        <v>52</v>
      </c>
      <c r="M265" s="17"/>
      <c r="N265" s="60" t="s">
        <v>193</v>
      </c>
      <c r="O265" s="55" t="s">
        <v>194</v>
      </c>
      <c r="P265" s="16" t="s">
        <v>37</v>
      </c>
      <c r="Q265" s="194" t="s">
        <v>493</v>
      </c>
      <c r="R265" s="189" t="s">
        <v>500</v>
      </c>
      <c r="S265" s="17"/>
      <c r="T265" s="62" t="s">
        <v>583</v>
      </c>
      <c r="U265" s="24">
        <v>43154</v>
      </c>
      <c r="V265" s="24">
        <v>43160</v>
      </c>
      <c r="W265" s="24">
        <v>43161</v>
      </c>
      <c r="X265" s="24">
        <v>43220</v>
      </c>
      <c r="Y265" s="22"/>
      <c r="Z265" s="22"/>
      <c r="AA265" s="22"/>
      <c r="AB265" s="49">
        <f>AC265/(1+AD265)</f>
        <v>1530</v>
      </c>
      <c r="AC265" s="39">
        <v>1851.3</v>
      </c>
      <c r="AD265" s="25">
        <v>0.21</v>
      </c>
      <c r="AE265" s="17" t="s">
        <v>38</v>
      </c>
      <c r="AF265" s="26" t="s">
        <v>37</v>
      </c>
    </row>
    <row r="266" spans="1:32" ht="27" customHeight="1" x14ac:dyDescent="0.25">
      <c r="A266" s="16" t="s">
        <v>28</v>
      </c>
      <c r="B266" s="46" t="s">
        <v>29</v>
      </c>
      <c r="C266" s="17" t="s">
        <v>40</v>
      </c>
      <c r="D266" s="47">
        <v>2018</v>
      </c>
      <c r="E266" s="59">
        <v>2018002141</v>
      </c>
      <c r="F266" s="17" t="s">
        <v>875</v>
      </c>
      <c r="G266" s="16" t="s">
        <v>32</v>
      </c>
      <c r="H266" s="17" t="s">
        <v>33</v>
      </c>
      <c r="I266" s="19">
        <f>J266/(1+21%)</f>
        <v>249.05785123966945</v>
      </c>
      <c r="J266" s="38">
        <v>301.36</v>
      </c>
      <c r="K266" s="38">
        <v>301.36</v>
      </c>
      <c r="L266" s="17" t="s">
        <v>52</v>
      </c>
      <c r="M266" s="17"/>
      <c r="N266" s="60" t="s">
        <v>100</v>
      </c>
      <c r="O266" s="55" t="s">
        <v>194</v>
      </c>
      <c r="P266" s="16" t="s">
        <v>37</v>
      </c>
      <c r="Q266" s="194" t="s">
        <v>493</v>
      </c>
      <c r="R266" s="63" t="s">
        <v>500</v>
      </c>
      <c r="S266" s="17"/>
      <c r="T266" s="62" t="s">
        <v>583</v>
      </c>
      <c r="U266" s="24">
        <v>43147</v>
      </c>
      <c r="V266" s="24">
        <v>43147</v>
      </c>
      <c r="W266" s="24">
        <v>43147</v>
      </c>
      <c r="X266" s="24">
        <v>43213</v>
      </c>
      <c r="Y266" s="17"/>
      <c r="Z266" s="22"/>
      <c r="AA266" s="17"/>
      <c r="AB266" s="49">
        <f>AC266/(1+AD266)</f>
        <v>249.05785123966945</v>
      </c>
      <c r="AC266" s="39">
        <v>301.36</v>
      </c>
      <c r="AD266" s="25">
        <v>0.21</v>
      </c>
      <c r="AE266" s="17" t="s">
        <v>38</v>
      </c>
      <c r="AF266" s="26" t="s">
        <v>37</v>
      </c>
    </row>
    <row r="267" spans="1:32" ht="27" customHeight="1" x14ac:dyDescent="0.25">
      <c r="A267" s="16" t="s">
        <v>28</v>
      </c>
      <c r="B267" s="46" t="s">
        <v>29</v>
      </c>
      <c r="C267" s="17" t="s">
        <v>40</v>
      </c>
      <c r="D267" s="47">
        <v>2018</v>
      </c>
      <c r="E267" s="195">
        <v>2018005665</v>
      </c>
      <c r="F267" s="17" t="s">
        <v>874</v>
      </c>
      <c r="G267" s="16" t="s">
        <v>32</v>
      </c>
      <c r="H267" s="17" t="s">
        <v>33</v>
      </c>
      <c r="I267" s="19">
        <v>1530</v>
      </c>
      <c r="J267" s="180">
        <v>1851.3</v>
      </c>
      <c r="K267" s="180">
        <v>1851.3</v>
      </c>
      <c r="L267" s="17" t="s">
        <v>52</v>
      </c>
      <c r="M267" s="17"/>
      <c r="N267" s="196" t="s">
        <v>193</v>
      </c>
      <c r="O267" s="197" t="s">
        <v>194</v>
      </c>
      <c r="P267" s="16" t="s">
        <v>37</v>
      </c>
      <c r="Q267" s="194" t="s">
        <v>493</v>
      </c>
      <c r="R267" s="189" t="s">
        <v>500</v>
      </c>
      <c r="S267" s="17"/>
      <c r="T267" s="62" t="s">
        <v>583</v>
      </c>
      <c r="U267" s="200">
        <v>43209</v>
      </c>
      <c r="V267" s="200">
        <v>43209</v>
      </c>
      <c r="W267" s="200">
        <v>43210</v>
      </c>
      <c r="X267" s="200">
        <v>43220</v>
      </c>
      <c r="Y267" s="22"/>
      <c r="Z267" s="22"/>
      <c r="AA267" s="22"/>
      <c r="AB267" s="49">
        <f>AC267/(1+Tabla3[[#This Row],[TIPUS IVA]])</f>
        <v>1530</v>
      </c>
      <c r="AC267" s="180">
        <v>1851.3</v>
      </c>
      <c r="AD267" s="25">
        <v>0.21</v>
      </c>
      <c r="AE267" s="17" t="s">
        <v>38</v>
      </c>
      <c r="AF267" s="26" t="s">
        <v>37</v>
      </c>
    </row>
    <row r="268" spans="1:32" ht="27" customHeight="1" x14ac:dyDescent="0.25">
      <c r="A268" s="16" t="s">
        <v>28</v>
      </c>
      <c r="B268" s="46" t="s">
        <v>29</v>
      </c>
      <c r="C268" s="17" t="s">
        <v>40</v>
      </c>
      <c r="D268" s="47">
        <v>2018</v>
      </c>
      <c r="E268" s="195">
        <v>2018005666</v>
      </c>
      <c r="F268" s="17" t="s">
        <v>875</v>
      </c>
      <c r="G268" s="16" t="s">
        <v>32</v>
      </c>
      <c r="H268" s="17" t="s">
        <v>33</v>
      </c>
      <c r="I268" s="19">
        <v>249.06</v>
      </c>
      <c r="J268" s="180">
        <v>301.36</v>
      </c>
      <c r="K268" s="180">
        <v>301.36</v>
      </c>
      <c r="L268" s="17" t="s">
        <v>52</v>
      </c>
      <c r="M268" s="17"/>
      <c r="N268" s="196" t="s">
        <v>193</v>
      </c>
      <c r="O268" s="197" t="s">
        <v>194</v>
      </c>
      <c r="P268" s="16" t="s">
        <v>37</v>
      </c>
      <c r="Q268" s="194" t="s">
        <v>493</v>
      </c>
      <c r="R268" s="189" t="s">
        <v>500</v>
      </c>
      <c r="S268" s="17"/>
      <c r="T268" s="62" t="s">
        <v>583</v>
      </c>
      <c r="U268" s="200">
        <v>43202</v>
      </c>
      <c r="V268" s="200">
        <v>43202</v>
      </c>
      <c r="W268" s="200">
        <v>43206</v>
      </c>
      <c r="X268" s="200">
        <v>43213</v>
      </c>
      <c r="Y268" s="22"/>
      <c r="Z268" s="22"/>
      <c r="AA268" s="22"/>
      <c r="AB268" s="49">
        <f>AC268/(1+Tabla3[[#This Row],[TIPUS IVA]])</f>
        <v>249.05785123966945</v>
      </c>
      <c r="AC268" s="180">
        <v>301.36</v>
      </c>
      <c r="AD268" s="25">
        <v>0.21</v>
      </c>
      <c r="AE268" s="17" t="s">
        <v>38</v>
      </c>
      <c r="AF268" s="26" t="s">
        <v>37</v>
      </c>
    </row>
    <row r="269" spans="1:32" ht="27" customHeight="1" x14ac:dyDescent="0.25">
      <c r="A269" s="16" t="s">
        <v>28</v>
      </c>
      <c r="B269" s="46" t="s">
        <v>29</v>
      </c>
      <c r="C269" s="17" t="s">
        <v>40</v>
      </c>
      <c r="D269" s="47">
        <v>2018</v>
      </c>
      <c r="E269" s="195">
        <v>2018007473</v>
      </c>
      <c r="F269" s="17" t="s">
        <v>876</v>
      </c>
      <c r="G269" s="16" t="s">
        <v>32</v>
      </c>
      <c r="H269" s="17" t="s">
        <v>33</v>
      </c>
      <c r="I269" s="19">
        <v>796.3</v>
      </c>
      <c r="J269" s="180">
        <v>963.52</v>
      </c>
      <c r="K269" s="180">
        <v>963.52</v>
      </c>
      <c r="L269" s="17" t="s">
        <v>52</v>
      </c>
      <c r="M269" s="17"/>
      <c r="N269" s="196" t="s">
        <v>193</v>
      </c>
      <c r="O269" s="197" t="s">
        <v>194</v>
      </c>
      <c r="P269" s="16" t="s">
        <v>37</v>
      </c>
      <c r="Q269" s="194" t="s">
        <v>493</v>
      </c>
      <c r="R269" s="189" t="s">
        <v>500</v>
      </c>
      <c r="S269" s="17"/>
      <c r="T269" s="199" t="s">
        <v>90</v>
      </c>
      <c r="U269" s="200">
        <v>43237</v>
      </c>
      <c r="V269" s="200">
        <v>43237</v>
      </c>
      <c r="W269" s="200">
        <v>43242</v>
      </c>
      <c r="X269" s="200">
        <v>43248</v>
      </c>
      <c r="Y269" s="22"/>
      <c r="Z269" s="22"/>
      <c r="AA269" s="22"/>
      <c r="AB269" s="49">
        <f>AC269/(1+Tabla3[[#This Row],[TIPUS IVA]])</f>
        <v>796.29752066115702</v>
      </c>
      <c r="AC269" s="180">
        <v>963.52</v>
      </c>
      <c r="AD269" s="25">
        <v>0.21</v>
      </c>
      <c r="AE269" s="17" t="s">
        <v>38</v>
      </c>
      <c r="AF269" s="26" t="s">
        <v>37</v>
      </c>
    </row>
    <row r="270" spans="1:32" ht="27" customHeight="1" x14ac:dyDescent="0.25">
      <c r="A270" s="16" t="s">
        <v>28</v>
      </c>
      <c r="B270" s="46" t="s">
        <v>29</v>
      </c>
      <c r="C270" s="17" t="s">
        <v>40</v>
      </c>
      <c r="D270" s="47">
        <v>2018</v>
      </c>
      <c r="E270" s="195">
        <v>2018009227</v>
      </c>
      <c r="F270" s="17" t="s">
        <v>877</v>
      </c>
      <c r="G270" s="16" t="s">
        <v>32</v>
      </c>
      <c r="H270" s="17" t="s">
        <v>33</v>
      </c>
      <c r="I270" s="19">
        <v>210</v>
      </c>
      <c r="J270" s="180">
        <v>254.1</v>
      </c>
      <c r="K270" s="180">
        <v>254.1</v>
      </c>
      <c r="L270" s="17" t="s">
        <v>52</v>
      </c>
      <c r="M270" s="17"/>
      <c r="N270" s="196" t="s">
        <v>193</v>
      </c>
      <c r="O270" s="197" t="s">
        <v>194</v>
      </c>
      <c r="P270" s="16" t="s">
        <v>37</v>
      </c>
      <c r="Q270" s="194" t="s">
        <v>493</v>
      </c>
      <c r="R270" s="189" t="s">
        <v>500</v>
      </c>
      <c r="S270" s="17"/>
      <c r="T270" s="62" t="s">
        <v>583</v>
      </c>
      <c r="U270" s="200">
        <v>43265</v>
      </c>
      <c r="V270" s="200">
        <v>43265</v>
      </c>
      <c r="W270" s="200">
        <v>43266</v>
      </c>
      <c r="X270" s="200">
        <v>43269</v>
      </c>
      <c r="Y270" s="22"/>
      <c r="Z270" s="22"/>
      <c r="AA270" s="22"/>
      <c r="AB270" s="49">
        <f>AC270/(1+Tabla3[[#This Row],[TIPUS IVA]])</f>
        <v>210</v>
      </c>
      <c r="AC270" s="180">
        <v>254.1</v>
      </c>
      <c r="AD270" s="25">
        <v>0.21</v>
      </c>
      <c r="AE270" s="17" t="s">
        <v>38</v>
      </c>
      <c r="AF270" s="26" t="s">
        <v>37</v>
      </c>
    </row>
    <row r="271" spans="1:32" ht="27" customHeight="1" x14ac:dyDescent="0.25">
      <c r="A271" s="16" t="s">
        <v>28</v>
      </c>
      <c r="B271" s="46" t="s">
        <v>29</v>
      </c>
      <c r="C271" s="17" t="s">
        <v>40</v>
      </c>
      <c r="D271" s="47">
        <v>2018</v>
      </c>
      <c r="E271" s="195">
        <v>2018009229</v>
      </c>
      <c r="F271" s="17" t="s">
        <v>878</v>
      </c>
      <c r="G271" s="16" t="s">
        <v>32</v>
      </c>
      <c r="H271" s="17" t="s">
        <v>33</v>
      </c>
      <c r="I271" s="19">
        <v>858.6</v>
      </c>
      <c r="J271" s="180">
        <v>1038.9100000000001</v>
      </c>
      <c r="K271" s="180">
        <v>1038.9100000000001</v>
      </c>
      <c r="L271" s="17" t="s">
        <v>52</v>
      </c>
      <c r="M271" s="17"/>
      <c r="N271" s="196" t="s">
        <v>193</v>
      </c>
      <c r="O271" s="197" t="s">
        <v>194</v>
      </c>
      <c r="P271" s="16" t="s">
        <v>37</v>
      </c>
      <c r="Q271" s="194" t="s">
        <v>493</v>
      </c>
      <c r="R271" s="189" t="s">
        <v>500</v>
      </c>
      <c r="S271" s="17"/>
      <c r="T271" s="199" t="s">
        <v>90</v>
      </c>
      <c r="U271" s="200">
        <v>43265</v>
      </c>
      <c r="V271" s="200">
        <v>43265</v>
      </c>
      <c r="W271" s="200">
        <v>43266</v>
      </c>
      <c r="X271" s="200">
        <v>43269</v>
      </c>
      <c r="Y271" s="22"/>
      <c r="Z271" s="22"/>
      <c r="AA271" s="22"/>
      <c r="AB271" s="49">
        <f>AC271/(1+Tabla3[[#This Row],[TIPUS IVA]])</f>
        <v>858.60330578512401</v>
      </c>
      <c r="AC271" s="180">
        <v>1038.9100000000001</v>
      </c>
      <c r="AD271" s="25">
        <v>0.21</v>
      </c>
      <c r="AE271" s="17" t="s">
        <v>38</v>
      </c>
      <c r="AF271" s="26" t="s">
        <v>37</v>
      </c>
    </row>
    <row r="272" spans="1:32" ht="27" customHeight="1" x14ac:dyDescent="0.25">
      <c r="A272" s="16" t="s">
        <v>28</v>
      </c>
      <c r="B272" s="46" t="s">
        <v>29</v>
      </c>
      <c r="C272" s="17" t="s">
        <v>40</v>
      </c>
      <c r="D272" s="47">
        <v>2018</v>
      </c>
      <c r="E272" s="195">
        <v>2018009530</v>
      </c>
      <c r="F272" s="191" t="s">
        <v>879</v>
      </c>
      <c r="G272" s="16" t="s">
        <v>32</v>
      </c>
      <c r="H272" s="17" t="s">
        <v>33</v>
      </c>
      <c r="I272" s="29">
        <v>491.85</v>
      </c>
      <c r="J272" s="180">
        <v>595.14</v>
      </c>
      <c r="K272" s="180">
        <v>595.14</v>
      </c>
      <c r="L272" s="17" t="s">
        <v>52</v>
      </c>
      <c r="M272" s="17"/>
      <c r="N272" s="196" t="s">
        <v>193</v>
      </c>
      <c r="O272" s="197" t="s">
        <v>194</v>
      </c>
      <c r="P272" s="16" t="s">
        <v>37</v>
      </c>
      <c r="Q272" s="194" t="s">
        <v>493</v>
      </c>
      <c r="R272" s="189" t="s">
        <v>500</v>
      </c>
      <c r="S272" s="17"/>
      <c r="T272" s="199" t="s">
        <v>90</v>
      </c>
      <c r="U272" s="200">
        <v>43265</v>
      </c>
      <c r="V272" s="200">
        <v>43265</v>
      </c>
      <c r="W272" s="200">
        <v>43266</v>
      </c>
      <c r="X272" s="200">
        <v>43269</v>
      </c>
      <c r="Y272" s="22"/>
      <c r="Z272" s="22"/>
      <c r="AA272" s="22"/>
      <c r="AB272" s="49">
        <f>AC272/(1+Tabla3[[#This Row],[TIPUS IVA]])</f>
        <v>491.85123966942149</v>
      </c>
      <c r="AC272" s="180">
        <v>595.14</v>
      </c>
      <c r="AD272" s="25">
        <v>0.21</v>
      </c>
      <c r="AE272" s="17" t="s">
        <v>38</v>
      </c>
      <c r="AF272" s="26" t="s">
        <v>37</v>
      </c>
    </row>
    <row r="273" spans="1:32" ht="27" customHeight="1" x14ac:dyDescent="0.25">
      <c r="A273" s="16" t="s">
        <v>28</v>
      </c>
      <c r="B273" s="46" t="s">
        <v>29</v>
      </c>
      <c r="C273" s="17" t="s">
        <v>40</v>
      </c>
      <c r="D273" s="47">
        <v>2018</v>
      </c>
      <c r="E273" s="195">
        <v>2018009532</v>
      </c>
      <c r="F273" s="191" t="s">
        <v>880</v>
      </c>
      <c r="G273" s="16" t="s">
        <v>32</v>
      </c>
      <c r="H273" s="17" t="s">
        <v>33</v>
      </c>
      <c r="I273" s="187">
        <v>63.6</v>
      </c>
      <c r="J273" s="180">
        <v>76.959999999999994</v>
      </c>
      <c r="K273" s="180">
        <v>76.959999999999994</v>
      </c>
      <c r="L273" s="17" t="s">
        <v>52</v>
      </c>
      <c r="M273" s="17"/>
      <c r="N273" s="196" t="s">
        <v>193</v>
      </c>
      <c r="O273" s="197" t="s">
        <v>194</v>
      </c>
      <c r="P273" s="16" t="s">
        <v>37</v>
      </c>
      <c r="Q273" s="194" t="s">
        <v>493</v>
      </c>
      <c r="R273" s="189" t="s">
        <v>500</v>
      </c>
      <c r="S273" s="17"/>
      <c r="T273" s="199" t="s">
        <v>90</v>
      </c>
      <c r="U273" s="200">
        <v>43265</v>
      </c>
      <c r="V273" s="200">
        <v>43265</v>
      </c>
      <c r="W273" s="200">
        <v>43266</v>
      </c>
      <c r="X273" s="200">
        <v>43269</v>
      </c>
      <c r="Y273" s="22"/>
      <c r="Z273" s="22"/>
      <c r="AA273" s="22"/>
      <c r="AB273" s="49">
        <f>AC273/(1+Tabla3[[#This Row],[TIPUS IVA]])</f>
        <v>63.603305785123965</v>
      </c>
      <c r="AC273" s="180">
        <v>76.959999999999994</v>
      </c>
      <c r="AD273" s="25">
        <v>0.21</v>
      </c>
      <c r="AE273" s="17" t="s">
        <v>38</v>
      </c>
      <c r="AF273" s="26" t="s">
        <v>37</v>
      </c>
    </row>
    <row r="274" spans="1:32" ht="27" customHeight="1" x14ac:dyDescent="0.25">
      <c r="A274" s="16" t="s">
        <v>28</v>
      </c>
      <c r="B274" s="46" t="s">
        <v>29</v>
      </c>
      <c r="C274" s="17" t="s">
        <v>40</v>
      </c>
      <c r="D274" s="47">
        <v>2018</v>
      </c>
      <c r="E274" s="195">
        <v>2018009631</v>
      </c>
      <c r="F274" s="191" t="s">
        <v>881</v>
      </c>
      <c r="G274" s="16" t="s">
        <v>32</v>
      </c>
      <c r="H274" s="17" t="s">
        <v>33</v>
      </c>
      <c r="I274" s="187">
        <v>486.2</v>
      </c>
      <c r="J274" s="180">
        <v>588.29999999999995</v>
      </c>
      <c r="K274" s="180">
        <v>588.29999999999995</v>
      </c>
      <c r="L274" s="17" t="s">
        <v>52</v>
      </c>
      <c r="M274" s="17"/>
      <c r="N274" s="196" t="s">
        <v>193</v>
      </c>
      <c r="O274" s="197" t="s">
        <v>194</v>
      </c>
      <c r="P274" s="16" t="s">
        <v>37</v>
      </c>
      <c r="Q274" s="194" t="s">
        <v>493</v>
      </c>
      <c r="R274" s="189" t="s">
        <v>500</v>
      </c>
      <c r="S274" s="17"/>
      <c r="T274" s="62" t="s">
        <v>583</v>
      </c>
      <c r="U274" s="200">
        <v>43272</v>
      </c>
      <c r="V274" s="200">
        <v>43272</v>
      </c>
      <c r="W274" s="200">
        <v>43273</v>
      </c>
      <c r="X274" s="200">
        <v>43276</v>
      </c>
      <c r="Y274" s="22"/>
      <c r="Z274" s="22"/>
      <c r="AA274" s="22"/>
      <c r="AB274" s="49">
        <f>AC274/(1+Tabla3[[#This Row],[TIPUS IVA]])</f>
        <v>486.198347107438</v>
      </c>
      <c r="AC274" s="180">
        <v>588.29999999999995</v>
      </c>
      <c r="AD274" s="25">
        <v>0.21</v>
      </c>
      <c r="AE274" s="17" t="s">
        <v>38</v>
      </c>
      <c r="AF274" s="26" t="s">
        <v>37</v>
      </c>
    </row>
    <row r="275" spans="1:32" ht="27" customHeight="1" x14ac:dyDescent="0.25">
      <c r="A275" s="16" t="s">
        <v>28</v>
      </c>
      <c r="B275" s="46" t="s">
        <v>29</v>
      </c>
      <c r="C275" s="17" t="s">
        <v>65</v>
      </c>
      <c r="D275" s="47">
        <v>2018</v>
      </c>
      <c r="E275" s="195">
        <v>2018007194</v>
      </c>
      <c r="F275" s="17" t="s">
        <v>882</v>
      </c>
      <c r="G275" s="16" t="s">
        <v>32</v>
      </c>
      <c r="H275" s="17" t="s">
        <v>33</v>
      </c>
      <c r="I275" s="19">
        <v>2145</v>
      </c>
      <c r="J275" s="180">
        <v>2145</v>
      </c>
      <c r="K275" s="180">
        <v>2145</v>
      </c>
      <c r="L275" s="17"/>
      <c r="M275" s="17" t="s">
        <v>614</v>
      </c>
      <c r="N275" s="196" t="s">
        <v>883</v>
      </c>
      <c r="O275" s="197" t="s">
        <v>884</v>
      </c>
      <c r="P275" s="16" t="s">
        <v>37</v>
      </c>
      <c r="Q275" s="194" t="s">
        <v>493</v>
      </c>
      <c r="R275" s="189" t="s">
        <v>500</v>
      </c>
      <c r="S275" s="17"/>
      <c r="T275" s="199" t="s">
        <v>164</v>
      </c>
      <c r="U275" s="200">
        <v>43237</v>
      </c>
      <c r="V275" s="200">
        <v>43237</v>
      </c>
      <c r="W275" s="200">
        <v>43242</v>
      </c>
      <c r="X275" s="200">
        <v>43248</v>
      </c>
      <c r="Y275" s="22"/>
      <c r="Z275" s="22"/>
      <c r="AA275" s="22"/>
      <c r="AB275" s="49">
        <f>AC275/(1+Tabla3[[#This Row],[TIPUS IVA]])</f>
        <v>2145</v>
      </c>
      <c r="AC275" s="180">
        <v>2145</v>
      </c>
      <c r="AD275" s="25">
        <v>0</v>
      </c>
      <c r="AE275" s="17" t="s">
        <v>38</v>
      </c>
      <c r="AF275" s="26" t="s">
        <v>37</v>
      </c>
    </row>
    <row r="276" spans="1:32" ht="27" customHeight="1" x14ac:dyDescent="0.25">
      <c r="A276" s="16" t="s">
        <v>28</v>
      </c>
      <c r="B276" s="46" t="s">
        <v>29</v>
      </c>
      <c r="C276" s="17" t="s">
        <v>65</v>
      </c>
      <c r="D276" s="47">
        <v>2018</v>
      </c>
      <c r="E276" s="195">
        <v>2018009694</v>
      </c>
      <c r="F276" s="191" t="s">
        <v>885</v>
      </c>
      <c r="G276" s="16" t="s">
        <v>32</v>
      </c>
      <c r="H276" s="17" t="s">
        <v>33</v>
      </c>
      <c r="I276" s="49">
        <f>J276/(1+Tabla3[[#This Row],[TIPUS IVA]])</f>
        <v>86.288461538461533</v>
      </c>
      <c r="J276" s="180">
        <v>89.74</v>
      </c>
      <c r="K276" s="180">
        <v>89.74</v>
      </c>
      <c r="L276" s="17"/>
      <c r="M276" s="17" t="s">
        <v>614</v>
      </c>
      <c r="N276" s="196" t="s">
        <v>886</v>
      </c>
      <c r="O276" s="197" t="s">
        <v>887</v>
      </c>
      <c r="P276" s="16" t="s">
        <v>37</v>
      </c>
      <c r="Q276" s="194" t="s">
        <v>493</v>
      </c>
      <c r="R276" s="189" t="s">
        <v>500</v>
      </c>
      <c r="S276" s="17"/>
      <c r="T276" s="199" t="s">
        <v>888</v>
      </c>
      <c r="U276" s="200">
        <v>43272</v>
      </c>
      <c r="V276" s="200">
        <v>43272</v>
      </c>
      <c r="W276" s="200">
        <v>43273</v>
      </c>
      <c r="X276" s="200">
        <v>43276</v>
      </c>
      <c r="Y276" s="22"/>
      <c r="Z276" s="22"/>
      <c r="AA276" s="22"/>
      <c r="AB276" s="49">
        <f>AC276/(1+Tabla3[[#This Row],[TIPUS IVA]])</f>
        <v>86.288461538461533</v>
      </c>
      <c r="AC276" s="180">
        <v>89.74</v>
      </c>
      <c r="AD276" s="25">
        <v>0.04</v>
      </c>
      <c r="AE276" s="17" t="s">
        <v>38</v>
      </c>
      <c r="AF276" s="26" t="s">
        <v>37</v>
      </c>
    </row>
    <row r="277" spans="1:32" ht="27" customHeight="1" x14ac:dyDescent="0.25">
      <c r="A277" s="16" t="s">
        <v>28</v>
      </c>
      <c r="B277" s="46" t="s">
        <v>29</v>
      </c>
      <c r="C277" s="16" t="s">
        <v>65</v>
      </c>
      <c r="D277" s="47">
        <v>2017</v>
      </c>
      <c r="E277" s="59">
        <v>2018004470</v>
      </c>
      <c r="F277" s="17" t="s">
        <v>889</v>
      </c>
      <c r="G277" s="16" t="s">
        <v>32</v>
      </c>
      <c r="H277" s="17" t="s">
        <v>33</v>
      </c>
      <c r="I277" s="19">
        <f>J277/(1+21%)</f>
        <v>1600</v>
      </c>
      <c r="J277" s="38">
        <v>1936</v>
      </c>
      <c r="K277" s="38">
        <v>1936</v>
      </c>
      <c r="L277" s="43"/>
      <c r="M277" s="43" t="s">
        <v>79</v>
      </c>
      <c r="N277" s="60" t="s">
        <v>890</v>
      </c>
      <c r="O277" s="55" t="s">
        <v>891</v>
      </c>
      <c r="P277" s="16" t="s">
        <v>37</v>
      </c>
      <c r="Q277" s="194" t="s">
        <v>493</v>
      </c>
      <c r="R277" s="61" t="s">
        <v>500</v>
      </c>
      <c r="S277" s="17"/>
      <c r="T277" s="62" t="s">
        <v>164</v>
      </c>
      <c r="U277" s="24">
        <v>43053</v>
      </c>
      <c r="V277" s="24">
        <v>43055</v>
      </c>
      <c r="W277" s="24">
        <v>43056</v>
      </c>
      <c r="X277" s="24">
        <v>43227</v>
      </c>
      <c r="Y277" s="17"/>
      <c r="Z277" s="22"/>
      <c r="AA277" s="17"/>
      <c r="AB277" s="49">
        <f>AC277/(1+AD277)</f>
        <v>1600</v>
      </c>
      <c r="AC277" s="39">
        <v>1936</v>
      </c>
      <c r="AD277" s="25">
        <v>0.21</v>
      </c>
      <c r="AE277" s="17" t="s">
        <v>38</v>
      </c>
      <c r="AF277" s="26" t="s">
        <v>37</v>
      </c>
    </row>
    <row r="278" spans="1:32" ht="27" customHeight="1" x14ac:dyDescent="0.25">
      <c r="A278" s="16" t="s">
        <v>28</v>
      </c>
      <c r="B278" s="46" t="s">
        <v>29</v>
      </c>
      <c r="C278" s="17" t="s">
        <v>65</v>
      </c>
      <c r="D278" s="47">
        <v>2018</v>
      </c>
      <c r="E278" s="59">
        <v>2018000551</v>
      </c>
      <c r="F278" s="17" t="s">
        <v>892</v>
      </c>
      <c r="G278" s="16" t="s">
        <v>32</v>
      </c>
      <c r="H278" s="17" t="s">
        <v>33</v>
      </c>
      <c r="I278" s="19">
        <f>J278/(1+0%)</f>
        <v>180</v>
      </c>
      <c r="J278" s="38">
        <v>180</v>
      </c>
      <c r="K278" s="38">
        <v>180</v>
      </c>
      <c r="L278" s="17"/>
      <c r="M278" s="43" t="s">
        <v>79</v>
      </c>
      <c r="N278" s="60" t="s">
        <v>893</v>
      </c>
      <c r="O278" s="55" t="s">
        <v>894</v>
      </c>
      <c r="P278" s="16" t="s">
        <v>37</v>
      </c>
      <c r="Q278" s="194" t="s">
        <v>493</v>
      </c>
      <c r="R278" s="63" t="s">
        <v>500</v>
      </c>
      <c r="S278" s="17"/>
      <c r="T278" s="62" t="s">
        <v>164</v>
      </c>
      <c r="U278" s="24">
        <v>43123</v>
      </c>
      <c r="V278" s="24">
        <v>43126</v>
      </c>
      <c r="W278" s="24">
        <v>43129</v>
      </c>
      <c r="X278" s="24">
        <v>43269</v>
      </c>
      <c r="Y278" s="22"/>
      <c r="Z278" s="22"/>
      <c r="AA278" s="22"/>
      <c r="AB278" s="49">
        <f>AC278/(1+AD278)</f>
        <v>180</v>
      </c>
      <c r="AC278" s="39">
        <v>180</v>
      </c>
      <c r="AD278" s="25">
        <v>0</v>
      </c>
      <c r="AE278" s="17" t="s">
        <v>38</v>
      </c>
      <c r="AF278" s="26" t="s">
        <v>37</v>
      </c>
    </row>
    <row r="279" spans="1:32" ht="27" customHeight="1" x14ac:dyDescent="0.25">
      <c r="A279" s="16" t="s">
        <v>28</v>
      </c>
      <c r="B279" s="46" t="s">
        <v>29</v>
      </c>
      <c r="C279" s="17" t="s">
        <v>65</v>
      </c>
      <c r="D279" s="47">
        <v>2018</v>
      </c>
      <c r="E279" s="59">
        <v>2018001033</v>
      </c>
      <c r="F279" s="17" t="s">
        <v>895</v>
      </c>
      <c r="G279" s="16" t="s">
        <v>32</v>
      </c>
      <c r="H279" s="17" t="s">
        <v>33</v>
      </c>
      <c r="I279" s="19">
        <f>J279/(1+21%)</f>
        <v>450.67768595041326</v>
      </c>
      <c r="J279" s="38">
        <v>545.32000000000005</v>
      </c>
      <c r="K279" s="38">
        <v>545.32000000000005</v>
      </c>
      <c r="L279" s="17"/>
      <c r="M279" s="43" t="s">
        <v>79</v>
      </c>
      <c r="N279" s="60" t="s">
        <v>199</v>
      </c>
      <c r="O279" s="55" t="s">
        <v>200</v>
      </c>
      <c r="P279" s="16" t="s">
        <v>37</v>
      </c>
      <c r="Q279" s="194" t="s">
        <v>493</v>
      </c>
      <c r="R279" s="63" t="s">
        <v>503</v>
      </c>
      <c r="S279" s="17"/>
      <c r="T279" s="65" t="s">
        <v>98</v>
      </c>
      <c r="U279" s="24">
        <v>43136</v>
      </c>
      <c r="V279" s="24">
        <v>43140</v>
      </c>
      <c r="W279" s="24">
        <v>43143</v>
      </c>
      <c r="X279" s="24">
        <v>43242</v>
      </c>
      <c r="Y279" s="22"/>
      <c r="Z279" s="22"/>
      <c r="AA279" s="22"/>
      <c r="AB279" s="49">
        <f>AC279/(1+AD279)</f>
        <v>450.67768595041326</v>
      </c>
      <c r="AC279" s="39">
        <v>545.32000000000005</v>
      </c>
      <c r="AD279" s="25">
        <v>0.21</v>
      </c>
      <c r="AE279" s="17" t="s">
        <v>38</v>
      </c>
      <c r="AF279" s="26" t="s">
        <v>37</v>
      </c>
    </row>
    <row r="280" spans="1:32" ht="27" customHeight="1" x14ac:dyDescent="0.25">
      <c r="A280" s="16" t="s">
        <v>28</v>
      </c>
      <c r="B280" s="46" t="s">
        <v>29</v>
      </c>
      <c r="C280" s="17" t="s">
        <v>65</v>
      </c>
      <c r="D280" s="47">
        <v>2018</v>
      </c>
      <c r="E280" s="59">
        <v>2018003479</v>
      </c>
      <c r="F280" s="17" t="s">
        <v>896</v>
      </c>
      <c r="G280" s="16" t="s">
        <v>32</v>
      </c>
      <c r="H280" s="17" t="s">
        <v>33</v>
      </c>
      <c r="I280" s="19">
        <f>J280/(1+21%)</f>
        <v>194.71900826446281</v>
      </c>
      <c r="J280" s="38">
        <v>235.61</v>
      </c>
      <c r="K280" s="38">
        <v>235.61</v>
      </c>
      <c r="L280" s="17"/>
      <c r="M280" s="43" t="s">
        <v>79</v>
      </c>
      <c r="N280" s="60" t="s">
        <v>199</v>
      </c>
      <c r="O280" s="55" t="s">
        <v>200</v>
      </c>
      <c r="P280" s="16" t="s">
        <v>37</v>
      </c>
      <c r="Q280" s="194" t="s">
        <v>493</v>
      </c>
      <c r="R280" s="63" t="s">
        <v>503</v>
      </c>
      <c r="S280" s="17"/>
      <c r="T280" s="65" t="s">
        <v>98</v>
      </c>
      <c r="U280" s="24">
        <v>43168</v>
      </c>
      <c r="V280" s="24">
        <v>43168</v>
      </c>
      <c r="W280" s="24">
        <v>43171</v>
      </c>
      <c r="X280" s="24">
        <v>43255</v>
      </c>
      <c r="Y280" s="22"/>
      <c r="Z280" s="22"/>
      <c r="AA280" s="22"/>
      <c r="AB280" s="49">
        <f>AC280/(1+AD280)</f>
        <v>194.71900826446281</v>
      </c>
      <c r="AC280" s="39">
        <v>235.61</v>
      </c>
      <c r="AD280" s="25">
        <v>0.21</v>
      </c>
      <c r="AE280" s="17" t="s">
        <v>38</v>
      </c>
      <c r="AF280" s="26" t="s">
        <v>37</v>
      </c>
    </row>
    <row r="281" spans="1:32" ht="27" customHeight="1" x14ac:dyDescent="0.25">
      <c r="A281" s="16" t="s">
        <v>28</v>
      </c>
      <c r="B281" s="46" t="s">
        <v>29</v>
      </c>
      <c r="C281" s="17" t="s">
        <v>495</v>
      </c>
      <c r="D281" s="47">
        <v>2018</v>
      </c>
      <c r="E281" s="195">
        <v>2018006497</v>
      </c>
      <c r="F281" s="17" t="s">
        <v>897</v>
      </c>
      <c r="G281" s="16" t="s">
        <v>32</v>
      </c>
      <c r="H281" s="17" t="s">
        <v>33</v>
      </c>
      <c r="I281" s="49">
        <f>J281/(1+Tabla3[[#This Row],[TIPUS IVA]])</f>
        <v>474.03305785123973</v>
      </c>
      <c r="J281" s="180">
        <v>573.58000000000004</v>
      </c>
      <c r="K281" s="180">
        <v>573.58000000000004</v>
      </c>
      <c r="L281" s="17"/>
      <c r="M281" s="17" t="s">
        <v>614</v>
      </c>
      <c r="N281" s="196" t="s">
        <v>199</v>
      </c>
      <c r="O281" s="197" t="s">
        <v>200</v>
      </c>
      <c r="P281" s="16" t="s">
        <v>37</v>
      </c>
      <c r="Q281" s="194" t="s">
        <v>493</v>
      </c>
      <c r="R281" s="198" t="s">
        <v>503</v>
      </c>
      <c r="S281" s="17"/>
      <c r="T281" s="199" t="s">
        <v>98</v>
      </c>
      <c r="U281" s="200">
        <v>43223</v>
      </c>
      <c r="V281" s="200">
        <v>43223</v>
      </c>
      <c r="W281" s="200">
        <v>43227</v>
      </c>
      <c r="X281" s="200">
        <v>43242</v>
      </c>
      <c r="Y281" s="22"/>
      <c r="Z281" s="22"/>
      <c r="AA281" s="22"/>
      <c r="AB281" s="49">
        <f>AC281/(1+Tabla3[[#This Row],[TIPUS IVA]])</f>
        <v>474.03305785123973</v>
      </c>
      <c r="AC281" s="180">
        <v>573.58000000000004</v>
      </c>
      <c r="AD281" s="25">
        <v>0.21</v>
      </c>
      <c r="AE281" s="17" t="s">
        <v>38</v>
      </c>
      <c r="AF281" s="26" t="s">
        <v>37</v>
      </c>
    </row>
    <row r="282" spans="1:32" ht="27" customHeight="1" x14ac:dyDescent="0.25">
      <c r="A282" s="16" t="s">
        <v>28</v>
      </c>
      <c r="B282" s="46" t="s">
        <v>29</v>
      </c>
      <c r="C282" s="17" t="s">
        <v>495</v>
      </c>
      <c r="D282" s="47">
        <v>2018</v>
      </c>
      <c r="E282" s="195">
        <v>2018006498</v>
      </c>
      <c r="F282" s="17" t="s">
        <v>898</v>
      </c>
      <c r="G282" s="16" t="s">
        <v>32</v>
      </c>
      <c r="H282" s="17" t="s">
        <v>33</v>
      </c>
      <c r="I282" s="49">
        <f>J282/(1+Tabla3[[#This Row],[TIPUS IVA]])</f>
        <v>692.31404958677695</v>
      </c>
      <c r="J282" s="180">
        <v>837.7</v>
      </c>
      <c r="K282" s="180">
        <v>837.7</v>
      </c>
      <c r="L282" s="17"/>
      <c r="M282" s="17" t="s">
        <v>614</v>
      </c>
      <c r="N282" s="196" t="s">
        <v>199</v>
      </c>
      <c r="O282" s="197" t="s">
        <v>200</v>
      </c>
      <c r="P282" s="16" t="s">
        <v>37</v>
      </c>
      <c r="Q282" s="194" t="s">
        <v>493</v>
      </c>
      <c r="R282" s="198" t="s">
        <v>503</v>
      </c>
      <c r="S282" s="17"/>
      <c r="T282" s="199" t="s">
        <v>98</v>
      </c>
      <c r="U282" s="200">
        <v>43223</v>
      </c>
      <c r="V282" s="200">
        <v>43223</v>
      </c>
      <c r="W282" s="200">
        <v>43227</v>
      </c>
      <c r="X282" s="200">
        <v>43242</v>
      </c>
      <c r="Y282" s="22"/>
      <c r="Z282" s="22"/>
      <c r="AA282" s="22"/>
      <c r="AB282" s="49">
        <f>AC282/(1+Tabla3[[#This Row],[TIPUS IVA]])</f>
        <v>692.31404958677695</v>
      </c>
      <c r="AC282" s="180">
        <v>837.7</v>
      </c>
      <c r="AD282" s="25">
        <v>0.21</v>
      </c>
      <c r="AE282" s="17" t="s">
        <v>38</v>
      </c>
      <c r="AF282" s="26" t="s">
        <v>37</v>
      </c>
    </row>
    <row r="283" spans="1:32" ht="27" customHeight="1" x14ac:dyDescent="0.25">
      <c r="A283" s="16" t="s">
        <v>28</v>
      </c>
      <c r="B283" s="46" t="s">
        <v>29</v>
      </c>
      <c r="C283" s="17" t="s">
        <v>495</v>
      </c>
      <c r="D283" s="47">
        <v>2018</v>
      </c>
      <c r="E283" s="195">
        <v>2018006499</v>
      </c>
      <c r="F283" s="17" t="s">
        <v>899</v>
      </c>
      <c r="G283" s="16" t="s">
        <v>32</v>
      </c>
      <c r="H283" s="17" t="s">
        <v>33</v>
      </c>
      <c r="I283" s="49">
        <f>J283/(1+Tabla3[[#This Row],[TIPUS IVA]])</f>
        <v>330.17355371900828</v>
      </c>
      <c r="J283" s="180">
        <v>399.51</v>
      </c>
      <c r="K283" s="180">
        <v>399.51</v>
      </c>
      <c r="L283" s="17"/>
      <c r="M283" s="17" t="s">
        <v>614</v>
      </c>
      <c r="N283" s="196" t="s">
        <v>199</v>
      </c>
      <c r="O283" s="197" t="s">
        <v>200</v>
      </c>
      <c r="P283" s="16" t="s">
        <v>37</v>
      </c>
      <c r="Q283" s="194" t="s">
        <v>493</v>
      </c>
      <c r="R283" s="198" t="s">
        <v>503</v>
      </c>
      <c r="S283" s="17"/>
      <c r="T283" s="199" t="s">
        <v>98</v>
      </c>
      <c r="U283" s="200">
        <v>43223</v>
      </c>
      <c r="V283" s="200">
        <v>43223</v>
      </c>
      <c r="W283" s="200">
        <v>43227</v>
      </c>
      <c r="X283" s="200">
        <v>43242</v>
      </c>
      <c r="Y283" s="22"/>
      <c r="Z283" s="22"/>
      <c r="AA283" s="22"/>
      <c r="AB283" s="49">
        <f>AC283/(1+Tabla3[[#This Row],[TIPUS IVA]])</f>
        <v>330.17355371900828</v>
      </c>
      <c r="AC283" s="180">
        <v>399.51</v>
      </c>
      <c r="AD283" s="25">
        <v>0.21</v>
      </c>
      <c r="AE283" s="17" t="s">
        <v>38</v>
      </c>
      <c r="AF283" s="26" t="s">
        <v>37</v>
      </c>
    </row>
    <row r="284" spans="1:32" ht="27" customHeight="1" x14ac:dyDescent="0.25">
      <c r="A284" s="16" t="s">
        <v>28</v>
      </c>
      <c r="B284" s="46" t="s">
        <v>29</v>
      </c>
      <c r="C284" s="17" t="s">
        <v>495</v>
      </c>
      <c r="D284" s="47">
        <v>2018</v>
      </c>
      <c r="E284" s="195">
        <v>2018006500</v>
      </c>
      <c r="F284" s="17" t="s">
        <v>900</v>
      </c>
      <c r="G284" s="16" t="s">
        <v>32</v>
      </c>
      <c r="H284" s="17" t="s">
        <v>33</v>
      </c>
      <c r="I284" s="49">
        <f>J284/(1+Tabla3[[#This Row],[TIPUS IVA]])</f>
        <v>78.710743801652896</v>
      </c>
      <c r="J284" s="180">
        <v>95.24</v>
      </c>
      <c r="K284" s="180">
        <v>95.24</v>
      </c>
      <c r="L284" s="17"/>
      <c r="M284" s="17" t="s">
        <v>614</v>
      </c>
      <c r="N284" s="196" t="s">
        <v>199</v>
      </c>
      <c r="O284" s="197" t="s">
        <v>200</v>
      </c>
      <c r="P284" s="16" t="s">
        <v>37</v>
      </c>
      <c r="Q284" s="194" t="s">
        <v>493</v>
      </c>
      <c r="R284" s="198" t="s">
        <v>503</v>
      </c>
      <c r="S284" s="17"/>
      <c r="T284" s="199" t="s">
        <v>98</v>
      </c>
      <c r="U284" s="200">
        <v>43223</v>
      </c>
      <c r="V284" s="200">
        <v>43223</v>
      </c>
      <c r="W284" s="200">
        <v>43227</v>
      </c>
      <c r="X284" s="200">
        <v>43242</v>
      </c>
      <c r="Y284" s="22"/>
      <c r="Z284" s="22"/>
      <c r="AA284" s="22"/>
      <c r="AB284" s="49">
        <f>AC284/(1+Tabla3[[#This Row],[TIPUS IVA]])</f>
        <v>78.710743801652896</v>
      </c>
      <c r="AC284" s="180">
        <v>95.24</v>
      </c>
      <c r="AD284" s="25">
        <v>0.21</v>
      </c>
      <c r="AE284" s="17" t="s">
        <v>38</v>
      </c>
      <c r="AF284" s="26" t="s">
        <v>37</v>
      </c>
    </row>
    <row r="285" spans="1:32" ht="27" customHeight="1" x14ac:dyDescent="0.25">
      <c r="A285" s="16" t="s">
        <v>28</v>
      </c>
      <c r="B285" s="46" t="s">
        <v>29</v>
      </c>
      <c r="C285" s="17" t="s">
        <v>495</v>
      </c>
      <c r="D285" s="47">
        <v>2018</v>
      </c>
      <c r="E285" s="195">
        <v>2018006501</v>
      </c>
      <c r="F285" s="17" t="s">
        <v>901</v>
      </c>
      <c r="G285" s="16" t="s">
        <v>32</v>
      </c>
      <c r="H285" s="17" t="s">
        <v>33</v>
      </c>
      <c r="I285" s="49">
        <f>J285/(1+Tabla3[[#This Row],[TIPUS IVA]])</f>
        <v>422.12396694214874</v>
      </c>
      <c r="J285" s="180">
        <v>510.77</v>
      </c>
      <c r="K285" s="180">
        <v>510.77</v>
      </c>
      <c r="L285" s="17"/>
      <c r="M285" s="17" t="s">
        <v>614</v>
      </c>
      <c r="N285" s="196" t="s">
        <v>199</v>
      </c>
      <c r="O285" s="197" t="s">
        <v>200</v>
      </c>
      <c r="P285" s="16" t="s">
        <v>37</v>
      </c>
      <c r="Q285" s="194" t="s">
        <v>493</v>
      </c>
      <c r="R285" s="198" t="s">
        <v>503</v>
      </c>
      <c r="S285" s="17"/>
      <c r="T285" s="199" t="s">
        <v>98</v>
      </c>
      <c r="U285" s="200">
        <v>43223</v>
      </c>
      <c r="V285" s="200">
        <v>43223</v>
      </c>
      <c r="W285" s="200">
        <v>43227</v>
      </c>
      <c r="X285" s="200">
        <v>43242</v>
      </c>
      <c r="Y285" s="22"/>
      <c r="Z285" s="22"/>
      <c r="AA285" s="22"/>
      <c r="AB285" s="49">
        <f>AC285/(1+Tabla3[[#This Row],[TIPUS IVA]])</f>
        <v>422.12396694214874</v>
      </c>
      <c r="AC285" s="180">
        <v>510.77</v>
      </c>
      <c r="AD285" s="25">
        <v>0.21</v>
      </c>
      <c r="AE285" s="17" t="s">
        <v>38</v>
      </c>
      <c r="AF285" s="26" t="s">
        <v>37</v>
      </c>
    </row>
    <row r="286" spans="1:32" ht="27" customHeight="1" x14ac:dyDescent="0.25">
      <c r="A286" s="16" t="s">
        <v>28</v>
      </c>
      <c r="B286" s="46" t="s">
        <v>29</v>
      </c>
      <c r="C286" s="17" t="s">
        <v>495</v>
      </c>
      <c r="D286" s="47">
        <v>2018</v>
      </c>
      <c r="E286" s="195">
        <v>2018006502</v>
      </c>
      <c r="F286" s="17" t="s">
        <v>902</v>
      </c>
      <c r="G286" s="16" t="s">
        <v>32</v>
      </c>
      <c r="H286" s="17" t="s">
        <v>33</v>
      </c>
      <c r="I286" s="49">
        <f>J286/(1+Tabla3[[#This Row],[TIPUS IVA]])</f>
        <v>745.47933884297515</v>
      </c>
      <c r="J286" s="180">
        <v>902.03</v>
      </c>
      <c r="K286" s="180">
        <v>902.03</v>
      </c>
      <c r="L286" s="17"/>
      <c r="M286" s="17" t="s">
        <v>614</v>
      </c>
      <c r="N286" s="196" t="s">
        <v>199</v>
      </c>
      <c r="O286" s="197" t="s">
        <v>200</v>
      </c>
      <c r="P286" s="16" t="s">
        <v>37</v>
      </c>
      <c r="Q286" s="194" t="s">
        <v>493</v>
      </c>
      <c r="R286" s="198" t="s">
        <v>503</v>
      </c>
      <c r="S286" s="17"/>
      <c r="T286" s="199" t="s">
        <v>98</v>
      </c>
      <c r="U286" s="200">
        <v>43223</v>
      </c>
      <c r="V286" s="200">
        <v>43223</v>
      </c>
      <c r="W286" s="200">
        <v>43227</v>
      </c>
      <c r="X286" s="200">
        <v>43242</v>
      </c>
      <c r="Y286" s="22"/>
      <c r="Z286" s="22"/>
      <c r="AA286" s="22"/>
      <c r="AB286" s="49">
        <f>AC286/(1+Tabla3[[#This Row],[TIPUS IVA]])</f>
        <v>745.47933884297515</v>
      </c>
      <c r="AC286" s="180">
        <v>902.03</v>
      </c>
      <c r="AD286" s="25">
        <v>0.21</v>
      </c>
      <c r="AE286" s="17" t="s">
        <v>38</v>
      </c>
      <c r="AF286" s="26" t="s">
        <v>37</v>
      </c>
    </row>
    <row r="287" spans="1:32" ht="27" customHeight="1" x14ac:dyDescent="0.25">
      <c r="A287" s="16" t="s">
        <v>28</v>
      </c>
      <c r="B287" s="46" t="s">
        <v>29</v>
      </c>
      <c r="C287" s="17" t="s">
        <v>495</v>
      </c>
      <c r="D287" s="47">
        <v>2018</v>
      </c>
      <c r="E287" s="195">
        <v>2018006503</v>
      </c>
      <c r="F287" s="17" t="s">
        <v>903</v>
      </c>
      <c r="G287" s="16" t="s">
        <v>32</v>
      </c>
      <c r="H287" s="17" t="s">
        <v>33</v>
      </c>
      <c r="I287" s="49">
        <f>J287/(1+Tabla3[[#This Row],[TIPUS IVA]])</f>
        <v>490.96694214876038</v>
      </c>
      <c r="J287" s="180">
        <v>594.07000000000005</v>
      </c>
      <c r="K287" s="180">
        <v>594.07000000000005</v>
      </c>
      <c r="L287" s="17"/>
      <c r="M287" s="17" t="s">
        <v>614</v>
      </c>
      <c r="N287" s="196" t="s">
        <v>199</v>
      </c>
      <c r="O287" s="197" t="s">
        <v>200</v>
      </c>
      <c r="P287" s="16" t="s">
        <v>37</v>
      </c>
      <c r="Q287" s="194" t="s">
        <v>493</v>
      </c>
      <c r="R287" s="198" t="s">
        <v>503</v>
      </c>
      <c r="S287" s="17"/>
      <c r="T287" s="199" t="s">
        <v>98</v>
      </c>
      <c r="U287" s="200">
        <v>43223</v>
      </c>
      <c r="V287" s="200">
        <v>43223</v>
      </c>
      <c r="W287" s="200">
        <v>43227</v>
      </c>
      <c r="X287" s="200">
        <v>43242</v>
      </c>
      <c r="Y287" s="22"/>
      <c r="Z287" s="22"/>
      <c r="AA287" s="22"/>
      <c r="AB287" s="49">
        <f>AC287/(1+Tabla3[[#This Row],[TIPUS IVA]])</f>
        <v>490.96694214876038</v>
      </c>
      <c r="AC287" s="180">
        <v>594.07000000000005</v>
      </c>
      <c r="AD287" s="25">
        <v>0.21</v>
      </c>
      <c r="AE287" s="17" t="s">
        <v>38</v>
      </c>
      <c r="AF287" s="26" t="s">
        <v>37</v>
      </c>
    </row>
    <row r="288" spans="1:32" ht="27" customHeight="1" x14ac:dyDescent="0.25">
      <c r="A288" s="16" t="s">
        <v>28</v>
      </c>
      <c r="B288" s="46" t="s">
        <v>29</v>
      </c>
      <c r="C288" s="17" t="s">
        <v>495</v>
      </c>
      <c r="D288" s="47">
        <v>2018</v>
      </c>
      <c r="E288" s="195">
        <v>2018006504</v>
      </c>
      <c r="F288" s="17" t="s">
        <v>904</v>
      </c>
      <c r="G288" s="16" t="s">
        <v>32</v>
      </c>
      <c r="H288" s="17" t="s">
        <v>33</v>
      </c>
      <c r="I288" s="49">
        <f>J288/(1+Tabla3[[#This Row],[TIPUS IVA]])</f>
        <v>177.28099173553719</v>
      </c>
      <c r="J288" s="180">
        <v>214.51</v>
      </c>
      <c r="K288" s="180">
        <v>214.51</v>
      </c>
      <c r="L288" s="17"/>
      <c r="M288" s="17" t="s">
        <v>614</v>
      </c>
      <c r="N288" s="196" t="s">
        <v>199</v>
      </c>
      <c r="O288" s="197" t="s">
        <v>200</v>
      </c>
      <c r="P288" s="16" t="s">
        <v>37</v>
      </c>
      <c r="Q288" s="194" t="s">
        <v>493</v>
      </c>
      <c r="R288" s="198" t="s">
        <v>503</v>
      </c>
      <c r="S288" s="17"/>
      <c r="T288" s="199" t="s">
        <v>98</v>
      </c>
      <c r="U288" s="200">
        <v>43223</v>
      </c>
      <c r="V288" s="200">
        <v>43223</v>
      </c>
      <c r="W288" s="200">
        <v>43227</v>
      </c>
      <c r="X288" s="200">
        <v>43242</v>
      </c>
      <c r="Y288" s="22"/>
      <c r="Z288" s="22"/>
      <c r="AA288" s="22"/>
      <c r="AB288" s="49">
        <f>AC288/(1+Tabla3[[#This Row],[TIPUS IVA]])</f>
        <v>177.28099173553719</v>
      </c>
      <c r="AC288" s="180">
        <v>214.51</v>
      </c>
      <c r="AD288" s="25">
        <v>0.21</v>
      </c>
      <c r="AE288" s="17" t="s">
        <v>38</v>
      </c>
      <c r="AF288" s="26" t="s">
        <v>37</v>
      </c>
    </row>
    <row r="289" spans="1:32" ht="27" customHeight="1" x14ac:dyDescent="0.25">
      <c r="A289" s="16" t="s">
        <v>28</v>
      </c>
      <c r="B289" s="46" t="s">
        <v>29</v>
      </c>
      <c r="C289" s="17" t="s">
        <v>495</v>
      </c>
      <c r="D289" s="47">
        <v>2018</v>
      </c>
      <c r="E289" s="195">
        <v>2018006505</v>
      </c>
      <c r="F289" s="17" t="s">
        <v>905</v>
      </c>
      <c r="G289" s="16" t="s">
        <v>32</v>
      </c>
      <c r="H289" s="17" t="s">
        <v>33</v>
      </c>
      <c r="I289" s="49">
        <f>J289/(1+Tabla3[[#This Row],[TIPUS IVA]])</f>
        <v>965.42975206611584</v>
      </c>
      <c r="J289" s="180">
        <v>1168.17</v>
      </c>
      <c r="K289" s="180">
        <v>1168.17</v>
      </c>
      <c r="L289" s="17"/>
      <c r="M289" s="17" t="s">
        <v>614</v>
      </c>
      <c r="N289" s="196" t="s">
        <v>199</v>
      </c>
      <c r="O289" s="197" t="s">
        <v>200</v>
      </c>
      <c r="P289" s="16" t="s">
        <v>37</v>
      </c>
      <c r="Q289" s="194" t="s">
        <v>493</v>
      </c>
      <c r="R289" s="198" t="s">
        <v>503</v>
      </c>
      <c r="S289" s="17"/>
      <c r="T289" s="199" t="s">
        <v>98</v>
      </c>
      <c r="U289" s="200">
        <v>43223</v>
      </c>
      <c r="V289" s="200">
        <v>43223</v>
      </c>
      <c r="W289" s="200">
        <v>43227</v>
      </c>
      <c r="X289" s="200">
        <v>43242</v>
      </c>
      <c r="Y289" s="22"/>
      <c r="Z289" s="22"/>
      <c r="AA289" s="22"/>
      <c r="AB289" s="49">
        <f>AC289/(1+Tabla3[[#This Row],[TIPUS IVA]])</f>
        <v>965.42975206611584</v>
      </c>
      <c r="AC289" s="180">
        <v>1168.17</v>
      </c>
      <c r="AD289" s="25">
        <v>0.21</v>
      </c>
      <c r="AE289" s="17" t="s">
        <v>38</v>
      </c>
      <c r="AF289" s="26" t="s">
        <v>37</v>
      </c>
    </row>
    <row r="290" spans="1:32" ht="27" customHeight="1" x14ac:dyDescent="0.25">
      <c r="A290" s="16" t="s">
        <v>28</v>
      </c>
      <c r="B290" s="46" t="s">
        <v>29</v>
      </c>
      <c r="C290" s="17" t="s">
        <v>495</v>
      </c>
      <c r="D290" s="47">
        <v>2018</v>
      </c>
      <c r="E290" s="195">
        <v>2018006506</v>
      </c>
      <c r="F290" s="17" t="s">
        <v>906</v>
      </c>
      <c r="G290" s="16" t="s">
        <v>32</v>
      </c>
      <c r="H290" s="17" t="s">
        <v>33</v>
      </c>
      <c r="I290" s="49">
        <f>J290/(1+Tabla3[[#This Row],[TIPUS IVA]])</f>
        <v>840.19834710743805</v>
      </c>
      <c r="J290" s="180">
        <v>1016.64</v>
      </c>
      <c r="K290" s="180">
        <v>1016.64</v>
      </c>
      <c r="L290" s="17"/>
      <c r="M290" s="17" t="s">
        <v>614</v>
      </c>
      <c r="N290" s="196" t="s">
        <v>199</v>
      </c>
      <c r="O290" s="197" t="s">
        <v>200</v>
      </c>
      <c r="P290" s="16" t="s">
        <v>37</v>
      </c>
      <c r="Q290" s="194" t="s">
        <v>493</v>
      </c>
      <c r="R290" s="198" t="s">
        <v>503</v>
      </c>
      <c r="S290" s="17"/>
      <c r="T290" s="199" t="s">
        <v>98</v>
      </c>
      <c r="U290" s="200">
        <v>43223</v>
      </c>
      <c r="V290" s="200">
        <v>43223</v>
      </c>
      <c r="W290" s="200">
        <v>43227</v>
      </c>
      <c r="X290" s="200">
        <v>43242</v>
      </c>
      <c r="Y290" s="22"/>
      <c r="Z290" s="22"/>
      <c r="AA290" s="22"/>
      <c r="AB290" s="49">
        <f>AC290/(1+Tabla3[[#This Row],[TIPUS IVA]])</f>
        <v>840.19834710743805</v>
      </c>
      <c r="AC290" s="180">
        <v>1016.64</v>
      </c>
      <c r="AD290" s="25">
        <v>0.21</v>
      </c>
      <c r="AE290" s="17" t="s">
        <v>38</v>
      </c>
      <c r="AF290" s="26" t="s">
        <v>37</v>
      </c>
    </row>
    <row r="291" spans="1:32" ht="27" customHeight="1" x14ac:dyDescent="0.25">
      <c r="A291" s="16" t="s">
        <v>28</v>
      </c>
      <c r="B291" s="46" t="s">
        <v>29</v>
      </c>
      <c r="C291" s="17" t="s">
        <v>495</v>
      </c>
      <c r="D291" s="47">
        <v>2018</v>
      </c>
      <c r="E291" s="195">
        <v>2018006507</v>
      </c>
      <c r="F291" s="17" t="s">
        <v>907</v>
      </c>
      <c r="G291" s="16" t="s">
        <v>32</v>
      </c>
      <c r="H291" s="17" t="s">
        <v>33</v>
      </c>
      <c r="I291" s="49">
        <f>J291/(1+Tabla3[[#This Row],[TIPUS IVA]])</f>
        <v>965.44628099173565</v>
      </c>
      <c r="J291" s="180">
        <v>1168.19</v>
      </c>
      <c r="K291" s="180">
        <v>1168.19</v>
      </c>
      <c r="L291" s="17"/>
      <c r="M291" s="17" t="s">
        <v>614</v>
      </c>
      <c r="N291" s="196" t="s">
        <v>199</v>
      </c>
      <c r="O291" s="197" t="s">
        <v>200</v>
      </c>
      <c r="P291" s="16" t="s">
        <v>37</v>
      </c>
      <c r="Q291" s="194" t="s">
        <v>493</v>
      </c>
      <c r="R291" s="198" t="s">
        <v>503</v>
      </c>
      <c r="S291" s="17"/>
      <c r="T291" s="199" t="s">
        <v>98</v>
      </c>
      <c r="U291" s="200">
        <v>43223</v>
      </c>
      <c r="V291" s="200">
        <v>43223</v>
      </c>
      <c r="W291" s="200">
        <v>43227</v>
      </c>
      <c r="X291" s="200">
        <v>43242</v>
      </c>
      <c r="Y291" s="22"/>
      <c r="Z291" s="22"/>
      <c r="AA291" s="22"/>
      <c r="AB291" s="49">
        <f>AC291/(1+Tabla3[[#This Row],[TIPUS IVA]])</f>
        <v>965.44628099173565</v>
      </c>
      <c r="AC291" s="180">
        <v>1168.19</v>
      </c>
      <c r="AD291" s="25">
        <v>0.21</v>
      </c>
      <c r="AE291" s="17" t="s">
        <v>38</v>
      </c>
      <c r="AF291" s="26" t="s">
        <v>37</v>
      </c>
    </row>
    <row r="292" spans="1:32" ht="27" customHeight="1" x14ac:dyDescent="0.25">
      <c r="A292" s="16" t="s">
        <v>28</v>
      </c>
      <c r="B292" s="46" t="s">
        <v>29</v>
      </c>
      <c r="C292" s="17" t="s">
        <v>495</v>
      </c>
      <c r="D292" s="47">
        <v>2018</v>
      </c>
      <c r="E292" s="195">
        <v>2018006519</v>
      </c>
      <c r="F292" s="17" t="s">
        <v>908</v>
      </c>
      <c r="G292" s="16" t="s">
        <v>32</v>
      </c>
      <c r="H292" s="17" t="s">
        <v>33</v>
      </c>
      <c r="I292" s="49">
        <f>J292/(1+Tabla3[[#This Row],[TIPUS IVA]])</f>
        <v>695.53719008264466</v>
      </c>
      <c r="J292" s="180">
        <v>841.6</v>
      </c>
      <c r="K292" s="180">
        <v>841.6</v>
      </c>
      <c r="L292" s="17"/>
      <c r="M292" s="17" t="s">
        <v>614</v>
      </c>
      <c r="N292" s="196" t="s">
        <v>199</v>
      </c>
      <c r="O292" s="197" t="s">
        <v>200</v>
      </c>
      <c r="P292" s="16" t="s">
        <v>37</v>
      </c>
      <c r="Q292" s="194" t="s">
        <v>493</v>
      </c>
      <c r="R292" s="198" t="s">
        <v>503</v>
      </c>
      <c r="S292" s="17"/>
      <c r="T292" s="199" t="s">
        <v>98</v>
      </c>
      <c r="U292" s="200">
        <v>43223</v>
      </c>
      <c r="V292" s="200">
        <v>43223</v>
      </c>
      <c r="W292" s="200">
        <v>43227</v>
      </c>
      <c r="X292" s="200">
        <v>43242</v>
      </c>
      <c r="Y292" s="22"/>
      <c r="Z292" s="22"/>
      <c r="AA292" s="22"/>
      <c r="AB292" s="49">
        <f>AC292/(1+Tabla3[[#This Row],[TIPUS IVA]])</f>
        <v>695.53719008264466</v>
      </c>
      <c r="AC292" s="180">
        <v>841.6</v>
      </c>
      <c r="AD292" s="25">
        <v>0.21</v>
      </c>
      <c r="AE292" s="17" t="s">
        <v>38</v>
      </c>
      <c r="AF292" s="26" t="s">
        <v>37</v>
      </c>
    </row>
    <row r="293" spans="1:32" ht="27" customHeight="1" x14ac:dyDescent="0.25">
      <c r="A293" s="16" t="s">
        <v>28</v>
      </c>
      <c r="B293" s="46" t="s">
        <v>29</v>
      </c>
      <c r="C293" s="17" t="s">
        <v>495</v>
      </c>
      <c r="D293" s="47">
        <v>2018</v>
      </c>
      <c r="E293" s="195">
        <v>2018008039</v>
      </c>
      <c r="F293" s="17" t="s">
        <v>909</v>
      </c>
      <c r="G293" s="16" t="s">
        <v>32</v>
      </c>
      <c r="H293" s="17" t="s">
        <v>33</v>
      </c>
      <c r="I293" s="49">
        <f>J293/(1+Tabla3[[#This Row],[TIPUS IVA]])</f>
        <v>2852.0661157024792</v>
      </c>
      <c r="J293" s="180">
        <v>3451</v>
      </c>
      <c r="K293" s="180">
        <v>3451</v>
      </c>
      <c r="L293" s="17"/>
      <c r="M293" s="17" t="s">
        <v>614</v>
      </c>
      <c r="N293" s="196" t="s">
        <v>199</v>
      </c>
      <c r="O293" s="197" t="s">
        <v>200</v>
      </c>
      <c r="P293" s="16" t="s">
        <v>37</v>
      </c>
      <c r="Q293" s="194" t="s">
        <v>493</v>
      </c>
      <c r="R293" s="198" t="s">
        <v>503</v>
      </c>
      <c r="S293" s="17"/>
      <c r="T293" s="199" t="s">
        <v>98</v>
      </c>
      <c r="U293" s="200">
        <v>43251</v>
      </c>
      <c r="V293" s="200">
        <v>43251</v>
      </c>
      <c r="W293" s="200">
        <v>43252</v>
      </c>
      <c r="X293" s="200">
        <v>43255</v>
      </c>
      <c r="Y293" s="22"/>
      <c r="Z293" s="22"/>
      <c r="AA293" s="22"/>
      <c r="AB293" s="49">
        <f>AC293/(1+Tabla3[[#This Row],[TIPUS IVA]])</f>
        <v>2852.0661157024792</v>
      </c>
      <c r="AC293" s="180">
        <v>3451</v>
      </c>
      <c r="AD293" s="25">
        <v>0.21</v>
      </c>
      <c r="AE293" s="17" t="s">
        <v>38</v>
      </c>
      <c r="AF293" s="26" t="s">
        <v>37</v>
      </c>
    </row>
    <row r="294" spans="1:32" ht="27" customHeight="1" x14ac:dyDescent="0.25">
      <c r="A294" s="16" t="s">
        <v>28</v>
      </c>
      <c r="B294" s="46" t="s">
        <v>29</v>
      </c>
      <c r="C294" s="17" t="s">
        <v>495</v>
      </c>
      <c r="D294" s="47">
        <v>2018</v>
      </c>
      <c r="E294" s="195">
        <v>2018008163</v>
      </c>
      <c r="F294" s="17" t="s">
        <v>910</v>
      </c>
      <c r="G294" s="16" t="s">
        <v>32</v>
      </c>
      <c r="H294" s="17" t="s">
        <v>33</v>
      </c>
      <c r="I294" s="49">
        <f>J294/(1+Tabla3[[#This Row],[TIPUS IVA]])</f>
        <v>190.20661157024796</v>
      </c>
      <c r="J294" s="180">
        <v>230.15</v>
      </c>
      <c r="K294" s="180">
        <v>230.15</v>
      </c>
      <c r="L294" s="17"/>
      <c r="M294" s="17" t="s">
        <v>614</v>
      </c>
      <c r="N294" s="196" t="s">
        <v>199</v>
      </c>
      <c r="O294" s="197" t="s">
        <v>200</v>
      </c>
      <c r="P294" s="16" t="s">
        <v>37</v>
      </c>
      <c r="Q294" s="194" t="s">
        <v>493</v>
      </c>
      <c r="R294" s="198" t="s">
        <v>503</v>
      </c>
      <c r="S294" s="17"/>
      <c r="T294" s="199" t="s">
        <v>98</v>
      </c>
      <c r="U294" s="200">
        <v>43251</v>
      </c>
      <c r="V294" s="200">
        <v>43251</v>
      </c>
      <c r="W294" s="200">
        <v>43252</v>
      </c>
      <c r="X294" s="200">
        <v>43255</v>
      </c>
      <c r="Y294" s="22"/>
      <c r="Z294" s="22"/>
      <c r="AA294" s="22"/>
      <c r="AB294" s="49">
        <f>AC294/(1+Tabla3[[#This Row],[TIPUS IVA]])</f>
        <v>190.20661157024796</v>
      </c>
      <c r="AC294" s="180">
        <v>230.15</v>
      </c>
      <c r="AD294" s="25">
        <v>0.21</v>
      </c>
      <c r="AE294" s="17" t="s">
        <v>38</v>
      </c>
      <c r="AF294" s="26" t="s">
        <v>37</v>
      </c>
    </row>
    <row r="295" spans="1:32" ht="27" customHeight="1" x14ac:dyDescent="0.25">
      <c r="A295" s="16" t="s">
        <v>28</v>
      </c>
      <c r="B295" s="46" t="s">
        <v>29</v>
      </c>
      <c r="C295" s="17" t="s">
        <v>495</v>
      </c>
      <c r="D295" s="47">
        <v>2018</v>
      </c>
      <c r="E295" s="195">
        <v>2018008165</v>
      </c>
      <c r="F295" s="17" t="s">
        <v>911</v>
      </c>
      <c r="G295" s="16" t="s">
        <v>32</v>
      </c>
      <c r="H295" s="17" t="s">
        <v>33</v>
      </c>
      <c r="I295" s="49">
        <f>J295/(1+Tabla3[[#This Row],[TIPUS IVA]])</f>
        <v>585.48760330578523</v>
      </c>
      <c r="J295" s="180">
        <v>708.44</v>
      </c>
      <c r="K295" s="180">
        <v>708.44</v>
      </c>
      <c r="L295" s="17"/>
      <c r="M295" s="17" t="s">
        <v>614</v>
      </c>
      <c r="N295" s="196" t="s">
        <v>199</v>
      </c>
      <c r="O295" s="197" t="s">
        <v>200</v>
      </c>
      <c r="P295" s="16" t="s">
        <v>37</v>
      </c>
      <c r="Q295" s="194" t="s">
        <v>493</v>
      </c>
      <c r="R295" s="198" t="s">
        <v>503</v>
      </c>
      <c r="S295" s="17"/>
      <c r="T295" s="199" t="s">
        <v>98</v>
      </c>
      <c r="U295" s="200">
        <v>43251</v>
      </c>
      <c r="V295" s="200">
        <v>43251</v>
      </c>
      <c r="W295" s="200">
        <v>43252</v>
      </c>
      <c r="X295" s="200">
        <v>43255</v>
      </c>
      <c r="Y295" s="22"/>
      <c r="Z295" s="22"/>
      <c r="AA295" s="22"/>
      <c r="AB295" s="49">
        <f>AC295/(1+Tabla3[[#This Row],[TIPUS IVA]])</f>
        <v>585.48760330578523</v>
      </c>
      <c r="AC295" s="180">
        <v>708.44</v>
      </c>
      <c r="AD295" s="25">
        <v>0.21</v>
      </c>
      <c r="AE295" s="17" t="s">
        <v>38</v>
      </c>
      <c r="AF295" s="26" t="s">
        <v>37</v>
      </c>
    </row>
    <row r="296" spans="1:32" ht="27" customHeight="1" x14ac:dyDescent="0.25">
      <c r="A296" s="16" t="s">
        <v>28</v>
      </c>
      <c r="B296" s="46" t="s">
        <v>29</v>
      </c>
      <c r="C296" s="17" t="s">
        <v>495</v>
      </c>
      <c r="D296" s="47">
        <v>2018</v>
      </c>
      <c r="E296" s="195">
        <v>2018008261</v>
      </c>
      <c r="F296" s="17" t="s">
        <v>896</v>
      </c>
      <c r="G296" s="16" t="s">
        <v>32</v>
      </c>
      <c r="H296" s="17" t="s">
        <v>33</v>
      </c>
      <c r="I296" s="49">
        <f>J296/(1+Tabla3[[#This Row],[TIPUS IVA]])</f>
        <v>194.71900826446281</v>
      </c>
      <c r="J296" s="180">
        <v>235.61</v>
      </c>
      <c r="K296" s="180">
        <v>235.61</v>
      </c>
      <c r="L296" s="17"/>
      <c r="M296" s="17" t="s">
        <v>614</v>
      </c>
      <c r="N296" s="196" t="s">
        <v>199</v>
      </c>
      <c r="O296" s="197" t="s">
        <v>200</v>
      </c>
      <c r="P296" s="16" t="s">
        <v>37</v>
      </c>
      <c r="Q296" s="194" t="s">
        <v>493</v>
      </c>
      <c r="R296" s="198" t="s">
        <v>503</v>
      </c>
      <c r="S296" s="17"/>
      <c r="T296" s="199" t="s">
        <v>98</v>
      </c>
      <c r="U296" s="200">
        <v>43251</v>
      </c>
      <c r="V296" s="200">
        <v>43251</v>
      </c>
      <c r="W296" s="200">
        <v>43252</v>
      </c>
      <c r="X296" s="200">
        <v>43255</v>
      </c>
      <c r="Y296" s="22"/>
      <c r="Z296" s="22"/>
      <c r="AA296" s="22"/>
      <c r="AB296" s="49">
        <f>AC296/(1+Tabla3[[#This Row],[TIPUS IVA]])</f>
        <v>194.71900826446281</v>
      </c>
      <c r="AC296" s="180">
        <v>235.61</v>
      </c>
      <c r="AD296" s="25">
        <v>0.21</v>
      </c>
      <c r="AE296" s="17" t="s">
        <v>38</v>
      </c>
      <c r="AF296" s="26" t="s">
        <v>37</v>
      </c>
    </row>
    <row r="297" spans="1:32" ht="27" customHeight="1" x14ac:dyDescent="0.25">
      <c r="A297" s="16" t="s">
        <v>28</v>
      </c>
      <c r="B297" s="46" t="s">
        <v>29</v>
      </c>
      <c r="C297" s="17" t="s">
        <v>65</v>
      </c>
      <c r="D297" s="47">
        <v>2018</v>
      </c>
      <c r="E297" s="59">
        <v>2018000813</v>
      </c>
      <c r="F297" s="17" t="s">
        <v>912</v>
      </c>
      <c r="G297" s="16" t="s">
        <v>32</v>
      </c>
      <c r="H297" s="17" t="s">
        <v>33</v>
      </c>
      <c r="I297" s="19">
        <v>320</v>
      </c>
      <c r="J297" s="38">
        <v>352</v>
      </c>
      <c r="K297" s="38">
        <v>352</v>
      </c>
      <c r="L297" s="17"/>
      <c r="M297" s="43" t="s">
        <v>79</v>
      </c>
      <c r="N297" s="60" t="s">
        <v>913</v>
      </c>
      <c r="O297" s="55" t="s">
        <v>914</v>
      </c>
      <c r="P297" s="16" t="s">
        <v>37</v>
      </c>
      <c r="Q297" s="194" t="s">
        <v>493</v>
      </c>
      <c r="R297" s="63" t="s">
        <v>503</v>
      </c>
      <c r="S297" s="17"/>
      <c r="T297" s="62" t="s">
        <v>915</v>
      </c>
      <c r="U297" s="24">
        <v>43125</v>
      </c>
      <c r="V297" s="24">
        <v>43126</v>
      </c>
      <c r="W297" s="24">
        <v>43129</v>
      </c>
      <c r="X297" s="24">
        <v>43262</v>
      </c>
      <c r="Y297" s="22"/>
      <c r="Z297" s="22"/>
      <c r="AA297" s="22"/>
      <c r="AB297" s="49">
        <f>AC297/(1+AD297)</f>
        <v>320</v>
      </c>
      <c r="AC297" s="39">
        <v>352</v>
      </c>
      <c r="AD297" s="25">
        <v>0.1</v>
      </c>
      <c r="AE297" s="17" t="s">
        <v>38</v>
      </c>
      <c r="AF297" s="26" t="s">
        <v>37</v>
      </c>
    </row>
    <row r="298" spans="1:32" ht="27" customHeight="1" x14ac:dyDescent="0.25">
      <c r="A298" s="16" t="s">
        <v>28</v>
      </c>
      <c r="B298" s="46" t="s">
        <v>29</v>
      </c>
      <c r="C298" s="17" t="s">
        <v>40</v>
      </c>
      <c r="D298" s="47">
        <v>2018</v>
      </c>
      <c r="E298" s="195">
        <v>2018009312</v>
      </c>
      <c r="F298" s="17" t="s">
        <v>916</v>
      </c>
      <c r="G298" s="16" t="s">
        <v>32</v>
      </c>
      <c r="H298" s="17" t="s">
        <v>33</v>
      </c>
      <c r="I298" s="19">
        <v>43.56</v>
      </c>
      <c r="J298" s="180">
        <v>52.71</v>
      </c>
      <c r="K298" s="180">
        <v>52.71</v>
      </c>
      <c r="L298" s="17" t="s">
        <v>52</v>
      </c>
      <c r="M298" s="17"/>
      <c r="N298" s="196"/>
      <c r="O298" s="197" t="s">
        <v>917</v>
      </c>
      <c r="P298" s="16" t="s">
        <v>37</v>
      </c>
      <c r="Q298" s="194" t="s">
        <v>493</v>
      </c>
      <c r="R298" s="198" t="s">
        <v>503</v>
      </c>
      <c r="S298" s="17"/>
      <c r="T298" s="199" t="s">
        <v>918</v>
      </c>
      <c r="U298" s="200">
        <v>43265</v>
      </c>
      <c r="V298" s="200">
        <v>43265</v>
      </c>
      <c r="W298" s="200">
        <v>43266</v>
      </c>
      <c r="X298" s="200">
        <v>43269</v>
      </c>
      <c r="Y298" s="22"/>
      <c r="Z298" s="22"/>
      <c r="AA298" s="22"/>
      <c r="AB298" s="49">
        <f>AC298/(1+Tabla3[[#This Row],[TIPUS IVA]])</f>
        <v>43.561983471074385</v>
      </c>
      <c r="AC298" s="180">
        <v>52.71</v>
      </c>
      <c r="AD298" s="25">
        <v>0.21</v>
      </c>
      <c r="AE298" s="17" t="s">
        <v>38</v>
      </c>
      <c r="AF298" s="26" t="s">
        <v>37</v>
      </c>
    </row>
    <row r="299" spans="1:32" ht="27" customHeight="1" x14ac:dyDescent="0.25">
      <c r="A299" s="16" t="s">
        <v>28</v>
      </c>
      <c r="B299" s="46" t="s">
        <v>29</v>
      </c>
      <c r="C299" s="17" t="s">
        <v>40</v>
      </c>
      <c r="D299" s="47">
        <v>2018</v>
      </c>
      <c r="E299" s="59">
        <v>2018003346</v>
      </c>
      <c r="F299" s="17" t="s">
        <v>919</v>
      </c>
      <c r="G299" s="16" t="s">
        <v>32</v>
      </c>
      <c r="H299" s="17" t="s">
        <v>33</v>
      </c>
      <c r="I299" s="19">
        <f>J299/(1+21%)</f>
        <v>452.06611570247935</v>
      </c>
      <c r="J299" s="38">
        <v>547</v>
      </c>
      <c r="K299" s="38">
        <v>547</v>
      </c>
      <c r="L299" s="17" t="s">
        <v>52</v>
      </c>
      <c r="M299" s="17"/>
      <c r="N299" s="60" t="s">
        <v>920</v>
      </c>
      <c r="O299" s="55" t="s">
        <v>921</v>
      </c>
      <c r="P299" s="16" t="s">
        <v>37</v>
      </c>
      <c r="Q299" s="194" t="s">
        <v>493</v>
      </c>
      <c r="R299" s="63" t="s">
        <v>503</v>
      </c>
      <c r="S299" s="17"/>
      <c r="T299" s="62" t="s">
        <v>727</v>
      </c>
      <c r="U299" s="24">
        <v>43167</v>
      </c>
      <c r="V299" s="24">
        <v>43168</v>
      </c>
      <c r="W299" s="24">
        <v>43171</v>
      </c>
      <c r="X299" s="24">
        <v>43213</v>
      </c>
      <c r="Y299" s="22"/>
      <c r="Z299" s="22"/>
      <c r="AA299" s="22"/>
      <c r="AB299" s="49">
        <f>AC299/(1+AD299)</f>
        <v>452.06611570247935</v>
      </c>
      <c r="AC299" s="39">
        <v>547</v>
      </c>
      <c r="AD299" s="25">
        <v>0.21</v>
      </c>
      <c r="AE299" s="17" t="s">
        <v>38</v>
      </c>
      <c r="AF299" s="26" t="s">
        <v>37</v>
      </c>
    </row>
    <row r="300" spans="1:32" ht="27" customHeight="1" x14ac:dyDescent="0.25">
      <c r="A300" s="16" t="s">
        <v>28</v>
      </c>
      <c r="B300" s="46" t="s">
        <v>29</v>
      </c>
      <c r="C300" s="17" t="s">
        <v>65</v>
      </c>
      <c r="D300" s="47">
        <v>2018</v>
      </c>
      <c r="E300" s="195">
        <v>2018008551</v>
      </c>
      <c r="F300" s="17" t="s">
        <v>922</v>
      </c>
      <c r="G300" s="16" t="s">
        <v>32</v>
      </c>
      <c r="H300" s="17" t="s">
        <v>33</v>
      </c>
      <c r="I300" s="19">
        <v>127.27</v>
      </c>
      <c r="J300" s="180">
        <v>140</v>
      </c>
      <c r="K300" s="180">
        <v>140</v>
      </c>
      <c r="L300" s="17"/>
      <c r="M300" s="16" t="s">
        <v>79</v>
      </c>
      <c r="N300" s="196"/>
      <c r="O300" s="197" t="s">
        <v>923</v>
      </c>
      <c r="P300" s="16" t="s">
        <v>37</v>
      </c>
      <c r="Q300" s="194" t="s">
        <v>493</v>
      </c>
      <c r="R300" s="198" t="s">
        <v>924</v>
      </c>
      <c r="S300" s="17"/>
      <c r="T300" s="199" t="s">
        <v>90</v>
      </c>
      <c r="U300" s="24">
        <v>43251</v>
      </c>
      <c r="V300" s="24">
        <v>43251</v>
      </c>
      <c r="W300" s="24">
        <v>43252</v>
      </c>
      <c r="X300" s="200">
        <v>43262</v>
      </c>
      <c r="Y300" s="22"/>
      <c r="Z300" s="22"/>
      <c r="AA300" s="22"/>
      <c r="AB300" s="49">
        <f>AC300/(1+Tabla3[[#This Row],[TIPUS IVA]])</f>
        <v>127.27272727272727</v>
      </c>
      <c r="AC300" s="180">
        <v>140</v>
      </c>
      <c r="AD300" s="25">
        <v>0.1</v>
      </c>
      <c r="AE300" s="17" t="s">
        <v>38</v>
      </c>
      <c r="AF300" s="26" t="s">
        <v>37</v>
      </c>
    </row>
    <row r="301" spans="1:32" ht="27" customHeight="1" x14ac:dyDescent="0.25">
      <c r="A301" s="16" t="s">
        <v>28</v>
      </c>
      <c r="B301" s="46" t="s">
        <v>29</v>
      </c>
      <c r="C301" s="17" t="s">
        <v>65</v>
      </c>
      <c r="D301" s="47">
        <v>2018</v>
      </c>
      <c r="E301" s="59">
        <v>2018003980</v>
      </c>
      <c r="F301" s="17" t="s">
        <v>925</v>
      </c>
      <c r="G301" s="16" t="s">
        <v>32</v>
      </c>
      <c r="H301" s="17" t="s">
        <v>33</v>
      </c>
      <c r="I301" s="19">
        <f>J301/(1+21%)</f>
        <v>650</v>
      </c>
      <c r="J301" s="38">
        <v>786.5</v>
      </c>
      <c r="K301" s="38">
        <v>786.5</v>
      </c>
      <c r="L301" s="43"/>
      <c r="M301" s="16" t="s">
        <v>79</v>
      </c>
      <c r="N301" s="60" t="s">
        <v>926</v>
      </c>
      <c r="O301" s="55" t="s">
        <v>927</v>
      </c>
      <c r="P301" s="16" t="s">
        <v>37</v>
      </c>
      <c r="Q301" s="194" t="s">
        <v>493</v>
      </c>
      <c r="R301" s="63" t="s">
        <v>794</v>
      </c>
      <c r="S301" s="17"/>
      <c r="T301" s="62" t="s">
        <v>90</v>
      </c>
      <c r="U301" s="24">
        <v>43179</v>
      </c>
      <c r="V301" s="24">
        <v>43182</v>
      </c>
      <c r="W301" s="24">
        <v>43182</v>
      </c>
      <c r="X301" s="24">
        <v>43242</v>
      </c>
      <c r="Y301" s="22"/>
      <c r="Z301" s="22"/>
      <c r="AA301" s="22"/>
      <c r="AB301" s="49">
        <f>AC301/(1+AD301)</f>
        <v>650</v>
      </c>
      <c r="AC301" s="39">
        <v>786.5</v>
      </c>
      <c r="AD301" s="25">
        <v>0.21</v>
      </c>
      <c r="AE301" s="17" t="s">
        <v>38</v>
      </c>
      <c r="AF301" s="26" t="s">
        <v>37</v>
      </c>
    </row>
    <row r="302" spans="1:32" ht="27" customHeight="1" x14ac:dyDescent="0.25">
      <c r="A302" s="16" t="s">
        <v>28</v>
      </c>
      <c r="B302" s="46" t="s">
        <v>29</v>
      </c>
      <c r="C302" s="17" t="s">
        <v>495</v>
      </c>
      <c r="D302" s="47">
        <v>2018</v>
      </c>
      <c r="E302" s="195">
        <v>2018006473</v>
      </c>
      <c r="F302" s="17" t="s">
        <v>925</v>
      </c>
      <c r="G302" s="16" t="s">
        <v>32</v>
      </c>
      <c r="H302" s="17" t="s">
        <v>33</v>
      </c>
      <c r="I302" s="19">
        <v>650</v>
      </c>
      <c r="J302" s="180">
        <v>786.5</v>
      </c>
      <c r="K302" s="180">
        <v>786.5</v>
      </c>
      <c r="L302" s="17"/>
      <c r="M302" s="17" t="s">
        <v>614</v>
      </c>
      <c r="N302" s="196" t="s">
        <v>926</v>
      </c>
      <c r="O302" s="197" t="s">
        <v>927</v>
      </c>
      <c r="P302" s="16" t="s">
        <v>37</v>
      </c>
      <c r="Q302" s="194" t="s">
        <v>493</v>
      </c>
      <c r="R302" s="198" t="s">
        <v>794</v>
      </c>
      <c r="S302" s="17"/>
      <c r="T302" s="199" t="s">
        <v>90</v>
      </c>
      <c r="U302" s="24">
        <v>43223</v>
      </c>
      <c r="V302" s="24">
        <v>43223</v>
      </c>
      <c r="W302" s="24">
        <v>43227</v>
      </c>
      <c r="X302" s="200">
        <v>43242</v>
      </c>
      <c r="Y302" s="22"/>
      <c r="Z302" s="22"/>
      <c r="AA302" s="22"/>
      <c r="AB302" s="49">
        <f>AC302/(1+Tabla3[[#This Row],[TIPUS IVA]])</f>
        <v>650</v>
      </c>
      <c r="AC302" s="180">
        <v>786.5</v>
      </c>
      <c r="AD302" s="25">
        <v>0.21</v>
      </c>
      <c r="AE302" s="17" t="s">
        <v>38</v>
      </c>
      <c r="AF302" s="26" t="s">
        <v>37</v>
      </c>
    </row>
    <row r="303" spans="1:32" ht="27" customHeight="1" x14ac:dyDescent="0.25">
      <c r="A303" s="16" t="s">
        <v>28</v>
      </c>
      <c r="B303" s="46" t="s">
        <v>29</v>
      </c>
      <c r="C303" s="17" t="s">
        <v>495</v>
      </c>
      <c r="D303" s="47">
        <v>2018</v>
      </c>
      <c r="E303" s="195">
        <v>2018005778</v>
      </c>
      <c r="F303" s="17" t="s">
        <v>522</v>
      </c>
      <c r="G303" s="16" t="s">
        <v>32</v>
      </c>
      <c r="H303" s="17" t="s">
        <v>33</v>
      </c>
      <c r="I303" s="19">
        <v>164.86</v>
      </c>
      <c r="J303" s="180">
        <v>181.35</v>
      </c>
      <c r="K303" s="180">
        <v>181.35</v>
      </c>
      <c r="L303" s="17"/>
      <c r="M303" s="17" t="s">
        <v>614</v>
      </c>
      <c r="N303" s="196" t="s">
        <v>928</v>
      </c>
      <c r="O303" s="197" t="s">
        <v>929</v>
      </c>
      <c r="P303" s="16" t="s">
        <v>37</v>
      </c>
      <c r="Q303" s="194" t="s">
        <v>493</v>
      </c>
      <c r="R303" s="198" t="s">
        <v>930</v>
      </c>
      <c r="S303" s="17"/>
      <c r="T303" s="199" t="s">
        <v>314</v>
      </c>
      <c r="U303" s="24">
        <v>43210</v>
      </c>
      <c r="V303" s="24">
        <v>43210</v>
      </c>
      <c r="W303" s="24">
        <v>43213</v>
      </c>
      <c r="X303" s="200">
        <v>43213</v>
      </c>
      <c r="Y303" s="22"/>
      <c r="Z303" s="22"/>
      <c r="AA303" s="22"/>
      <c r="AB303" s="49">
        <f>AC303/(1+Tabla3[[#This Row],[TIPUS IVA]])</f>
        <v>164.86363636363635</v>
      </c>
      <c r="AC303" s="180">
        <v>181.35</v>
      </c>
      <c r="AD303" s="25">
        <v>0.1</v>
      </c>
      <c r="AE303" s="17" t="s">
        <v>38</v>
      </c>
      <c r="AF303" s="26" t="s">
        <v>37</v>
      </c>
    </row>
    <row r="304" spans="1:32" ht="27" customHeight="1" x14ac:dyDescent="0.25">
      <c r="A304" s="16" t="s">
        <v>28</v>
      </c>
      <c r="B304" s="46" t="s">
        <v>29</v>
      </c>
      <c r="C304" s="17" t="s">
        <v>495</v>
      </c>
      <c r="D304" s="47">
        <v>2018</v>
      </c>
      <c r="E304" s="195">
        <v>2018009560</v>
      </c>
      <c r="F304" s="191" t="s">
        <v>654</v>
      </c>
      <c r="G304" s="16" t="s">
        <v>32</v>
      </c>
      <c r="H304" s="17" t="s">
        <v>33</v>
      </c>
      <c r="I304" s="29">
        <v>137.32</v>
      </c>
      <c r="J304" s="180">
        <v>151.05000000000001</v>
      </c>
      <c r="K304" s="180">
        <v>151.05000000000001</v>
      </c>
      <c r="L304" s="17"/>
      <c r="M304" s="17" t="s">
        <v>614</v>
      </c>
      <c r="N304" s="196" t="s">
        <v>928</v>
      </c>
      <c r="O304" s="197" t="s">
        <v>929</v>
      </c>
      <c r="P304" s="16" t="s">
        <v>37</v>
      </c>
      <c r="Q304" s="194" t="s">
        <v>493</v>
      </c>
      <c r="R304" s="198" t="s">
        <v>930</v>
      </c>
      <c r="S304" s="17"/>
      <c r="T304" s="199" t="s">
        <v>314</v>
      </c>
      <c r="U304" s="24">
        <v>43272</v>
      </c>
      <c r="V304" s="24">
        <v>43272</v>
      </c>
      <c r="W304" s="24">
        <v>43273</v>
      </c>
      <c r="X304" s="200">
        <v>43276</v>
      </c>
      <c r="Y304" s="22"/>
      <c r="Z304" s="22"/>
      <c r="AA304" s="22"/>
      <c r="AB304" s="49">
        <f>AC304/(1+Tabla3[[#This Row],[TIPUS IVA]])</f>
        <v>137.31818181818181</v>
      </c>
      <c r="AC304" s="180">
        <v>151.05000000000001</v>
      </c>
      <c r="AD304" s="25">
        <v>0.1</v>
      </c>
      <c r="AE304" s="17" t="s">
        <v>38</v>
      </c>
      <c r="AF304" s="26" t="s">
        <v>37</v>
      </c>
    </row>
    <row r="305" spans="1:32" ht="27" customHeight="1" x14ac:dyDescent="0.25">
      <c r="A305" s="16" t="s">
        <v>28</v>
      </c>
      <c r="B305" s="46" t="s">
        <v>29</v>
      </c>
      <c r="C305" s="17" t="s">
        <v>495</v>
      </c>
      <c r="D305" s="47">
        <v>2018</v>
      </c>
      <c r="E305" s="195">
        <v>2018009562</v>
      </c>
      <c r="F305" s="191" t="s">
        <v>654</v>
      </c>
      <c r="G305" s="16" t="s">
        <v>32</v>
      </c>
      <c r="H305" s="17" t="s">
        <v>33</v>
      </c>
      <c r="I305" s="187">
        <v>164.86</v>
      </c>
      <c r="J305" s="180">
        <v>181.35</v>
      </c>
      <c r="K305" s="180">
        <v>181.35</v>
      </c>
      <c r="L305" s="17"/>
      <c r="M305" s="17" t="s">
        <v>614</v>
      </c>
      <c r="N305" s="196" t="s">
        <v>928</v>
      </c>
      <c r="O305" s="197" t="s">
        <v>929</v>
      </c>
      <c r="P305" s="16" t="s">
        <v>37</v>
      </c>
      <c r="Q305" s="194" t="s">
        <v>493</v>
      </c>
      <c r="R305" s="198" t="s">
        <v>930</v>
      </c>
      <c r="S305" s="17"/>
      <c r="T305" s="199" t="s">
        <v>314</v>
      </c>
      <c r="U305" s="24">
        <v>43272</v>
      </c>
      <c r="V305" s="24">
        <v>43272</v>
      </c>
      <c r="W305" s="24">
        <v>43273</v>
      </c>
      <c r="X305" s="200">
        <v>43276</v>
      </c>
      <c r="Y305" s="22"/>
      <c r="Z305" s="22"/>
      <c r="AA305" s="22"/>
      <c r="AB305" s="49">
        <f>AC305/(1+Tabla3[[#This Row],[TIPUS IVA]])</f>
        <v>164.86363636363635</v>
      </c>
      <c r="AC305" s="180">
        <v>181.35</v>
      </c>
      <c r="AD305" s="25">
        <v>0.1</v>
      </c>
      <c r="AE305" s="17" t="s">
        <v>38</v>
      </c>
      <c r="AF305" s="26" t="s">
        <v>37</v>
      </c>
    </row>
    <row r="306" spans="1:32" ht="27" customHeight="1" x14ac:dyDescent="0.25">
      <c r="A306" s="16" t="s">
        <v>28</v>
      </c>
      <c r="B306" s="46" t="s">
        <v>29</v>
      </c>
      <c r="C306" s="17" t="s">
        <v>65</v>
      </c>
      <c r="D306" s="47">
        <v>2018</v>
      </c>
      <c r="E306" s="59">
        <v>2018001297</v>
      </c>
      <c r="F306" s="17" t="s">
        <v>931</v>
      </c>
      <c r="G306" s="16" t="s">
        <v>32</v>
      </c>
      <c r="H306" s="17" t="s">
        <v>33</v>
      </c>
      <c r="I306" s="19">
        <v>315</v>
      </c>
      <c r="J306" s="38">
        <v>315</v>
      </c>
      <c r="K306" s="38">
        <v>267.75</v>
      </c>
      <c r="L306" s="43"/>
      <c r="M306" s="16" t="s">
        <v>79</v>
      </c>
      <c r="N306" s="60"/>
      <c r="O306" s="55" t="s">
        <v>932</v>
      </c>
      <c r="P306" s="16" t="s">
        <v>37</v>
      </c>
      <c r="Q306" s="194" t="s">
        <v>493</v>
      </c>
      <c r="R306" s="63" t="s">
        <v>933</v>
      </c>
      <c r="S306" s="17"/>
      <c r="T306" s="62" t="s">
        <v>164</v>
      </c>
      <c r="U306" s="24">
        <v>43143</v>
      </c>
      <c r="V306" s="24">
        <v>43165</v>
      </c>
      <c r="W306" s="24">
        <v>43165</v>
      </c>
      <c r="X306" s="24">
        <v>43248</v>
      </c>
      <c r="Y306" s="22"/>
      <c r="Z306" s="22"/>
      <c r="AA306" s="22"/>
      <c r="AB306" s="49">
        <v>315</v>
      </c>
      <c r="AC306" s="39">
        <v>315</v>
      </c>
      <c r="AD306" s="25">
        <v>0</v>
      </c>
      <c r="AE306" s="17" t="s">
        <v>38</v>
      </c>
      <c r="AF306" s="26" t="s">
        <v>37</v>
      </c>
    </row>
    <row r="307" spans="1:32" ht="27" customHeight="1" x14ac:dyDescent="0.25">
      <c r="A307" s="16" t="s">
        <v>28</v>
      </c>
      <c r="B307" s="46" t="s">
        <v>29</v>
      </c>
      <c r="C307" s="17" t="s">
        <v>495</v>
      </c>
      <c r="D307" s="47">
        <v>2018</v>
      </c>
      <c r="E307" s="195">
        <v>2018007740</v>
      </c>
      <c r="F307" s="17" t="s">
        <v>931</v>
      </c>
      <c r="G307" s="16" t="s">
        <v>32</v>
      </c>
      <c r="H307" s="17" t="s">
        <v>33</v>
      </c>
      <c r="I307" s="19">
        <v>315</v>
      </c>
      <c r="J307" s="180">
        <v>315</v>
      </c>
      <c r="K307" s="180">
        <v>315</v>
      </c>
      <c r="L307" s="17"/>
      <c r="M307" s="17" t="s">
        <v>614</v>
      </c>
      <c r="N307" s="196"/>
      <c r="O307" s="197" t="s">
        <v>932</v>
      </c>
      <c r="P307" s="16" t="s">
        <v>37</v>
      </c>
      <c r="Q307" s="194" t="s">
        <v>493</v>
      </c>
      <c r="R307" s="198" t="s">
        <v>933</v>
      </c>
      <c r="S307" s="17"/>
      <c r="T307" s="199" t="s">
        <v>164</v>
      </c>
      <c r="U307" s="200">
        <v>43237</v>
      </c>
      <c r="V307" s="200">
        <v>43237</v>
      </c>
      <c r="W307" s="200">
        <v>43242</v>
      </c>
      <c r="X307" s="200">
        <v>43248</v>
      </c>
      <c r="Y307" s="22"/>
      <c r="Z307" s="22"/>
      <c r="AA307" s="22"/>
      <c r="AB307" s="49">
        <f>AC307/(1+Tabla3[[#This Row],[TIPUS IVA]])</f>
        <v>315</v>
      </c>
      <c r="AC307" s="180">
        <v>315</v>
      </c>
      <c r="AD307" s="25">
        <v>0</v>
      </c>
      <c r="AE307" s="17" t="s">
        <v>38</v>
      </c>
      <c r="AF307" s="26" t="s">
        <v>37</v>
      </c>
    </row>
    <row r="308" spans="1:32" ht="27" customHeight="1" x14ac:dyDescent="0.25">
      <c r="A308" s="16" t="s">
        <v>28</v>
      </c>
      <c r="B308" s="46" t="s">
        <v>29</v>
      </c>
      <c r="C308" s="17" t="s">
        <v>495</v>
      </c>
      <c r="D308" s="47">
        <v>2018</v>
      </c>
      <c r="E308" s="195">
        <v>2018009319</v>
      </c>
      <c r="F308" s="17" t="s">
        <v>934</v>
      </c>
      <c r="G308" s="16" t="s">
        <v>32</v>
      </c>
      <c r="H308" s="17" t="s">
        <v>33</v>
      </c>
      <c r="I308" s="19">
        <v>315</v>
      </c>
      <c r="J308" s="180">
        <v>315</v>
      </c>
      <c r="K308" s="180">
        <v>315</v>
      </c>
      <c r="L308" s="17"/>
      <c r="M308" s="17" t="s">
        <v>614</v>
      </c>
      <c r="N308" s="196"/>
      <c r="O308" s="197" t="s">
        <v>932</v>
      </c>
      <c r="P308" s="16" t="s">
        <v>37</v>
      </c>
      <c r="Q308" s="194" t="s">
        <v>493</v>
      </c>
      <c r="R308" s="198" t="s">
        <v>933</v>
      </c>
      <c r="S308" s="17"/>
      <c r="T308" s="199" t="s">
        <v>164</v>
      </c>
      <c r="U308" s="200">
        <v>43265</v>
      </c>
      <c r="V308" s="200">
        <v>43265</v>
      </c>
      <c r="W308" s="200">
        <v>43266</v>
      </c>
      <c r="X308" s="200">
        <v>43269</v>
      </c>
      <c r="Y308" s="22"/>
      <c r="Z308" s="22"/>
      <c r="AA308" s="22"/>
      <c r="AB308" s="49">
        <f>AC308/(1+Tabla3[[#This Row],[TIPUS IVA]])</f>
        <v>315</v>
      </c>
      <c r="AC308" s="180">
        <v>315</v>
      </c>
      <c r="AD308" s="25">
        <v>0</v>
      </c>
      <c r="AE308" s="17" t="s">
        <v>38</v>
      </c>
      <c r="AF308" s="26" t="s">
        <v>37</v>
      </c>
    </row>
    <row r="309" spans="1:32" ht="27" customHeight="1" x14ac:dyDescent="0.25">
      <c r="A309" s="16" t="s">
        <v>28</v>
      </c>
      <c r="B309" s="46" t="s">
        <v>29</v>
      </c>
      <c r="C309" s="17" t="s">
        <v>40</v>
      </c>
      <c r="D309" s="47">
        <v>2018</v>
      </c>
      <c r="E309" s="195">
        <v>2018006748</v>
      </c>
      <c r="F309" s="17" t="s">
        <v>853</v>
      </c>
      <c r="G309" s="16" t="s">
        <v>32</v>
      </c>
      <c r="H309" s="17" t="s">
        <v>33</v>
      </c>
      <c r="I309" s="19">
        <v>31.24</v>
      </c>
      <c r="J309" s="180">
        <v>37.799999999999997</v>
      </c>
      <c r="K309" s="180">
        <v>37.799999999999997</v>
      </c>
      <c r="L309" s="17" t="s">
        <v>52</v>
      </c>
      <c r="M309" s="17"/>
      <c r="N309" s="196" t="s">
        <v>935</v>
      </c>
      <c r="O309" s="197" t="s">
        <v>936</v>
      </c>
      <c r="P309" s="16" t="s">
        <v>37</v>
      </c>
      <c r="Q309" s="194" t="s">
        <v>493</v>
      </c>
      <c r="R309" s="198" t="s">
        <v>503</v>
      </c>
      <c r="S309" s="17"/>
      <c r="T309" s="199" t="s">
        <v>501</v>
      </c>
      <c r="U309" s="200">
        <v>43237</v>
      </c>
      <c r="V309" s="200">
        <v>43237</v>
      </c>
      <c r="W309" s="200">
        <v>43242</v>
      </c>
      <c r="X309" s="200">
        <v>43242</v>
      </c>
      <c r="Y309" s="22"/>
      <c r="Z309" s="22"/>
      <c r="AA309" s="22"/>
      <c r="AB309" s="49">
        <f>AC309/(1+Tabla3[[#This Row],[TIPUS IVA]])</f>
        <v>31.239669421487601</v>
      </c>
      <c r="AC309" s="180">
        <v>37.799999999999997</v>
      </c>
      <c r="AD309" s="25">
        <v>0.21</v>
      </c>
      <c r="AE309" s="17" t="s">
        <v>38</v>
      </c>
      <c r="AF309" s="26" t="s">
        <v>37</v>
      </c>
    </row>
    <row r="310" spans="1:32" ht="27" customHeight="1" x14ac:dyDescent="0.25">
      <c r="A310" s="16" t="s">
        <v>28</v>
      </c>
      <c r="B310" s="46" t="s">
        <v>29</v>
      </c>
      <c r="C310" s="17" t="s">
        <v>65</v>
      </c>
      <c r="D310" s="47">
        <v>2018</v>
      </c>
      <c r="E310" s="195">
        <v>2018006023</v>
      </c>
      <c r="F310" s="17" t="s">
        <v>937</v>
      </c>
      <c r="G310" s="16" t="s">
        <v>32</v>
      </c>
      <c r="H310" s="17" t="s">
        <v>33</v>
      </c>
      <c r="I310" s="19">
        <v>1020</v>
      </c>
      <c r="J310" s="180">
        <v>1234.2</v>
      </c>
      <c r="K310" s="180">
        <v>1234.2</v>
      </c>
      <c r="L310" s="17"/>
      <c r="M310" s="17" t="s">
        <v>614</v>
      </c>
      <c r="N310" s="196" t="s">
        <v>938</v>
      </c>
      <c r="O310" s="197" t="s">
        <v>939</v>
      </c>
      <c r="P310" s="16" t="s">
        <v>37</v>
      </c>
      <c r="Q310" s="194" t="s">
        <v>493</v>
      </c>
      <c r="R310" s="189" t="s">
        <v>500</v>
      </c>
      <c r="S310" s="17"/>
      <c r="T310" s="199" t="s">
        <v>70</v>
      </c>
      <c r="U310" s="200">
        <v>43223</v>
      </c>
      <c r="V310" s="200">
        <v>43223</v>
      </c>
      <c r="W310" s="200">
        <v>43227</v>
      </c>
      <c r="X310" s="200">
        <v>43227</v>
      </c>
      <c r="Y310" s="22"/>
      <c r="Z310" s="22"/>
      <c r="AA310" s="22"/>
      <c r="AB310" s="49">
        <f>AC310/(1+Tabla3[[#This Row],[TIPUS IVA]])</f>
        <v>1020.0000000000001</v>
      </c>
      <c r="AC310" s="180">
        <v>1234.2</v>
      </c>
      <c r="AD310" s="25">
        <v>0.21</v>
      </c>
      <c r="AE310" s="17" t="s">
        <v>38</v>
      </c>
      <c r="AF310" s="26" t="s">
        <v>37</v>
      </c>
    </row>
    <row r="311" spans="1:32" ht="27" customHeight="1" x14ac:dyDescent="0.25">
      <c r="A311" s="16" t="s">
        <v>28</v>
      </c>
      <c r="B311" s="46" t="s">
        <v>29</v>
      </c>
      <c r="C311" s="17" t="s">
        <v>65</v>
      </c>
      <c r="D311" s="47">
        <v>2018</v>
      </c>
      <c r="E311" s="195">
        <v>2018007332</v>
      </c>
      <c r="F311" s="17" t="s">
        <v>940</v>
      </c>
      <c r="G311" s="16" t="s">
        <v>32</v>
      </c>
      <c r="H311" s="17" t="s">
        <v>33</v>
      </c>
      <c r="I311" s="19">
        <v>870</v>
      </c>
      <c r="J311" s="180">
        <v>1052.7</v>
      </c>
      <c r="K311" s="180">
        <v>1052.7</v>
      </c>
      <c r="L311" s="17"/>
      <c r="M311" s="17" t="s">
        <v>614</v>
      </c>
      <c r="N311" s="196" t="s">
        <v>938</v>
      </c>
      <c r="O311" s="197" t="s">
        <v>939</v>
      </c>
      <c r="P311" s="16" t="s">
        <v>37</v>
      </c>
      <c r="Q311" s="194" t="s">
        <v>493</v>
      </c>
      <c r="R311" s="189" t="s">
        <v>500</v>
      </c>
      <c r="S311" s="17"/>
      <c r="T311" s="199" t="s">
        <v>70</v>
      </c>
      <c r="U311" s="200">
        <v>43237</v>
      </c>
      <c r="V311" s="200">
        <v>43237</v>
      </c>
      <c r="W311" s="200">
        <v>43242</v>
      </c>
      <c r="X311" s="200">
        <v>43242</v>
      </c>
      <c r="Y311" s="22"/>
      <c r="Z311" s="22"/>
      <c r="AA311" s="22"/>
      <c r="AB311" s="49">
        <f>AC311/(1+Tabla3[[#This Row],[TIPUS IVA]])</f>
        <v>870.00000000000011</v>
      </c>
      <c r="AC311" s="180">
        <v>1052.7</v>
      </c>
      <c r="AD311" s="25">
        <v>0.21</v>
      </c>
      <c r="AE311" s="17" t="s">
        <v>38</v>
      </c>
      <c r="AF311" s="26" t="s">
        <v>37</v>
      </c>
    </row>
    <row r="312" spans="1:32" ht="27" customHeight="1" x14ac:dyDescent="0.25">
      <c r="A312" s="16" t="s">
        <v>28</v>
      </c>
      <c r="B312" s="46" t="s">
        <v>29</v>
      </c>
      <c r="C312" s="17" t="s">
        <v>65</v>
      </c>
      <c r="D312" s="47">
        <v>2018</v>
      </c>
      <c r="E312" s="59">
        <v>2018003562</v>
      </c>
      <c r="F312" s="17" t="s">
        <v>941</v>
      </c>
      <c r="G312" s="16" t="s">
        <v>32</v>
      </c>
      <c r="H312" s="17" t="s">
        <v>33</v>
      </c>
      <c r="I312" s="19">
        <v>360</v>
      </c>
      <c r="J312" s="38">
        <v>396</v>
      </c>
      <c r="K312" s="38">
        <v>396</v>
      </c>
      <c r="L312" s="17"/>
      <c r="M312" s="16" t="s">
        <v>79</v>
      </c>
      <c r="N312" s="60"/>
      <c r="O312" s="55" t="s">
        <v>942</v>
      </c>
      <c r="P312" s="16" t="s">
        <v>37</v>
      </c>
      <c r="Q312" s="194" t="s">
        <v>493</v>
      </c>
      <c r="R312" s="63" t="s">
        <v>503</v>
      </c>
      <c r="S312" s="17"/>
      <c r="T312" s="62" t="s">
        <v>90</v>
      </c>
      <c r="U312" s="24">
        <v>43171</v>
      </c>
      <c r="V312" s="24">
        <v>43182</v>
      </c>
      <c r="W312" s="24">
        <v>43182</v>
      </c>
      <c r="X312" s="24">
        <v>43220</v>
      </c>
      <c r="Y312" s="22"/>
      <c r="Z312" s="22"/>
      <c r="AA312" s="22"/>
      <c r="AB312" s="49">
        <f>AC312/(1+AD312)</f>
        <v>359.99999999999994</v>
      </c>
      <c r="AC312" s="39">
        <v>396</v>
      </c>
      <c r="AD312" s="25">
        <v>0.1</v>
      </c>
      <c r="AE312" s="17" t="s">
        <v>38</v>
      </c>
      <c r="AF312" s="26" t="s">
        <v>37</v>
      </c>
    </row>
    <row r="313" spans="1:32" ht="27" customHeight="1" x14ac:dyDescent="0.25">
      <c r="A313" s="16" t="s">
        <v>28</v>
      </c>
      <c r="B313" s="46" t="s">
        <v>29</v>
      </c>
      <c r="C313" s="17" t="s">
        <v>495</v>
      </c>
      <c r="D313" s="47">
        <v>2018</v>
      </c>
      <c r="E313" s="195">
        <v>2018006393</v>
      </c>
      <c r="F313" s="17" t="s">
        <v>943</v>
      </c>
      <c r="G313" s="16" t="s">
        <v>32</v>
      </c>
      <c r="H313" s="17" t="s">
        <v>33</v>
      </c>
      <c r="I313" s="19">
        <v>160.6</v>
      </c>
      <c r="J313" s="180">
        <v>176.66</v>
      </c>
      <c r="K313" s="180">
        <v>176.66</v>
      </c>
      <c r="L313" s="17"/>
      <c r="M313" s="17" t="s">
        <v>614</v>
      </c>
      <c r="N313" s="196"/>
      <c r="O313" s="197" t="s">
        <v>942</v>
      </c>
      <c r="P313" s="16" t="s">
        <v>37</v>
      </c>
      <c r="Q313" s="194" t="s">
        <v>493</v>
      </c>
      <c r="R313" s="198" t="s">
        <v>503</v>
      </c>
      <c r="S313" s="17"/>
      <c r="T313" s="199" t="s">
        <v>90</v>
      </c>
      <c r="U313" s="200">
        <v>43216</v>
      </c>
      <c r="V313" s="200">
        <v>43216</v>
      </c>
      <c r="W313" s="200">
        <v>43227</v>
      </c>
      <c r="X313" s="200">
        <v>43227</v>
      </c>
      <c r="Y313" s="22"/>
      <c r="Z313" s="22"/>
      <c r="AA313" s="22"/>
      <c r="AB313" s="49">
        <f>AC313/(1+Tabla3[[#This Row],[TIPUS IVA]])</f>
        <v>160.6</v>
      </c>
      <c r="AC313" s="180">
        <v>176.66</v>
      </c>
      <c r="AD313" s="25">
        <v>0.1</v>
      </c>
      <c r="AE313" s="17" t="s">
        <v>38</v>
      </c>
      <c r="AF313" s="26" t="s">
        <v>37</v>
      </c>
    </row>
    <row r="314" spans="1:32" ht="27" customHeight="1" x14ac:dyDescent="0.25">
      <c r="A314" s="16" t="s">
        <v>28</v>
      </c>
      <c r="B314" s="46" t="s">
        <v>29</v>
      </c>
      <c r="C314" s="17" t="s">
        <v>495</v>
      </c>
      <c r="D314" s="47">
        <v>2018</v>
      </c>
      <c r="E314" s="195">
        <v>2018006530</v>
      </c>
      <c r="F314" s="17" t="s">
        <v>944</v>
      </c>
      <c r="G314" s="16" t="s">
        <v>32</v>
      </c>
      <c r="H314" s="17" t="s">
        <v>33</v>
      </c>
      <c r="I314" s="19">
        <v>83.6</v>
      </c>
      <c r="J314" s="180">
        <v>91.96</v>
      </c>
      <c r="K314" s="180">
        <v>91.96</v>
      </c>
      <c r="L314" s="17"/>
      <c r="M314" s="17" t="s">
        <v>614</v>
      </c>
      <c r="N314" s="196"/>
      <c r="O314" s="197" t="s">
        <v>942</v>
      </c>
      <c r="P314" s="16" t="s">
        <v>37</v>
      </c>
      <c r="Q314" s="194" t="s">
        <v>493</v>
      </c>
      <c r="R314" s="198" t="s">
        <v>503</v>
      </c>
      <c r="S314" s="17"/>
      <c r="T314" s="199" t="s">
        <v>90</v>
      </c>
      <c r="U314" s="200">
        <v>43223</v>
      </c>
      <c r="V314" s="200">
        <v>43223</v>
      </c>
      <c r="W314" s="200">
        <v>43227</v>
      </c>
      <c r="X314" s="200">
        <v>43242</v>
      </c>
      <c r="Y314" s="22"/>
      <c r="Z314" s="22"/>
      <c r="AA314" s="22"/>
      <c r="AB314" s="49">
        <f>AC314/(1+Tabla3[[#This Row],[TIPUS IVA]])</f>
        <v>83.6</v>
      </c>
      <c r="AC314" s="180">
        <v>91.96</v>
      </c>
      <c r="AD314" s="25">
        <v>0.1</v>
      </c>
      <c r="AE314" s="17" t="s">
        <v>38</v>
      </c>
      <c r="AF314" s="26" t="s">
        <v>37</v>
      </c>
    </row>
    <row r="315" spans="1:32" ht="27" customHeight="1" x14ac:dyDescent="0.25">
      <c r="A315" s="16" t="s">
        <v>28</v>
      </c>
      <c r="B315" s="46" t="s">
        <v>29</v>
      </c>
      <c r="C315" s="17" t="s">
        <v>495</v>
      </c>
      <c r="D315" s="47">
        <v>2018</v>
      </c>
      <c r="E315" s="195">
        <v>2018009304</v>
      </c>
      <c r="F315" s="17" t="s">
        <v>945</v>
      </c>
      <c r="G315" s="16" t="s">
        <v>32</v>
      </c>
      <c r="H315" s="17" t="s">
        <v>33</v>
      </c>
      <c r="I315" s="19">
        <v>214.5</v>
      </c>
      <c r="J315" s="180">
        <v>235.95</v>
      </c>
      <c r="K315" s="180">
        <v>235.95</v>
      </c>
      <c r="L315" s="17"/>
      <c r="M315" s="17" t="s">
        <v>614</v>
      </c>
      <c r="N315" s="196"/>
      <c r="O315" s="197" t="s">
        <v>942</v>
      </c>
      <c r="P315" s="16" t="s">
        <v>37</v>
      </c>
      <c r="Q315" s="194" t="s">
        <v>493</v>
      </c>
      <c r="R315" s="198" t="s">
        <v>503</v>
      </c>
      <c r="S315" s="17"/>
      <c r="T315" s="199" t="s">
        <v>90</v>
      </c>
      <c r="U315" s="200">
        <v>43272</v>
      </c>
      <c r="V315" s="200">
        <v>43272</v>
      </c>
      <c r="W315" s="200">
        <v>43273</v>
      </c>
      <c r="X315" s="200">
        <v>43276</v>
      </c>
      <c r="Y315" s="22"/>
      <c r="Z315" s="22"/>
      <c r="AA315" s="22"/>
      <c r="AB315" s="49">
        <f>AC315/(1+Tabla3[[#This Row],[TIPUS IVA]])</f>
        <v>214.49999999999997</v>
      </c>
      <c r="AC315" s="180">
        <v>235.95</v>
      </c>
      <c r="AD315" s="25">
        <v>0.1</v>
      </c>
      <c r="AE315" s="17" t="s">
        <v>38</v>
      </c>
      <c r="AF315" s="26" t="s">
        <v>37</v>
      </c>
    </row>
    <row r="316" spans="1:32" ht="27" customHeight="1" x14ac:dyDescent="0.25">
      <c r="A316" s="16" t="s">
        <v>28</v>
      </c>
      <c r="B316" s="46" t="s">
        <v>29</v>
      </c>
      <c r="C316" s="17" t="s">
        <v>495</v>
      </c>
      <c r="D316" s="47">
        <v>2018</v>
      </c>
      <c r="E316" s="195">
        <v>2018009305</v>
      </c>
      <c r="F316" s="17" t="s">
        <v>946</v>
      </c>
      <c r="G316" s="16" t="s">
        <v>32</v>
      </c>
      <c r="H316" s="17" t="s">
        <v>33</v>
      </c>
      <c r="I316" s="19">
        <v>129.25</v>
      </c>
      <c r="J316" s="180">
        <v>142.18</v>
      </c>
      <c r="K316" s="180">
        <v>142.18</v>
      </c>
      <c r="L316" s="17"/>
      <c r="M316" s="17" t="s">
        <v>614</v>
      </c>
      <c r="N316" s="196"/>
      <c r="O316" s="197" t="s">
        <v>942</v>
      </c>
      <c r="P316" s="16" t="s">
        <v>37</v>
      </c>
      <c r="Q316" s="194" t="s">
        <v>493</v>
      </c>
      <c r="R316" s="198" t="s">
        <v>503</v>
      </c>
      <c r="S316" s="17"/>
      <c r="T316" s="199" t="s">
        <v>90</v>
      </c>
      <c r="U316" s="200">
        <v>43272</v>
      </c>
      <c r="V316" s="200">
        <v>43272</v>
      </c>
      <c r="W316" s="200">
        <v>43273</v>
      </c>
      <c r="X316" s="200">
        <v>43276</v>
      </c>
      <c r="Y316" s="22"/>
      <c r="Z316" s="22"/>
      <c r="AA316" s="22"/>
      <c r="AB316" s="49">
        <f>AC316/(1+Tabla3[[#This Row],[TIPUS IVA]])</f>
        <v>129.25454545454545</v>
      </c>
      <c r="AC316" s="180">
        <v>142.18</v>
      </c>
      <c r="AD316" s="25">
        <v>0.1</v>
      </c>
      <c r="AE316" s="17" t="s">
        <v>38</v>
      </c>
      <c r="AF316" s="26" t="s">
        <v>37</v>
      </c>
    </row>
    <row r="317" spans="1:32" ht="27" customHeight="1" x14ac:dyDescent="0.25">
      <c r="A317" s="16" t="s">
        <v>28</v>
      </c>
      <c r="B317" s="46" t="s">
        <v>29</v>
      </c>
      <c r="C317" s="17" t="s">
        <v>495</v>
      </c>
      <c r="D317" s="47">
        <v>2018</v>
      </c>
      <c r="E317" s="195">
        <v>2018009306</v>
      </c>
      <c r="F317" s="17" t="s">
        <v>947</v>
      </c>
      <c r="G317" s="16" t="s">
        <v>32</v>
      </c>
      <c r="H317" s="17" t="s">
        <v>33</v>
      </c>
      <c r="I317" s="19">
        <v>189.2</v>
      </c>
      <c r="J317" s="180">
        <v>208.12</v>
      </c>
      <c r="K317" s="180">
        <v>208.12</v>
      </c>
      <c r="L317" s="17"/>
      <c r="M317" s="17" t="s">
        <v>614</v>
      </c>
      <c r="N317" s="196"/>
      <c r="O317" s="197" t="s">
        <v>942</v>
      </c>
      <c r="P317" s="16" t="s">
        <v>37</v>
      </c>
      <c r="Q317" s="194" t="s">
        <v>493</v>
      </c>
      <c r="R317" s="198" t="s">
        <v>503</v>
      </c>
      <c r="S317" s="17"/>
      <c r="T317" s="199" t="s">
        <v>90</v>
      </c>
      <c r="U317" s="200">
        <v>43265</v>
      </c>
      <c r="V317" s="200">
        <v>43265</v>
      </c>
      <c r="W317" s="200">
        <v>43266</v>
      </c>
      <c r="X317" s="200">
        <v>43269</v>
      </c>
      <c r="Y317" s="22"/>
      <c r="Z317" s="22"/>
      <c r="AA317" s="22"/>
      <c r="AB317" s="49">
        <f>AC317/(1+Tabla3[[#This Row],[TIPUS IVA]])</f>
        <v>189.2</v>
      </c>
      <c r="AC317" s="180">
        <v>208.12</v>
      </c>
      <c r="AD317" s="25">
        <v>0.1</v>
      </c>
      <c r="AE317" s="17" t="s">
        <v>38</v>
      </c>
      <c r="AF317" s="26" t="s">
        <v>37</v>
      </c>
    </row>
    <row r="318" spans="1:32" ht="27" customHeight="1" x14ac:dyDescent="0.25">
      <c r="A318" s="16" t="s">
        <v>28</v>
      </c>
      <c r="B318" s="46" t="s">
        <v>29</v>
      </c>
      <c r="C318" s="17" t="s">
        <v>495</v>
      </c>
      <c r="D318" s="47">
        <v>2018</v>
      </c>
      <c r="E318" s="195">
        <v>2018009307</v>
      </c>
      <c r="F318" s="17" t="s">
        <v>948</v>
      </c>
      <c r="G318" s="16" t="s">
        <v>32</v>
      </c>
      <c r="H318" s="17" t="s">
        <v>33</v>
      </c>
      <c r="I318" s="19">
        <v>99.55</v>
      </c>
      <c r="J318" s="180">
        <v>109.51</v>
      </c>
      <c r="K318" s="180">
        <v>109.51</v>
      </c>
      <c r="L318" s="17"/>
      <c r="M318" s="17" t="s">
        <v>614</v>
      </c>
      <c r="N318" s="196"/>
      <c r="O318" s="197" t="s">
        <v>942</v>
      </c>
      <c r="P318" s="16" t="s">
        <v>37</v>
      </c>
      <c r="Q318" s="194" t="s">
        <v>493</v>
      </c>
      <c r="R318" s="198" t="s">
        <v>503</v>
      </c>
      <c r="S318" s="17"/>
      <c r="T318" s="199" t="s">
        <v>90</v>
      </c>
      <c r="U318" s="200">
        <v>43265</v>
      </c>
      <c r="V318" s="200">
        <v>43265</v>
      </c>
      <c r="W318" s="200">
        <v>43266</v>
      </c>
      <c r="X318" s="200">
        <v>43269</v>
      </c>
      <c r="Y318" s="22"/>
      <c r="Z318" s="22"/>
      <c r="AA318" s="22"/>
      <c r="AB318" s="49">
        <f>AC318/(1+Tabla3[[#This Row],[TIPUS IVA]])</f>
        <v>99.554545454545448</v>
      </c>
      <c r="AC318" s="180">
        <v>109.51</v>
      </c>
      <c r="AD318" s="25">
        <v>0.1</v>
      </c>
      <c r="AE318" s="17" t="s">
        <v>38</v>
      </c>
      <c r="AF318" s="26" t="s">
        <v>37</v>
      </c>
    </row>
    <row r="319" spans="1:32" ht="27" customHeight="1" x14ac:dyDescent="0.25">
      <c r="A319" s="16" t="s">
        <v>28</v>
      </c>
      <c r="B319" s="46" t="s">
        <v>29</v>
      </c>
      <c r="C319" s="16" t="s">
        <v>65</v>
      </c>
      <c r="D319" s="47">
        <v>2017</v>
      </c>
      <c r="E319" s="59">
        <v>2018002485</v>
      </c>
      <c r="F319" s="17" t="s">
        <v>949</v>
      </c>
      <c r="G319" s="16" t="s">
        <v>32</v>
      </c>
      <c r="H319" s="17" t="s">
        <v>33</v>
      </c>
      <c r="I319" s="19">
        <f>J319/(1+21%)</f>
        <v>1790.0000000000002</v>
      </c>
      <c r="J319" s="38">
        <v>2165.9</v>
      </c>
      <c r="K319" s="38">
        <v>2165.9</v>
      </c>
      <c r="L319" s="17"/>
      <c r="M319" s="16" t="s">
        <v>79</v>
      </c>
      <c r="N319" s="60" t="s">
        <v>938</v>
      </c>
      <c r="O319" s="55" t="s">
        <v>950</v>
      </c>
      <c r="P319" s="16" t="s">
        <v>37</v>
      </c>
      <c r="Q319" s="194" t="s">
        <v>493</v>
      </c>
      <c r="R319" s="189" t="s">
        <v>500</v>
      </c>
      <c r="S319" s="17"/>
      <c r="T319" s="62" t="s">
        <v>951</v>
      </c>
      <c r="U319" s="24">
        <v>42930</v>
      </c>
      <c r="V319" s="24">
        <v>42933</v>
      </c>
      <c r="W319" s="24">
        <v>42934</v>
      </c>
      <c r="X319" s="24">
        <v>43178</v>
      </c>
      <c r="Y319" s="22"/>
      <c r="Z319" s="22"/>
      <c r="AA319" s="22"/>
      <c r="AB319" s="49">
        <f>AC319/(1+AD319)</f>
        <v>1790.0000000000002</v>
      </c>
      <c r="AC319" s="38">
        <v>2165.9</v>
      </c>
      <c r="AD319" s="25">
        <v>0.21</v>
      </c>
      <c r="AE319" s="17" t="s">
        <v>38</v>
      </c>
      <c r="AF319" s="26" t="s">
        <v>37</v>
      </c>
    </row>
    <row r="320" spans="1:32" ht="27" customHeight="1" x14ac:dyDescent="0.25">
      <c r="A320" s="16" t="s">
        <v>28</v>
      </c>
      <c r="B320" s="46" t="s">
        <v>29</v>
      </c>
      <c r="C320" s="17" t="s">
        <v>495</v>
      </c>
      <c r="D320" s="47">
        <v>2018</v>
      </c>
      <c r="E320" s="195">
        <v>2018005435</v>
      </c>
      <c r="F320" s="17" t="s">
        <v>952</v>
      </c>
      <c r="G320" s="16" t="s">
        <v>32</v>
      </c>
      <c r="H320" s="17" t="s">
        <v>33</v>
      </c>
      <c r="I320" s="19">
        <v>82.98</v>
      </c>
      <c r="J320" s="180">
        <v>100.41</v>
      </c>
      <c r="K320" s="180">
        <v>100.41</v>
      </c>
      <c r="L320" s="17"/>
      <c r="M320" s="17" t="s">
        <v>614</v>
      </c>
      <c r="N320" s="196" t="s">
        <v>213</v>
      </c>
      <c r="O320" s="197" t="s">
        <v>214</v>
      </c>
      <c r="P320" s="16" t="s">
        <v>37</v>
      </c>
      <c r="Q320" s="194" t="s">
        <v>493</v>
      </c>
      <c r="R320" s="198" t="s">
        <v>953</v>
      </c>
      <c r="S320" s="17"/>
      <c r="T320" s="199" t="s">
        <v>98</v>
      </c>
      <c r="U320" s="200">
        <v>43202</v>
      </c>
      <c r="V320" s="200">
        <v>43202</v>
      </c>
      <c r="W320" s="200">
        <v>43206</v>
      </c>
      <c r="X320" s="200">
        <v>43206</v>
      </c>
      <c r="Y320" s="22"/>
      <c r="Z320" s="22"/>
      <c r="AA320" s="22"/>
      <c r="AB320" s="49">
        <f>AC320/(1+Tabla3[[#This Row],[TIPUS IVA]])</f>
        <v>82.983471074380162</v>
      </c>
      <c r="AC320" s="180">
        <v>100.41</v>
      </c>
      <c r="AD320" s="25">
        <v>0.21</v>
      </c>
      <c r="AE320" s="17" t="s">
        <v>38</v>
      </c>
      <c r="AF320" s="26" t="s">
        <v>37</v>
      </c>
    </row>
    <row r="321" spans="1:32" ht="27" customHeight="1" x14ac:dyDescent="0.25">
      <c r="A321" s="16" t="s">
        <v>28</v>
      </c>
      <c r="B321" s="46" t="s">
        <v>29</v>
      </c>
      <c r="C321" s="17" t="s">
        <v>495</v>
      </c>
      <c r="D321" s="47">
        <v>2018</v>
      </c>
      <c r="E321" s="195">
        <v>2018008758</v>
      </c>
      <c r="F321" s="17" t="s">
        <v>954</v>
      </c>
      <c r="G321" s="16" t="s">
        <v>32</v>
      </c>
      <c r="H321" s="17" t="s">
        <v>33</v>
      </c>
      <c r="I321" s="19">
        <v>552.30999999999995</v>
      </c>
      <c r="J321" s="180">
        <v>668.3</v>
      </c>
      <c r="K321" s="180">
        <v>668.3</v>
      </c>
      <c r="L321" s="17"/>
      <c r="M321" s="17" t="s">
        <v>614</v>
      </c>
      <c r="N321" s="196" t="s">
        <v>213</v>
      </c>
      <c r="O321" s="197" t="s">
        <v>214</v>
      </c>
      <c r="P321" s="16" t="s">
        <v>37</v>
      </c>
      <c r="Q321" s="194" t="s">
        <v>493</v>
      </c>
      <c r="R321" s="198" t="s">
        <v>953</v>
      </c>
      <c r="S321" s="17"/>
      <c r="T321" s="199" t="s">
        <v>98</v>
      </c>
      <c r="U321" s="200">
        <v>43258</v>
      </c>
      <c r="V321" s="200">
        <v>43258</v>
      </c>
      <c r="W321" s="200">
        <v>43259</v>
      </c>
      <c r="X321" s="200">
        <v>43262</v>
      </c>
      <c r="Y321" s="22"/>
      <c r="Z321" s="22"/>
      <c r="AA321" s="22"/>
      <c r="AB321" s="49">
        <f>AC321/(1+Tabla3[[#This Row],[TIPUS IVA]])</f>
        <v>552.31404958677683</v>
      </c>
      <c r="AC321" s="180">
        <v>668.3</v>
      </c>
      <c r="AD321" s="25">
        <v>0.21</v>
      </c>
      <c r="AE321" s="17" t="s">
        <v>38</v>
      </c>
      <c r="AF321" s="26" t="s">
        <v>37</v>
      </c>
    </row>
    <row r="322" spans="1:32" ht="27" customHeight="1" x14ac:dyDescent="0.25">
      <c r="A322" s="16" t="s">
        <v>28</v>
      </c>
      <c r="B322" s="46" t="s">
        <v>29</v>
      </c>
      <c r="C322" s="17" t="s">
        <v>65</v>
      </c>
      <c r="D322" s="47">
        <v>2018</v>
      </c>
      <c r="E322" s="59">
        <v>2018003474</v>
      </c>
      <c r="F322" s="17" t="s">
        <v>955</v>
      </c>
      <c r="G322" s="16" t="s">
        <v>32</v>
      </c>
      <c r="H322" s="17" t="s">
        <v>33</v>
      </c>
      <c r="I322" s="19">
        <f>J322/(1+21%)</f>
        <v>2214.8760330578511</v>
      </c>
      <c r="J322" s="38">
        <v>2680</v>
      </c>
      <c r="K322" s="38">
        <v>2680</v>
      </c>
      <c r="L322" s="17"/>
      <c r="M322" s="16" t="s">
        <v>79</v>
      </c>
      <c r="N322" s="60"/>
      <c r="O322" s="55" t="s">
        <v>216</v>
      </c>
      <c r="P322" s="16" t="s">
        <v>37</v>
      </c>
      <c r="Q322" s="194" t="s">
        <v>493</v>
      </c>
      <c r="R322" s="63" t="s">
        <v>503</v>
      </c>
      <c r="S322" s="17"/>
      <c r="T322" s="62" t="s">
        <v>98</v>
      </c>
      <c r="U322" s="24">
        <v>43179</v>
      </c>
      <c r="V322" s="24">
        <v>43196</v>
      </c>
      <c r="W322" s="24">
        <v>43199</v>
      </c>
      <c r="X322" s="24">
        <v>43227</v>
      </c>
      <c r="Y322" s="22"/>
      <c r="Z322" s="22"/>
      <c r="AA322" s="22"/>
      <c r="AB322" s="49">
        <f>AC322/(1+AD322)</f>
        <v>2214.8760330578511</v>
      </c>
      <c r="AC322" s="39">
        <v>2680</v>
      </c>
      <c r="AD322" s="25">
        <v>0.21</v>
      </c>
      <c r="AE322" s="17" t="s">
        <v>38</v>
      </c>
      <c r="AF322" s="26" t="s">
        <v>37</v>
      </c>
    </row>
    <row r="323" spans="1:32" ht="27" customHeight="1" x14ac:dyDescent="0.25">
      <c r="A323" s="16" t="s">
        <v>28</v>
      </c>
      <c r="B323" s="46" t="s">
        <v>29</v>
      </c>
      <c r="C323" s="17" t="s">
        <v>65</v>
      </c>
      <c r="D323" s="47">
        <v>2018</v>
      </c>
      <c r="E323" s="59">
        <v>2018002361</v>
      </c>
      <c r="F323" s="17" t="s">
        <v>956</v>
      </c>
      <c r="G323" s="16" t="s">
        <v>32</v>
      </c>
      <c r="H323" s="17" t="s">
        <v>33</v>
      </c>
      <c r="I323" s="19">
        <f>J323/(1+21%)</f>
        <v>361.98347107438019</v>
      </c>
      <c r="J323" s="38">
        <v>438</v>
      </c>
      <c r="K323" s="38">
        <v>438</v>
      </c>
      <c r="L323" s="43"/>
      <c r="M323" s="16" t="s">
        <v>79</v>
      </c>
      <c r="N323" s="60"/>
      <c r="O323" s="55" t="s">
        <v>216</v>
      </c>
      <c r="P323" s="16" t="s">
        <v>37</v>
      </c>
      <c r="Q323" s="194" t="s">
        <v>493</v>
      </c>
      <c r="R323" s="63" t="s">
        <v>503</v>
      </c>
      <c r="S323" s="17"/>
      <c r="T323" s="62" t="s">
        <v>98</v>
      </c>
      <c r="U323" s="24">
        <v>43151</v>
      </c>
      <c r="V323" s="24">
        <v>43157</v>
      </c>
      <c r="W323" s="24">
        <v>43160</v>
      </c>
      <c r="X323" s="24">
        <v>43213</v>
      </c>
      <c r="Y323" s="22"/>
      <c r="Z323" s="22"/>
      <c r="AA323" s="22"/>
      <c r="AB323" s="49">
        <f>AC323/(1+AD323)</f>
        <v>361.98347107438019</v>
      </c>
      <c r="AC323" s="39">
        <v>438</v>
      </c>
      <c r="AD323" s="25">
        <v>0.21</v>
      </c>
      <c r="AE323" s="17" t="s">
        <v>38</v>
      </c>
      <c r="AF323" s="26" t="s">
        <v>37</v>
      </c>
    </row>
    <row r="324" spans="1:32" ht="27" customHeight="1" x14ac:dyDescent="0.25">
      <c r="A324" s="16" t="s">
        <v>28</v>
      </c>
      <c r="B324" s="46" t="s">
        <v>29</v>
      </c>
      <c r="C324" s="17" t="s">
        <v>495</v>
      </c>
      <c r="D324" s="47">
        <v>2018</v>
      </c>
      <c r="E324" s="195">
        <v>2018005927</v>
      </c>
      <c r="F324" s="17" t="s">
        <v>955</v>
      </c>
      <c r="G324" s="16" t="s">
        <v>32</v>
      </c>
      <c r="H324" s="17" t="s">
        <v>33</v>
      </c>
      <c r="I324" s="19">
        <v>2214.87</v>
      </c>
      <c r="J324" s="180">
        <v>2679.99</v>
      </c>
      <c r="K324" s="180">
        <v>2679.99</v>
      </c>
      <c r="L324" s="17"/>
      <c r="M324" s="17" t="s">
        <v>614</v>
      </c>
      <c r="N324" s="196"/>
      <c r="O324" s="197" t="s">
        <v>216</v>
      </c>
      <c r="P324" s="16" t="s">
        <v>37</v>
      </c>
      <c r="Q324" s="194" t="s">
        <v>493</v>
      </c>
      <c r="R324" s="198" t="s">
        <v>503</v>
      </c>
      <c r="S324" s="17"/>
      <c r="T324" s="199" t="s">
        <v>98</v>
      </c>
      <c r="U324" s="200">
        <v>43223</v>
      </c>
      <c r="V324" s="200">
        <v>43223</v>
      </c>
      <c r="W324" s="200">
        <v>43227</v>
      </c>
      <c r="X324" s="200">
        <v>43227</v>
      </c>
      <c r="Y324" s="22"/>
      <c r="Z324" s="22"/>
      <c r="AA324" s="22"/>
      <c r="AB324" s="49">
        <f>AC324/(1+Tabla3[[#This Row],[TIPUS IVA]])</f>
        <v>2214.8677685950411</v>
      </c>
      <c r="AC324" s="180">
        <v>2679.99</v>
      </c>
      <c r="AD324" s="25">
        <v>0.21</v>
      </c>
      <c r="AE324" s="17" t="s">
        <v>38</v>
      </c>
      <c r="AF324" s="26" t="s">
        <v>37</v>
      </c>
    </row>
    <row r="325" spans="1:32" ht="27" customHeight="1" x14ac:dyDescent="0.25">
      <c r="A325" s="16" t="s">
        <v>28</v>
      </c>
      <c r="B325" s="46" t="s">
        <v>29</v>
      </c>
      <c r="C325" s="17" t="s">
        <v>40</v>
      </c>
      <c r="D325" s="47">
        <v>2018</v>
      </c>
      <c r="E325" s="59">
        <v>2018001827</v>
      </c>
      <c r="F325" s="17" t="s">
        <v>957</v>
      </c>
      <c r="G325" s="16" t="s">
        <v>32</v>
      </c>
      <c r="H325" s="17" t="s">
        <v>33</v>
      </c>
      <c r="I325" s="19">
        <f>J325/(1+21%)</f>
        <v>288.60330578512395</v>
      </c>
      <c r="J325" s="38">
        <v>349.21</v>
      </c>
      <c r="K325" s="38">
        <v>349.21</v>
      </c>
      <c r="L325" s="17" t="s">
        <v>52</v>
      </c>
      <c r="M325" s="17"/>
      <c r="N325" s="60" t="s">
        <v>958</v>
      </c>
      <c r="O325" s="55" t="s">
        <v>959</v>
      </c>
      <c r="P325" s="16" t="s">
        <v>37</v>
      </c>
      <c r="Q325" s="194" t="s">
        <v>493</v>
      </c>
      <c r="R325" s="63" t="s">
        <v>500</v>
      </c>
      <c r="S325" s="17"/>
      <c r="T325" s="199" t="s">
        <v>734</v>
      </c>
      <c r="U325" s="24">
        <v>43145</v>
      </c>
      <c r="V325" s="24">
        <v>43147</v>
      </c>
      <c r="W325" s="24">
        <v>43147</v>
      </c>
      <c r="X325" s="24">
        <v>43178</v>
      </c>
      <c r="Y325" s="22"/>
      <c r="Z325" s="22"/>
      <c r="AA325" s="22"/>
      <c r="AB325" s="49">
        <f>AC325/(1+AD325)</f>
        <v>288.60330578512395</v>
      </c>
      <c r="AC325" s="39">
        <v>349.21</v>
      </c>
      <c r="AD325" s="25">
        <v>0.21</v>
      </c>
      <c r="AE325" s="17" t="s">
        <v>38</v>
      </c>
      <c r="AF325" s="26" t="s">
        <v>37</v>
      </c>
    </row>
    <row r="326" spans="1:32" ht="27" customHeight="1" x14ac:dyDescent="0.25">
      <c r="A326" s="16" t="s">
        <v>28</v>
      </c>
      <c r="B326" s="46" t="s">
        <v>29</v>
      </c>
      <c r="C326" s="17" t="s">
        <v>40</v>
      </c>
      <c r="D326" s="47">
        <v>2018</v>
      </c>
      <c r="E326" s="59">
        <v>2018002610</v>
      </c>
      <c r="F326" s="17" t="s">
        <v>960</v>
      </c>
      <c r="G326" s="16" t="s">
        <v>32</v>
      </c>
      <c r="H326" s="17" t="s">
        <v>33</v>
      </c>
      <c r="I326" s="19">
        <f>J326/(1+21%)</f>
        <v>570</v>
      </c>
      <c r="J326" s="38">
        <v>689.7</v>
      </c>
      <c r="K326" s="38">
        <v>689.7</v>
      </c>
      <c r="L326" s="17" t="s">
        <v>52</v>
      </c>
      <c r="M326" s="17"/>
      <c r="N326" s="60" t="s">
        <v>958</v>
      </c>
      <c r="O326" s="55" t="s">
        <v>959</v>
      </c>
      <c r="P326" s="16" t="s">
        <v>37</v>
      </c>
      <c r="Q326" s="194" t="s">
        <v>493</v>
      </c>
      <c r="R326" s="63" t="s">
        <v>500</v>
      </c>
      <c r="S326" s="17"/>
      <c r="T326" s="199" t="s">
        <v>734</v>
      </c>
      <c r="U326" s="24">
        <v>43158</v>
      </c>
      <c r="V326" s="24">
        <v>43165</v>
      </c>
      <c r="W326" s="24">
        <v>43165</v>
      </c>
      <c r="X326" s="24">
        <v>43194</v>
      </c>
      <c r="Y326" s="22"/>
      <c r="Z326" s="22"/>
      <c r="AA326" s="22"/>
      <c r="AB326" s="49">
        <f>AC326/(1+AD326)</f>
        <v>570</v>
      </c>
      <c r="AC326" s="39">
        <v>689.7</v>
      </c>
      <c r="AD326" s="25">
        <v>0.21</v>
      </c>
      <c r="AE326" s="17" t="s">
        <v>38</v>
      </c>
      <c r="AF326" s="26" t="s">
        <v>37</v>
      </c>
    </row>
    <row r="327" spans="1:32" ht="27" customHeight="1" x14ac:dyDescent="0.25">
      <c r="A327" s="16" t="s">
        <v>28</v>
      </c>
      <c r="B327" s="46" t="s">
        <v>29</v>
      </c>
      <c r="C327" s="17" t="s">
        <v>40</v>
      </c>
      <c r="D327" s="47">
        <v>2018</v>
      </c>
      <c r="E327" s="59">
        <v>2018001603</v>
      </c>
      <c r="F327" s="17" t="s">
        <v>961</v>
      </c>
      <c r="G327" s="16" t="s">
        <v>32</v>
      </c>
      <c r="H327" s="17" t="s">
        <v>33</v>
      </c>
      <c r="I327" s="19">
        <f>J327/(1+21%)</f>
        <v>272</v>
      </c>
      <c r="J327" s="38">
        <v>329.12</v>
      </c>
      <c r="K327" s="38">
        <v>329.12</v>
      </c>
      <c r="L327" s="17" t="s">
        <v>52</v>
      </c>
      <c r="M327" s="17"/>
      <c r="N327" s="60" t="s">
        <v>958</v>
      </c>
      <c r="O327" s="55" t="s">
        <v>959</v>
      </c>
      <c r="P327" s="16" t="s">
        <v>37</v>
      </c>
      <c r="Q327" s="194" t="s">
        <v>493</v>
      </c>
      <c r="R327" s="63" t="s">
        <v>500</v>
      </c>
      <c r="S327" s="17"/>
      <c r="T327" s="199" t="s">
        <v>734</v>
      </c>
      <c r="U327" s="24">
        <v>43140</v>
      </c>
      <c r="V327" s="24">
        <v>43140</v>
      </c>
      <c r="W327" s="24">
        <v>43143</v>
      </c>
      <c r="X327" s="24">
        <v>43178</v>
      </c>
      <c r="Y327" s="22"/>
      <c r="Z327" s="22"/>
      <c r="AA327" s="22"/>
      <c r="AB327" s="49">
        <f>AC327/(1+AD327)</f>
        <v>272</v>
      </c>
      <c r="AC327" s="39">
        <v>329.12</v>
      </c>
      <c r="AD327" s="25">
        <v>0.21</v>
      </c>
      <c r="AE327" s="17" t="s">
        <v>38</v>
      </c>
      <c r="AF327" s="26" t="s">
        <v>37</v>
      </c>
    </row>
    <row r="328" spans="1:32" ht="27" customHeight="1" x14ac:dyDescent="0.25">
      <c r="A328" s="16" t="s">
        <v>28</v>
      </c>
      <c r="B328" s="46" t="s">
        <v>29</v>
      </c>
      <c r="C328" s="17" t="s">
        <v>515</v>
      </c>
      <c r="D328" s="47">
        <v>2018</v>
      </c>
      <c r="E328" s="195">
        <v>2018006627</v>
      </c>
      <c r="F328" s="17" t="s">
        <v>962</v>
      </c>
      <c r="G328" s="16" t="s">
        <v>32</v>
      </c>
      <c r="H328" s="17" t="s">
        <v>33</v>
      </c>
      <c r="I328" s="19">
        <v>673.2</v>
      </c>
      <c r="J328" s="180">
        <v>814.57</v>
      </c>
      <c r="K328" s="180">
        <v>814.57</v>
      </c>
      <c r="L328" s="17" t="s">
        <v>517</v>
      </c>
      <c r="M328" s="17"/>
      <c r="N328" s="196" t="s">
        <v>958</v>
      </c>
      <c r="O328" s="197" t="s">
        <v>959</v>
      </c>
      <c r="P328" s="16" t="s">
        <v>37</v>
      </c>
      <c r="Q328" s="194" t="s">
        <v>493</v>
      </c>
      <c r="R328" s="189" t="s">
        <v>500</v>
      </c>
      <c r="S328" s="17"/>
      <c r="T328" s="199" t="s">
        <v>734</v>
      </c>
      <c r="U328" s="200">
        <v>43223</v>
      </c>
      <c r="V328" s="200">
        <v>43223</v>
      </c>
      <c r="W328" s="200">
        <v>43227</v>
      </c>
      <c r="X328" s="200">
        <v>43234</v>
      </c>
      <c r="Y328" s="22"/>
      <c r="Z328" s="22"/>
      <c r="AA328" s="22"/>
      <c r="AB328" s="49">
        <f>AC328/(1+Tabla3[[#This Row],[TIPUS IVA]])</f>
        <v>673.19834710743805</v>
      </c>
      <c r="AC328" s="180">
        <v>814.57</v>
      </c>
      <c r="AD328" s="25">
        <v>0.21</v>
      </c>
      <c r="AE328" s="17" t="s">
        <v>38</v>
      </c>
      <c r="AF328" s="26" t="s">
        <v>37</v>
      </c>
    </row>
    <row r="329" spans="1:32" ht="27" customHeight="1" x14ac:dyDescent="0.25">
      <c r="A329" s="16" t="s">
        <v>28</v>
      </c>
      <c r="B329" s="46" t="s">
        <v>29</v>
      </c>
      <c r="C329" s="17" t="s">
        <v>515</v>
      </c>
      <c r="D329" s="47">
        <v>2018</v>
      </c>
      <c r="E329" s="195">
        <v>2018006628</v>
      </c>
      <c r="F329" s="17" t="s">
        <v>963</v>
      </c>
      <c r="G329" s="16" t="s">
        <v>32</v>
      </c>
      <c r="H329" s="17" t="s">
        <v>33</v>
      </c>
      <c r="I329" s="19">
        <v>1927.2</v>
      </c>
      <c r="J329" s="180">
        <v>2331.91</v>
      </c>
      <c r="K329" s="180">
        <v>2331.91</v>
      </c>
      <c r="L329" s="17" t="s">
        <v>517</v>
      </c>
      <c r="M329" s="17"/>
      <c r="N329" s="196" t="s">
        <v>958</v>
      </c>
      <c r="O329" s="197" t="s">
        <v>959</v>
      </c>
      <c r="P329" s="16" t="s">
        <v>37</v>
      </c>
      <c r="Q329" s="194" t="s">
        <v>493</v>
      </c>
      <c r="R329" s="189" t="s">
        <v>500</v>
      </c>
      <c r="S329" s="17"/>
      <c r="T329" s="199" t="s">
        <v>734</v>
      </c>
      <c r="U329" s="200">
        <v>43237</v>
      </c>
      <c r="V329" s="200">
        <v>43237</v>
      </c>
      <c r="W329" s="200">
        <v>43242</v>
      </c>
      <c r="X329" s="200">
        <v>43242</v>
      </c>
      <c r="Y329" s="22"/>
      <c r="Z329" s="22"/>
      <c r="AA329" s="22"/>
      <c r="AB329" s="49">
        <f>AC329/(1+Tabla3[[#This Row],[TIPUS IVA]])</f>
        <v>1927.1983471074379</v>
      </c>
      <c r="AC329" s="180">
        <v>2331.91</v>
      </c>
      <c r="AD329" s="25">
        <v>0.21</v>
      </c>
      <c r="AE329" s="17" t="s">
        <v>38</v>
      </c>
      <c r="AF329" s="26" t="s">
        <v>37</v>
      </c>
    </row>
    <row r="330" spans="1:32" ht="27" customHeight="1" x14ac:dyDescent="0.25">
      <c r="A330" s="16" t="s">
        <v>28</v>
      </c>
      <c r="B330" s="46" t="s">
        <v>29</v>
      </c>
      <c r="C330" s="17" t="s">
        <v>515</v>
      </c>
      <c r="D330" s="47">
        <v>2018</v>
      </c>
      <c r="E330" s="195">
        <v>2018006629</v>
      </c>
      <c r="F330" s="17" t="s">
        <v>964</v>
      </c>
      <c r="G330" s="16" t="s">
        <v>32</v>
      </c>
      <c r="H330" s="17" t="s">
        <v>33</v>
      </c>
      <c r="I330" s="49">
        <f>J330/(1+Tabla3[[#This Row],[TIPUS IVA]])</f>
        <v>544</v>
      </c>
      <c r="J330" s="180">
        <v>658.24</v>
      </c>
      <c r="K330" s="180">
        <v>658.24</v>
      </c>
      <c r="L330" s="17" t="s">
        <v>517</v>
      </c>
      <c r="M330" s="17"/>
      <c r="N330" s="196" t="s">
        <v>958</v>
      </c>
      <c r="O330" s="197" t="s">
        <v>959</v>
      </c>
      <c r="P330" s="16" t="s">
        <v>37</v>
      </c>
      <c r="Q330" s="194" t="s">
        <v>493</v>
      </c>
      <c r="R330" s="189" t="s">
        <v>500</v>
      </c>
      <c r="S330" s="17"/>
      <c r="T330" s="199" t="s">
        <v>734</v>
      </c>
      <c r="U330" s="200">
        <v>43223</v>
      </c>
      <c r="V330" s="200">
        <v>43223</v>
      </c>
      <c r="W330" s="200">
        <v>43227</v>
      </c>
      <c r="X330" s="200">
        <v>43234</v>
      </c>
      <c r="Y330" s="22"/>
      <c r="Z330" s="22"/>
      <c r="AA330" s="22"/>
      <c r="AB330" s="49">
        <f>AC330/(1+Tabla3[[#This Row],[TIPUS IVA]])</f>
        <v>544</v>
      </c>
      <c r="AC330" s="180">
        <v>658.24</v>
      </c>
      <c r="AD330" s="25">
        <v>0.21</v>
      </c>
      <c r="AE330" s="17" t="s">
        <v>38</v>
      </c>
      <c r="AF330" s="26" t="s">
        <v>37</v>
      </c>
    </row>
    <row r="331" spans="1:32" ht="27" customHeight="1" x14ac:dyDescent="0.25">
      <c r="A331" s="16" t="s">
        <v>28</v>
      </c>
      <c r="B331" s="46" t="s">
        <v>29</v>
      </c>
      <c r="C331" s="17" t="s">
        <v>515</v>
      </c>
      <c r="D331" s="47">
        <v>2018</v>
      </c>
      <c r="E331" s="195">
        <v>2018007131</v>
      </c>
      <c r="F331" s="17" t="s">
        <v>965</v>
      </c>
      <c r="G331" s="16" t="s">
        <v>32</v>
      </c>
      <c r="H331" s="17" t="s">
        <v>33</v>
      </c>
      <c r="I331" s="49">
        <f>J331/(1+Tabla3[[#This Row],[TIPUS IVA]])</f>
        <v>272</v>
      </c>
      <c r="J331" s="180">
        <v>329.12</v>
      </c>
      <c r="K331" s="180">
        <v>329.12</v>
      </c>
      <c r="L331" s="17" t="s">
        <v>517</v>
      </c>
      <c r="M331" s="17"/>
      <c r="N331" s="196" t="s">
        <v>958</v>
      </c>
      <c r="O331" s="197" t="s">
        <v>959</v>
      </c>
      <c r="P331" s="16" t="s">
        <v>37</v>
      </c>
      <c r="Q331" s="194" t="s">
        <v>493</v>
      </c>
      <c r="R331" s="189" t="s">
        <v>500</v>
      </c>
      <c r="S331" s="17"/>
      <c r="T331" s="199" t="s">
        <v>734</v>
      </c>
      <c r="U331" s="200">
        <v>43231</v>
      </c>
      <c r="V331" s="200">
        <v>43231</v>
      </c>
      <c r="W331" s="200">
        <v>43234</v>
      </c>
      <c r="X331" s="200">
        <v>43242</v>
      </c>
      <c r="Y331" s="22"/>
      <c r="Z331" s="22"/>
      <c r="AA331" s="22"/>
      <c r="AB331" s="49">
        <f>AC331/(1+Tabla3[[#This Row],[TIPUS IVA]])</f>
        <v>272</v>
      </c>
      <c r="AC331" s="180">
        <v>329.12</v>
      </c>
      <c r="AD331" s="25">
        <v>0.21</v>
      </c>
      <c r="AE331" s="17" t="s">
        <v>38</v>
      </c>
      <c r="AF331" s="26" t="s">
        <v>37</v>
      </c>
    </row>
    <row r="332" spans="1:32" ht="27" customHeight="1" x14ac:dyDescent="0.25">
      <c r="A332" s="16" t="s">
        <v>28</v>
      </c>
      <c r="B332" s="46" t="s">
        <v>29</v>
      </c>
      <c r="C332" s="17" t="s">
        <v>515</v>
      </c>
      <c r="D332" s="47">
        <v>2018</v>
      </c>
      <c r="E332" s="195">
        <v>2018007744</v>
      </c>
      <c r="F332" s="17" t="s">
        <v>966</v>
      </c>
      <c r="G332" s="16" t="s">
        <v>32</v>
      </c>
      <c r="H332" s="17" t="s">
        <v>33</v>
      </c>
      <c r="I332" s="49">
        <f>J332/(1+Tabla3[[#This Row],[TIPUS IVA]])</f>
        <v>949.50413223140504</v>
      </c>
      <c r="J332" s="180">
        <v>1148.9000000000001</v>
      </c>
      <c r="K332" s="180">
        <v>1148.9000000000001</v>
      </c>
      <c r="L332" s="17" t="s">
        <v>517</v>
      </c>
      <c r="M332" s="17"/>
      <c r="N332" s="196" t="s">
        <v>958</v>
      </c>
      <c r="O332" s="197" t="s">
        <v>959</v>
      </c>
      <c r="P332" s="16" t="s">
        <v>37</v>
      </c>
      <c r="Q332" s="194" t="s">
        <v>493</v>
      </c>
      <c r="R332" s="189" t="s">
        <v>500</v>
      </c>
      <c r="S332" s="17"/>
      <c r="T332" s="199" t="s">
        <v>734</v>
      </c>
      <c r="U332" s="200">
        <v>43237</v>
      </c>
      <c r="V332" s="200">
        <v>43237</v>
      </c>
      <c r="W332" s="200">
        <v>43242</v>
      </c>
      <c r="X332" s="200">
        <v>43269</v>
      </c>
      <c r="Y332" s="22"/>
      <c r="Z332" s="22"/>
      <c r="AA332" s="22"/>
      <c r="AB332" s="49">
        <f>AC332/(1+Tabla3[[#This Row],[TIPUS IVA]])</f>
        <v>949.50413223140504</v>
      </c>
      <c r="AC332" s="180">
        <v>1148.9000000000001</v>
      </c>
      <c r="AD332" s="25">
        <v>0.21</v>
      </c>
      <c r="AE332" s="17" t="s">
        <v>38</v>
      </c>
      <c r="AF332" s="26" t="s">
        <v>37</v>
      </c>
    </row>
    <row r="333" spans="1:32" ht="27" customHeight="1" x14ac:dyDescent="0.25">
      <c r="A333" s="16" t="s">
        <v>28</v>
      </c>
      <c r="B333" s="46" t="s">
        <v>29</v>
      </c>
      <c r="C333" s="17" t="s">
        <v>515</v>
      </c>
      <c r="D333" s="47">
        <v>2018</v>
      </c>
      <c r="E333" s="195">
        <v>2018007745</v>
      </c>
      <c r="F333" s="17" t="s">
        <v>967</v>
      </c>
      <c r="G333" s="16" t="s">
        <v>32</v>
      </c>
      <c r="H333" s="17" t="s">
        <v>33</v>
      </c>
      <c r="I333" s="49">
        <f>J333/(1+Tabla3[[#This Row],[TIPUS IVA]])</f>
        <v>1520.0991735537191</v>
      </c>
      <c r="J333" s="180">
        <v>1839.32</v>
      </c>
      <c r="K333" s="180">
        <v>1839.32</v>
      </c>
      <c r="L333" s="17" t="s">
        <v>517</v>
      </c>
      <c r="M333" s="17"/>
      <c r="N333" s="196" t="s">
        <v>958</v>
      </c>
      <c r="O333" s="197" t="s">
        <v>959</v>
      </c>
      <c r="P333" s="16" t="s">
        <v>37</v>
      </c>
      <c r="Q333" s="194" t="s">
        <v>493</v>
      </c>
      <c r="R333" s="189" t="s">
        <v>500</v>
      </c>
      <c r="S333" s="17"/>
      <c r="T333" s="199" t="s">
        <v>734</v>
      </c>
      <c r="U333" s="200">
        <v>43251</v>
      </c>
      <c r="V333" s="200">
        <v>43251</v>
      </c>
      <c r="W333" s="200">
        <v>43252</v>
      </c>
      <c r="X333" s="200">
        <v>43255</v>
      </c>
      <c r="Y333" s="22"/>
      <c r="Z333" s="22"/>
      <c r="AA333" s="22"/>
      <c r="AB333" s="49">
        <f>AC333/(1+Tabla3[[#This Row],[TIPUS IVA]])</f>
        <v>1520.0991735537191</v>
      </c>
      <c r="AC333" s="180">
        <v>1839.32</v>
      </c>
      <c r="AD333" s="25">
        <v>0.21</v>
      </c>
      <c r="AE333" s="17" t="s">
        <v>38</v>
      </c>
      <c r="AF333" s="26" t="s">
        <v>37</v>
      </c>
    </row>
    <row r="334" spans="1:32" ht="27" customHeight="1" x14ac:dyDescent="0.25">
      <c r="A334" s="16" t="s">
        <v>28</v>
      </c>
      <c r="B334" s="46" t="s">
        <v>29</v>
      </c>
      <c r="C334" s="17" t="s">
        <v>40</v>
      </c>
      <c r="D334" s="47">
        <v>2018</v>
      </c>
      <c r="E334" s="195">
        <v>2018007523</v>
      </c>
      <c r="F334" s="17" t="s">
        <v>968</v>
      </c>
      <c r="G334" s="16" t="s">
        <v>32</v>
      </c>
      <c r="H334" s="17" t="s">
        <v>33</v>
      </c>
      <c r="I334" s="19">
        <v>149</v>
      </c>
      <c r="J334" s="180">
        <v>180.29</v>
      </c>
      <c r="K334" s="180">
        <v>180.29</v>
      </c>
      <c r="L334" s="17" t="s">
        <v>52</v>
      </c>
      <c r="M334" s="17"/>
      <c r="N334" s="196" t="s">
        <v>969</v>
      </c>
      <c r="O334" s="197" t="s">
        <v>970</v>
      </c>
      <c r="P334" s="16" t="s">
        <v>37</v>
      </c>
      <c r="Q334" s="194" t="s">
        <v>971</v>
      </c>
      <c r="R334" s="198" t="s">
        <v>972</v>
      </c>
      <c r="S334" s="17"/>
      <c r="T334" s="199" t="s">
        <v>298</v>
      </c>
      <c r="U334" s="200">
        <v>43244</v>
      </c>
      <c r="V334" s="200">
        <v>43244</v>
      </c>
      <c r="W334" s="200">
        <v>43245</v>
      </c>
      <c r="X334" s="200">
        <v>43251</v>
      </c>
      <c r="Y334" s="22"/>
      <c r="Z334" s="22"/>
      <c r="AA334" s="22"/>
      <c r="AB334" s="49">
        <f>AC334/(1+Tabla3[[#This Row],[TIPUS IVA]])</f>
        <v>149</v>
      </c>
      <c r="AC334" s="180">
        <v>180.29</v>
      </c>
      <c r="AD334" s="25">
        <v>0.21</v>
      </c>
      <c r="AE334" s="17" t="s">
        <v>38</v>
      </c>
      <c r="AF334" s="26" t="s">
        <v>37</v>
      </c>
    </row>
    <row r="335" spans="1:32" ht="27" customHeight="1" x14ac:dyDescent="0.25">
      <c r="A335" s="16" t="s">
        <v>28</v>
      </c>
      <c r="B335" s="46" t="s">
        <v>29</v>
      </c>
      <c r="C335" s="17" t="s">
        <v>40</v>
      </c>
      <c r="D335" s="47">
        <v>2018</v>
      </c>
      <c r="E335" s="59">
        <v>2018003722</v>
      </c>
      <c r="F335" s="17" t="s">
        <v>973</v>
      </c>
      <c r="G335" s="16" t="s">
        <v>32</v>
      </c>
      <c r="H335" s="17" t="s">
        <v>33</v>
      </c>
      <c r="I335" s="19">
        <f>J335/(1+21%)</f>
        <v>525</v>
      </c>
      <c r="J335" s="38">
        <v>635.25</v>
      </c>
      <c r="K335" s="38">
        <v>635.25</v>
      </c>
      <c r="L335" s="17" t="s">
        <v>52</v>
      </c>
      <c r="M335" s="17"/>
      <c r="N335" s="60" t="s">
        <v>974</v>
      </c>
      <c r="O335" s="55" t="s">
        <v>975</v>
      </c>
      <c r="P335" s="16" t="s">
        <v>37</v>
      </c>
      <c r="Q335" s="194" t="s">
        <v>493</v>
      </c>
      <c r="R335" s="63" t="s">
        <v>976</v>
      </c>
      <c r="S335" s="17"/>
      <c r="T335" s="62" t="s">
        <v>727</v>
      </c>
      <c r="U335" s="200">
        <v>43172</v>
      </c>
      <c r="V335" s="200">
        <v>43182</v>
      </c>
      <c r="W335" s="200">
        <v>43182</v>
      </c>
      <c r="X335" s="24">
        <v>43248</v>
      </c>
      <c r="Y335" s="22"/>
      <c r="Z335" s="22"/>
      <c r="AA335" s="22"/>
      <c r="AB335" s="49">
        <f>AC335/(1+AD335)</f>
        <v>525</v>
      </c>
      <c r="AC335" s="39">
        <v>635.25</v>
      </c>
      <c r="AD335" s="25">
        <v>0.21</v>
      </c>
      <c r="AE335" s="17" t="s">
        <v>38</v>
      </c>
      <c r="AF335" s="26" t="s">
        <v>37</v>
      </c>
    </row>
    <row r="336" spans="1:32" ht="27" customHeight="1" x14ac:dyDescent="0.25">
      <c r="A336" s="16" t="s">
        <v>28</v>
      </c>
      <c r="B336" s="46" t="s">
        <v>29</v>
      </c>
      <c r="C336" s="17" t="s">
        <v>495</v>
      </c>
      <c r="D336" s="47">
        <v>2018</v>
      </c>
      <c r="E336" s="195">
        <v>2018008109</v>
      </c>
      <c r="F336" s="17" t="s">
        <v>977</v>
      </c>
      <c r="G336" s="16" t="s">
        <v>32</v>
      </c>
      <c r="H336" s="17" t="s">
        <v>33</v>
      </c>
      <c r="I336" s="19">
        <v>224</v>
      </c>
      <c r="J336" s="180">
        <v>271.04000000000002</v>
      </c>
      <c r="K336" s="180">
        <v>271.04000000000002</v>
      </c>
      <c r="L336" s="17"/>
      <c r="M336" s="17" t="s">
        <v>614</v>
      </c>
      <c r="N336" s="196" t="s">
        <v>220</v>
      </c>
      <c r="O336" s="197" t="s">
        <v>221</v>
      </c>
      <c r="P336" s="16" t="s">
        <v>37</v>
      </c>
      <c r="Q336" s="194" t="s">
        <v>493</v>
      </c>
      <c r="R336" s="198" t="s">
        <v>978</v>
      </c>
      <c r="S336" s="17"/>
      <c r="T336" s="199" t="s">
        <v>222</v>
      </c>
      <c r="U336" s="200">
        <v>43244</v>
      </c>
      <c r="V336" s="200">
        <v>43244</v>
      </c>
      <c r="W336" s="200">
        <v>43245</v>
      </c>
      <c r="X336" s="200">
        <v>43255</v>
      </c>
      <c r="Y336" s="22"/>
      <c r="Z336" s="22"/>
      <c r="AA336" s="22"/>
      <c r="AB336" s="49">
        <f>AC336/(1+Tabla3[[#This Row],[TIPUS IVA]])</f>
        <v>224.00000000000003</v>
      </c>
      <c r="AC336" s="180">
        <v>271.04000000000002</v>
      </c>
      <c r="AD336" s="25">
        <v>0.21</v>
      </c>
      <c r="AE336" s="17" t="s">
        <v>38</v>
      </c>
      <c r="AF336" s="26" t="s">
        <v>37</v>
      </c>
    </row>
    <row r="337" spans="1:32" ht="27" customHeight="1" x14ac:dyDescent="0.25">
      <c r="A337" s="16" t="s">
        <v>28</v>
      </c>
      <c r="B337" s="46" t="s">
        <v>29</v>
      </c>
      <c r="C337" s="17" t="s">
        <v>65</v>
      </c>
      <c r="D337" s="47">
        <v>2018</v>
      </c>
      <c r="E337" s="59">
        <v>2018004471</v>
      </c>
      <c r="F337" s="17" t="s">
        <v>979</v>
      </c>
      <c r="G337" s="16" t="s">
        <v>32</v>
      </c>
      <c r="H337" s="17" t="s">
        <v>33</v>
      </c>
      <c r="I337" s="19">
        <f>J337/(1+21%)</f>
        <v>181.81818181818181</v>
      </c>
      <c r="J337" s="38">
        <v>220</v>
      </c>
      <c r="K337" s="38">
        <v>220</v>
      </c>
      <c r="L337" s="17"/>
      <c r="M337" s="16" t="s">
        <v>79</v>
      </c>
      <c r="N337" s="60" t="s">
        <v>980</v>
      </c>
      <c r="O337" s="55" t="s">
        <v>981</v>
      </c>
      <c r="P337" s="16" t="s">
        <v>37</v>
      </c>
      <c r="Q337" s="194" t="s">
        <v>493</v>
      </c>
      <c r="R337" s="63" t="s">
        <v>720</v>
      </c>
      <c r="S337" s="17"/>
      <c r="T337" s="62" t="s">
        <v>164</v>
      </c>
      <c r="U337" s="200">
        <v>43185</v>
      </c>
      <c r="V337" s="200">
        <v>43195</v>
      </c>
      <c r="W337" s="200">
        <v>43196</v>
      </c>
      <c r="X337" s="24">
        <v>43234</v>
      </c>
      <c r="Y337" s="22"/>
      <c r="Z337" s="22"/>
      <c r="AA337" s="22"/>
      <c r="AB337" s="49">
        <f>AC337/(1+AD337)</f>
        <v>181.81818181818181</v>
      </c>
      <c r="AC337" s="39">
        <v>220</v>
      </c>
      <c r="AD337" s="25">
        <v>0.21</v>
      </c>
      <c r="AE337" s="17" t="s">
        <v>38</v>
      </c>
      <c r="AF337" s="26" t="s">
        <v>37</v>
      </c>
    </row>
    <row r="338" spans="1:32" ht="27" customHeight="1" x14ac:dyDescent="0.25">
      <c r="A338" s="16" t="s">
        <v>28</v>
      </c>
      <c r="B338" s="46" t="s">
        <v>29</v>
      </c>
      <c r="C338" s="17" t="s">
        <v>40</v>
      </c>
      <c r="D338" s="47">
        <v>2018</v>
      </c>
      <c r="E338" s="53">
        <v>2018008249</v>
      </c>
      <c r="F338" s="17" t="s">
        <v>982</v>
      </c>
      <c r="G338" s="16" t="s">
        <v>32</v>
      </c>
      <c r="H338" s="17" t="s">
        <v>33</v>
      </c>
      <c r="I338" s="19">
        <v>308.44</v>
      </c>
      <c r="J338" s="180">
        <v>373.21</v>
      </c>
      <c r="K338" s="180">
        <v>373.21</v>
      </c>
      <c r="L338" s="17" t="s">
        <v>52</v>
      </c>
      <c r="M338" s="17"/>
      <c r="N338" s="196" t="s">
        <v>983</v>
      </c>
      <c r="O338" s="197" t="s">
        <v>984</v>
      </c>
      <c r="P338" s="16" t="s">
        <v>37</v>
      </c>
      <c r="Q338" s="194" t="s">
        <v>493</v>
      </c>
      <c r="R338" s="198" t="s">
        <v>676</v>
      </c>
      <c r="S338" s="17"/>
      <c r="T338" s="199" t="s">
        <v>710</v>
      </c>
      <c r="U338" s="200">
        <v>43251</v>
      </c>
      <c r="V338" s="200">
        <v>43251</v>
      </c>
      <c r="W338" s="200">
        <v>43252</v>
      </c>
      <c r="X338" s="200">
        <v>43262</v>
      </c>
      <c r="Y338" s="22"/>
      <c r="Z338" s="22"/>
      <c r="AA338" s="22"/>
      <c r="AB338" s="49">
        <f>AC338/(1+Tabla3[[#This Row],[TIPUS IVA]])</f>
        <v>308.43801652892563</v>
      </c>
      <c r="AC338" s="180">
        <v>373.21</v>
      </c>
      <c r="AD338" s="25">
        <v>0.21</v>
      </c>
      <c r="AE338" s="17" t="s">
        <v>38</v>
      </c>
      <c r="AF338" s="26" t="s">
        <v>37</v>
      </c>
    </row>
    <row r="339" spans="1:32" ht="27" customHeight="1" x14ac:dyDescent="0.25">
      <c r="A339" s="16" t="s">
        <v>28</v>
      </c>
      <c r="B339" s="46" t="s">
        <v>29</v>
      </c>
      <c r="C339" s="17" t="s">
        <v>65</v>
      </c>
      <c r="D339" s="47">
        <v>2018</v>
      </c>
      <c r="E339" s="53">
        <v>2018005693</v>
      </c>
      <c r="F339" s="17" t="s">
        <v>985</v>
      </c>
      <c r="G339" s="16" t="s">
        <v>32</v>
      </c>
      <c r="H339" s="17" t="s">
        <v>33</v>
      </c>
      <c r="I339" s="19">
        <v>4017.99</v>
      </c>
      <c r="J339" s="180">
        <v>4861.7700000000004</v>
      </c>
      <c r="K339" s="180">
        <v>4861.7700000000004</v>
      </c>
      <c r="L339" s="17"/>
      <c r="M339" s="16" t="s">
        <v>79</v>
      </c>
      <c r="N339" s="196" t="s">
        <v>986</v>
      </c>
      <c r="O339" s="197" t="s">
        <v>987</v>
      </c>
      <c r="P339" s="16" t="s">
        <v>37</v>
      </c>
      <c r="Q339" s="194" t="s">
        <v>493</v>
      </c>
      <c r="R339" s="198" t="s">
        <v>752</v>
      </c>
      <c r="S339" s="17"/>
      <c r="T339" s="199" t="s">
        <v>115</v>
      </c>
      <c r="U339" s="200">
        <v>43209</v>
      </c>
      <c r="V339" s="200">
        <v>43209</v>
      </c>
      <c r="W339" s="200">
        <v>43210</v>
      </c>
      <c r="X339" s="200">
        <v>43213</v>
      </c>
      <c r="Y339" s="22"/>
      <c r="Z339" s="22"/>
      <c r="AA339" s="22"/>
      <c r="AB339" s="49">
        <f>AC339/(1+Tabla3[[#This Row],[TIPUS IVA]])</f>
        <v>4017.9917355371904</v>
      </c>
      <c r="AC339" s="180">
        <v>4861.7700000000004</v>
      </c>
      <c r="AD339" s="25">
        <v>0.21</v>
      </c>
      <c r="AE339" s="17" t="s">
        <v>38</v>
      </c>
      <c r="AF339" s="26" t="s">
        <v>37</v>
      </c>
    </row>
    <row r="340" spans="1:32" ht="27" customHeight="1" x14ac:dyDescent="0.25">
      <c r="A340" s="16" t="s">
        <v>28</v>
      </c>
      <c r="B340" s="46" t="s">
        <v>29</v>
      </c>
      <c r="C340" s="17" t="s">
        <v>65</v>
      </c>
      <c r="D340" s="47">
        <v>2018</v>
      </c>
      <c r="E340" s="195">
        <v>2018007743</v>
      </c>
      <c r="F340" s="17" t="s">
        <v>988</v>
      </c>
      <c r="G340" s="16" t="s">
        <v>32</v>
      </c>
      <c r="H340" s="17" t="s">
        <v>33</v>
      </c>
      <c r="I340" s="19">
        <v>3838</v>
      </c>
      <c r="J340" s="180">
        <v>3838</v>
      </c>
      <c r="K340" s="180">
        <v>3838</v>
      </c>
      <c r="L340" s="17"/>
      <c r="M340" s="16" t="s">
        <v>79</v>
      </c>
      <c r="N340" s="196" t="s">
        <v>986</v>
      </c>
      <c r="O340" s="197" t="s">
        <v>987</v>
      </c>
      <c r="P340" s="16" t="s">
        <v>37</v>
      </c>
      <c r="Q340" s="194" t="s">
        <v>493</v>
      </c>
      <c r="R340" s="198" t="s">
        <v>752</v>
      </c>
      <c r="S340" s="17"/>
      <c r="T340" s="199" t="s">
        <v>115</v>
      </c>
      <c r="U340" s="200">
        <v>43251</v>
      </c>
      <c r="V340" s="200">
        <v>43251</v>
      </c>
      <c r="W340" s="200">
        <v>43252</v>
      </c>
      <c r="X340" s="200">
        <v>43255</v>
      </c>
      <c r="Y340" s="22"/>
      <c r="Z340" s="22"/>
      <c r="AA340" s="22"/>
      <c r="AB340" s="49">
        <f>AC340/(1+Tabla3[[#This Row],[TIPUS IVA]])</f>
        <v>3171.9008264462809</v>
      </c>
      <c r="AC340" s="180">
        <v>3838</v>
      </c>
      <c r="AD340" s="25">
        <v>0.21</v>
      </c>
      <c r="AE340" s="17" t="s">
        <v>38</v>
      </c>
      <c r="AF340" s="26" t="s">
        <v>37</v>
      </c>
    </row>
    <row r="341" spans="1:32" ht="27" customHeight="1" x14ac:dyDescent="0.25">
      <c r="A341" s="16" t="s">
        <v>28</v>
      </c>
      <c r="B341" s="46" t="s">
        <v>29</v>
      </c>
      <c r="C341" s="17" t="s">
        <v>40</v>
      </c>
      <c r="D341" s="47">
        <v>2018</v>
      </c>
      <c r="E341" s="59">
        <v>2018002643</v>
      </c>
      <c r="F341" s="17" t="s">
        <v>989</v>
      </c>
      <c r="G341" s="16" t="s">
        <v>32</v>
      </c>
      <c r="H341" s="17" t="s">
        <v>33</v>
      </c>
      <c r="I341" s="19">
        <f>J341/(1+21%)</f>
        <v>284.55371900826447</v>
      </c>
      <c r="J341" s="38">
        <v>344.31</v>
      </c>
      <c r="K341" s="38">
        <v>344.31</v>
      </c>
      <c r="L341" s="17" t="s">
        <v>52</v>
      </c>
      <c r="M341" s="17"/>
      <c r="N341" s="60" t="s">
        <v>990</v>
      </c>
      <c r="O341" s="55" t="s">
        <v>991</v>
      </c>
      <c r="P341" s="16" t="s">
        <v>37</v>
      </c>
      <c r="Q341" s="194" t="s">
        <v>493</v>
      </c>
      <c r="R341" s="63" t="s">
        <v>688</v>
      </c>
      <c r="S341" s="17"/>
      <c r="T341" s="62" t="s">
        <v>501</v>
      </c>
      <c r="U341" s="24">
        <v>43160</v>
      </c>
      <c r="V341" s="24">
        <v>43165</v>
      </c>
      <c r="W341" s="24">
        <v>43165</v>
      </c>
      <c r="X341" s="24">
        <v>43206</v>
      </c>
      <c r="Y341" s="22"/>
      <c r="Z341" s="22"/>
      <c r="AA341" s="22"/>
      <c r="AB341" s="49">
        <f>AC341/(1+AD341)</f>
        <v>284.55371900826447</v>
      </c>
      <c r="AC341" s="39">
        <v>344.31</v>
      </c>
      <c r="AD341" s="25">
        <v>0.21</v>
      </c>
      <c r="AE341" s="17" t="s">
        <v>38</v>
      </c>
      <c r="AF341" s="26" t="s">
        <v>37</v>
      </c>
    </row>
    <row r="342" spans="1:32" ht="27" customHeight="1" x14ac:dyDescent="0.25">
      <c r="A342" s="16" t="s">
        <v>28</v>
      </c>
      <c r="B342" s="46" t="s">
        <v>29</v>
      </c>
      <c r="C342" s="17" t="s">
        <v>515</v>
      </c>
      <c r="D342" s="47">
        <v>2018</v>
      </c>
      <c r="E342" s="195">
        <v>2018008247</v>
      </c>
      <c r="F342" s="17" t="s">
        <v>992</v>
      </c>
      <c r="G342" s="16" t="s">
        <v>32</v>
      </c>
      <c r="H342" s="17" t="s">
        <v>33</v>
      </c>
      <c r="I342" s="19">
        <v>765</v>
      </c>
      <c r="J342" s="180">
        <v>925.65</v>
      </c>
      <c r="K342" s="180">
        <v>925.65</v>
      </c>
      <c r="L342" s="17" t="s">
        <v>517</v>
      </c>
      <c r="M342" s="17"/>
      <c r="N342" s="196" t="s">
        <v>990</v>
      </c>
      <c r="O342" s="197" t="s">
        <v>991</v>
      </c>
      <c r="P342" s="16" t="s">
        <v>37</v>
      </c>
      <c r="Q342" s="194" t="s">
        <v>493</v>
      </c>
      <c r="R342" s="198" t="s">
        <v>688</v>
      </c>
      <c r="S342" s="17"/>
      <c r="T342" s="199" t="s">
        <v>501</v>
      </c>
      <c r="U342" s="200">
        <v>43251</v>
      </c>
      <c r="V342" s="200">
        <v>43251</v>
      </c>
      <c r="W342" s="200">
        <v>43252</v>
      </c>
      <c r="X342" s="200">
        <v>43262</v>
      </c>
      <c r="Y342" s="22"/>
      <c r="Z342" s="22"/>
      <c r="AA342" s="22"/>
      <c r="AB342" s="49">
        <f>AC342/(1+Tabla3[[#This Row],[TIPUS IVA]])</f>
        <v>765</v>
      </c>
      <c r="AC342" s="180">
        <v>925.65</v>
      </c>
      <c r="AD342" s="25">
        <v>0.21</v>
      </c>
      <c r="AE342" s="17" t="s">
        <v>38</v>
      </c>
      <c r="AF342" s="26" t="s">
        <v>37</v>
      </c>
    </row>
    <row r="343" spans="1:32" ht="27" customHeight="1" x14ac:dyDescent="0.25">
      <c r="A343" s="16" t="s">
        <v>28</v>
      </c>
      <c r="B343" s="46" t="s">
        <v>29</v>
      </c>
      <c r="C343" s="17" t="s">
        <v>495</v>
      </c>
      <c r="D343" s="47">
        <v>2018</v>
      </c>
      <c r="E343" s="195">
        <v>2018005307</v>
      </c>
      <c r="F343" s="17" t="s">
        <v>228</v>
      </c>
      <c r="G343" s="16" t="s">
        <v>32</v>
      </c>
      <c r="H343" s="17" t="s">
        <v>33</v>
      </c>
      <c r="I343" s="19">
        <v>800</v>
      </c>
      <c r="J343" s="180">
        <v>968</v>
      </c>
      <c r="K343" s="180">
        <v>968</v>
      </c>
      <c r="L343" s="17"/>
      <c r="M343" s="17" t="s">
        <v>614</v>
      </c>
      <c r="N343" s="196" t="s">
        <v>229</v>
      </c>
      <c r="O343" s="201" t="s">
        <v>230</v>
      </c>
      <c r="P343" s="16" t="s">
        <v>37</v>
      </c>
      <c r="Q343" s="194" t="s">
        <v>493</v>
      </c>
      <c r="R343" s="198" t="s">
        <v>993</v>
      </c>
      <c r="S343" s="17"/>
      <c r="T343" s="199" t="s">
        <v>129</v>
      </c>
      <c r="U343" s="200">
        <v>43195</v>
      </c>
      <c r="V343" s="200">
        <v>43195</v>
      </c>
      <c r="W343" s="200">
        <v>43196</v>
      </c>
      <c r="X343" s="200">
        <v>43213</v>
      </c>
      <c r="Y343" s="22"/>
      <c r="Z343" s="22"/>
      <c r="AA343" s="22"/>
      <c r="AB343" s="49">
        <f>AC343/(1+Tabla3[[#This Row],[TIPUS IVA]])</f>
        <v>800</v>
      </c>
      <c r="AC343" s="180">
        <v>968</v>
      </c>
      <c r="AD343" s="25">
        <v>0.21</v>
      </c>
      <c r="AE343" s="17" t="s">
        <v>38</v>
      </c>
      <c r="AF343" s="26" t="s">
        <v>37</v>
      </c>
    </row>
    <row r="344" spans="1:32" ht="27" customHeight="1" x14ac:dyDescent="0.25">
      <c r="A344" s="16" t="s">
        <v>28</v>
      </c>
      <c r="B344" s="46" t="s">
        <v>29</v>
      </c>
      <c r="C344" s="17" t="s">
        <v>495</v>
      </c>
      <c r="D344" s="47">
        <v>2018</v>
      </c>
      <c r="E344" s="195">
        <v>2018005308</v>
      </c>
      <c r="F344" s="17" t="s">
        <v>994</v>
      </c>
      <c r="G344" s="16" t="s">
        <v>32</v>
      </c>
      <c r="H344" s="17" t="s">
        <v>33</v>
      </c>
      <c r="I344" s="19">
        <v>450</v>
      </c>
      <c r="J344" s="180">
        <v>544.5</v>
      </c>
      <c r="K344" s="180">
        <v>544.5</v>
      </c>
      <c r="L344" s="17"/>
      <c r="M344" s="17" t="s">
        <v>614</v>
      </c>
      <c r="N344" s="196" t="s">
        <v>229</v>
      </c>
      <c r="O344" s="201" t="s">
        <v>230</v>
      </c>
      <c r="P344" s="16" t="s">
        <v>37</v>
      </c>
      <c r="Q344" s="194" t="s">
        <v>493</v>
      </c>
      <c r="R344" s="198" t="s">
        <v>993</v>
      </c>
      <c r="S344" s="17"/>
      <c r="T344" s="199" t="s">
        <v>129</v>
      </c>
      <c r="U344" s="200">
        <v>43195</v>
      </c>
      <c r="V344" s="200">
        <v>43195</v>
      </c>
      <c r="W344" s="200">
        <v>43196</v>
      </c>
      <c r="X344" s="200">
        <v>43213</v>
      </c>
      <c r="Y344" s="22"/>
      <c r="Z344" s="22"/>
      <c r="AA344" s="22"/>
      <c r="AB344" s="49">
        <f>AC344/(1+Tabla3[[#This Row],[TIPUS IVA]])</f>
        <v>450</v>
      </c>
      <c r="AC344" s="180">
        <v>544.5</v>
      </c>
      <c r="AD344" s="25">
        <v>0.21</v>
      </c>
      <c r="AE344" s="17" t="s">
        <v>38</v>
      </c>
      <c r="AF344" s="26" t="s">
        <v>37</v>
      </c>
    </row>
    <row r="345" spans="1:32" ht="27" customHeight="1" x14ac:dyDescent="0.25">
      <c r="A345" s="16" t="s">
        <v>28</v>
      </c>
      <c r="B345" s="46" t="s">
        <v>29</v>
      </c>
      <c r="C345" s="17" t="s">
        <v>495</v>
      </c>
      <c r="D345" s="47">
        <v>2018</v>
      </c>
      <c r="E345" s="195">
        <v>2018005608</v>
      </c>
      <c r="F345" s="17" t="s">
        <v>228</v>
      </c>
      <c r="G345" s="16" t="s">
        <v>32</v>
      </c>
      <c r="H345" s="17" t="s">
        <v>33</v>
      </c>
      <c r="I345" s="19">
        <v>600</v>
      </c>
      <c r="J345" s="180">
        <v>726</v>
      </c>
      <c r="K345" s="180">
        <v>726</v>
      </c>
      <c r="L345" s="17"/>
      <c r="M345" s="17" t="s">
        <v>614</v>
      </c>
      <c r="N345" s="196" t="s">
        <v>229</v>
      </c>
      <c r="O345" s="197" t="s">
        <v>230</v>
      </c>
      <c r="P345" s="16" t="s">
        <v>37</v>
      </c>
      <c r="Q345" s="194" t="s">
        <v>493</v>
      </c>
      <c r="R345" s="198" t="s">
        <v>993</v>
      </c>
      <c r="S345" s="17"/>
      <c r="T345" s="199" t="s">
        <v>129</v>
      </c>
      <c r="U345" s="200">
        <v>43210</v>
      </c>
      <c r="V345" s="200">
        <v>43210</v>
      </c>
      <c r="W345" s="200">
        <v>43213</v>
      </c>
      <c r="X345" s="200">
        <v>43213</v>
      </c>
      <c r="Y345" s="22"/>
      <c r="Z345" s="22"/>
      <c r="AA345" s="22"/>
      <c r="AB345" s="49">
        <f>AC345/(1+Tabla3[[#This Row],[TIPUS IVA]])</f>
        <v>600</v>
      </c>
      <c r="AC345" s="180">
        <v>726</v>
      </c>
      <c r="AD345" s="25">
        <v>0.21</v>
      </c>
      <c r="AE345" s="17" t="s">
        <v>38</v>
      </c>
      <c r="AF345" s="26" t="s">
        <v>37</v>
      </c>
    </row>
    <row r="346" spans="1:32" ht="27" customHeight="1" x14ac:dyDescent="0.25">
      <c r="A346" s="16" t="s">
        <v>28</v>
      </c>
      <c r="B346" s="46" t="s">
        <v>29</v>
      </c>
      <c r="C346" s="17" t="s">
        <v>495</v>
      </c>
      <c r="D346" s="47">
        <v>2018</v>
      </c>
      <c r="E346" s="195">
        <v>2018008915</v>
      </c>
      <c r="F346" s="17" t="s">
        <v>995</v>
      </c>
      <c r="G346" s="16" t="s">
        <v>32</v>
      </c>
      <c r="H346" s="17" t="s">
        <v>33</v>
      </c>
      <c r="I346" s="19">
        <v>126</v>
      </c>
      <c r="J346" s="180">
        <v>152.46</v>
      </c>
      <c r="K346" s="180">
        <v>152.46</v>
      </c>
      <c r="L346" s="17"/>
      <c r="M346" s="17" t="s">
        <v>614</v>
      </c>
      <c r="N346" s="196" t="s">
        <v>229</v>
      </c>
      <c r="O346" s="197" t="s">
        <v>230</v>
      </c>
      <c r="P346" s="16" t="s">
        <v>37</v>
      </c>
      <c r="Q346" s="194" t="s">
        <v>493</v>
      </c>
      <c r="R346" s="198" t="s">
        <v>993</v>
      </c>
      <c r="S346" s="17"/>
      <c r="T346" s="199" t="s">
        <v>129</v>
      </c>
      <c r="U346" s="200">
        <v>43258</v>
      </c>
      <c r="V346" s="200">
        <v>43258</v>
      </c>
      <c r="W346" s="200">
        <v>43259</v>
      </c>
      <c r="X346" s="200">
        <v>43262</v>
      </c>
      <c r="Y346" s="22"/>
      <c r="Z346" s="22"/>
      <c r="AA346" s="22"/>
      <c r="AB346" s="49">
        <f>AC346/(1+Tabla3[[#This Row],[TIPUS IVA]])</f>
        <v>126.00000000000001</v>
      </c>
      <c r="AC346" s="180">
        <v>152.46</v>
      </c>
      <c r="AD346" s="25">
        <v>0.21</v>
      </c>
      <c r="AE346" s="17" t="s">
        <v>38</v>
      </c>
      <c r="AF346" s="26" t="s">
        <v>37</v>
      </c>
    </row>
    <row r="347" spans="1:32" ht="27" customHeight="1" x14ac:dyDescent="0.25">
      <c r="A347" s="16" t="s">
        <v>28</v>
      </c>
      <c r="B347" s="46" t="s">
        <v>29</v>
      </c>
      <c r="C347" s="17" t="s">
        <v>40</v>
      </c>
      <c r="D347" s="47">
        <v>2018</v>
      </c>
      <c r="E347" s="195">
        <v>2018010020</v>
      </c>
      <c r="F347" s="191" t="s">
        <v>996</v>
      </c>
      <c r="G347" s="16" t="s">
        <v>32</v>
      </c>
      <c r="H347" s="17" t="s">
        <v>33</v>
      </c>
      <c r="I347" s="187">
        <v>120</v>
      </c>
      <c r="J347" s="180">
        <v>145.19999999999999</v>
      </c>
      <c r="K347" s="180">
        <v>145.19999999999999</v>
      </c>
      <c r="L347" s="17" t="s">
        <v>52</v>
      </c>
      <c r="M347" s="17"/>
      <c r="N347" s="196" t="s">
        <v>997</v>
      </c>
      <c r="O347" s="197" t="s">
        <v>998</v>
      </c>
      <c r="P347" s="16" t="s">
        <v>37</v>
      </c>
      <c r="Q347" s="194" t="s">
        <v>493</v>
      </c>
      <c r="R347" s="198" t="s">
        <v>503</v>
      </c>
      <c r="S347" s="17"/>
      <c r="T347" s="199" t="s">
        <v>504</v>
      </c>
      <c r="U347" s="200">
        <v>43272</v>
      </c>
      <c r="V347" s="200">
        <v>43272</v>
      </c>
      <c r="W347" s="200">
        <v>43273</v>
      </c>
      <c r="X347" s="200">
        <v>43276</v>
      </c>
      <c r="Y347" s="22"/>
      <c r="Z347" s="22"/>
      <c r="AA347" s="22"/>
      <c r="AB347" s="49">
        <f>AC347/(1+Tabla3[[#This Row],[TIPUS IVA]])</f>
        <v>120</v>
      </c>
      <c r="AC347" s="180">
        <v>145.19999999999999</v>
      </c>
      <c r="AD347" s="25">
        <v>0.21</v>
      </c>
      <c r="AE347" s="17" t="s">
        <v>38</v>
      </c>
      <c r="AF347" s="26" t="s">
        <v>37</v>
      </c>
    </row>
    <row r="348" spans="1:32" ht="27" customHeight="1" x14ac:dyDescent="0.25">
      <c r="A348" s="16" t="s">
        <v>28</v>
      </c>
      <c r="B348" s="46" t="s">
        <v>29</v>
      </c>
      <c r="C348" s="17" t="s">
        <v>65</v>
      </c>
      <c r="D348" s="47">
        <v>2018</v>
      </c>
      <c r="E348" s="59">
        <v>2018000748</v>
      </c>
      <c r="F348" s="17" t="s">
        <v>999</v>
      </c>
      <c r="G348" s="16" t="s">
        <v>32</v>
      </c>
      <c r="H348" s="17" t="s">
        <v>33</v>
      </c>
      <c r="I348" s="19">
        <f>J348/(1+21%)</f>
        <v>950</v>
      </c>
      <c r="J348" s="38">
        <v>1149.5</v>
      </c>
      <c r="K348" s="38">
        <v>1149.5</v>
      </c>
      <c r="L348" s="43"/>
      <c r="M348" s="16" t="s">
        <v>79</v>
      </c>
      <c r="N348" s="60" t="s">
        <v>1000</v>
      </c>
      <c r="O348" s="55" t="s">
        <v>1001</v>
      </c>
      <c r="P348" s="16" t="s">
        <v>37</v>
      </c>
      <c r="Q348" s="55" t="s">
        <v>89</v>
      </c>
      <c r="R348" s="63">
        <v>17034</v>
      </c>
      <c r="S348" s="17"/>
      <c r="T348" s="62" t="s">
        <v>90</v>
      </c>
      <c r="U348" s="24">
        <v>43125</v>
      </c>
      <c r="V348" s="24">
        <v>43126</v>
      </c>
      <c r="W348" s="24">
        <v>43129</v>
      </c>
      <c r="X348" s="24">
        <v>43164</v>
      </c>
      <c r="Y348" s="22"/>
      <c r="Z348" s="22"/>
      <c r="AA348" s="22"/>
      <c r="AB348" s="49">
        <f>AC348/(1+AD348)</f>
        <v>950</v>
      </c>
      <c r="AC348" s="39">
        <v>1149.5</v>
      </c>
      <c r="AD348" s="25">
        <v>0.21</v>
      </c>
      <c r="AE348" s="17" t="s">
        <v>38</v>
      </c>
      <c r="AF348" s="26" t="s">
        <v>37</v>
      </c>
    </row>
    <row r="349" spans="1:32" ht="27" customHeight="1" x14ac:dyDescent="0.25">
      <c r="A349" s="16" t="s">
        <v>28</v>
      </c>
      <c r="B349" s="46" t="s">
        <v>29</v>
      </c>
      <c r="C349" s="17" t="s">
        <v>65</v>
      </c>
      <c r="D349" s="47">
        <v>2018</v>
      </c>
      <c r="E349" s="195">
        <v>2018009310</v>
      </c>
      <c r="F349" s="17" t="s">
        <v>1002</v>
      </c>
      <c r="G349" s="16" t="s">
        <v>32</v>
      </c>
      <c r="H349" s="17" t="s">
        <v>33</v>
      </c>
      <c r="I349" s="19">
        <v>240</v>
      </c>
      <c r="J349" s="180">
        <v>240</v>
      </c>
      <c r="K349" s="180">
        <v>240</v>
      </c>
      <c r="L349" s="17"/>
      <c r="M349" s="16" t="s">
        <v>79</v>
      </c>
      <c r="N349" s="196" t="s">
        <v>1003</v>
      </c>
      <c r="O349" s="197" t="s">
        <v>1004</v>
      </c>
      <c r="P349" s="16" t="s">
        <v>37</v>
      </c>
      <c r="Q349" s="194" t="s">
        <v>493</v>
      </c>
      <c r="R349" s="198" t="s">
        <v>720</v>
      </c>
      <c r="S349" s="17"/>
      <c r="T349" s="199" t="s">
        <v>164</v>
      </c>
      <c r="U349" s="200">
        <v>43272</v>
      </c>
      <c r="V349" s="200">
        <v>43272</v>
      </c>
      <c r="W349" s="200">
        <v>43273</v>
      </c>
      <c r="X349" s="200">
        <v>43276</v>
      </c>
      <c r="Y349" s="22"/>
      <c r="Z349" s="22"/>
      <c r="AA349" s="22"/>
      <c r="AB349" s="49">
        <f>AC349/(1+Tabla3[[#This Row],[TIPUS IVA]])</f>
        <v>198.34710743801654</v>
      </c>
      <c r="AC349" s="180">
        <v>240</v>
      </c>
      <c r="AD349" s="25">
        <v>0.21</v>
      </c>
      <c r="AE349" s="17" t="s">
        <v>38</v>
      </c>
      <c r="AF349" s="26" t="s">
        <v>37</v>
      </c>
    </row>
    <row r="350" spans="1:32" ht="27" customHeight="1" x14ac:dyDescent="0.25">
      <c r="A350" s="16" t="s">
        <v>28</v>
      </c>
      <c r="B350" s="46" t="s">
        <v>29</v>
      </c>
      <c r="C350" s="17" t="s">
        <v>65</v>
      </c>
      <c r="D350" s="47">
        <v>2018</v>
      </c>
      <c r="E350" s="195">
        <v>2018009913</v>
      </c>
      <c r="F350" s="191" t="s">
        <v>1005</v>
      </c>
      <c r="G350" s="16" t="s">
        <v>32</v>
      </c>
      <c r="H350" s="17" t="s">
        <v>33</v>
      </c>
      <c r="I350" s="187">
        <v>36</v>
      </c>
      <c r="J350" s="180">
        <v>36</v>
      </c>
      <c r="K350" s="180">
        <v>36</v>
      </c>
      <c r="L350" s="17"/>
      <c r="M350" s="16" t="s">
        <v>79</v>
      </c>
      <c r="N350" s="196" t="s">
        <v>1003</v>
      </c>
      <c r="O350" s="197" t="s">
        <v>1004</v>
      </c>
      <c r="P350" s="16" t="s">
        <v>37</v>
      </c>
      <c r="Q350" s="194" t="s">
        <v>493</v>
      </c>
      <c r="R350" s="198" t="s">
        <v>720</v>
      </c>
      <c r="S350" s="17"/>
      <c r="T350" s="199" t="s">
        <v>164</v>
      </c>
      <c r="U350" s="200">
        <v>43272</v>
      </c>
      <c r="V350" s="200">
        <v>43272</v>
      </c>
      <c r="W350" s="200">
        <v>43273</v>
      </c>
      <c r="X350" s="200">
        <v>43276</v>
      </c>
      <c r="Y350" s="22"/>
      <c r="Z350" s="22"/>
      <c r="AA350" s="22"/>
      <c r="AB350" s="49">
        <f>AC350/(1+Tabla3[[#This Row],[TIPUS IVA]])</f>
        <v>29.75206611570248</v>
      </c>
      <c r="AC350" s="180">
        <v>36</v>
      </c>
      <c r="AD350" s="25">
        <v>0.21</v>
      </c>
      <c r="AE350" s="17" t="s">
        <v>38</v>
      </c>
      <c r="AF350" s="26" t="s">
        <v>37</v>
      </c>
    </row>
    <row r="351" spans="1:32" ht="27" customHeight="1" x14ac:dyDescent="0.25">
      <c r="A351" s="16" t="s">
        <v>28</v>
      </c>
      <c r="B351" s="46" t="s">
        <v>29</v>
      </c>
      <c r="C351" s="17" t="s">
        <v>65</v>
      </c>
      <c r="D351" s="47">
        <v>2018</v>
      </c>
      <c r="E351" s="59">
        <v>2018004436</v>
      </c>
      <c r="F351" s="17" t="s">
        <v>1006</v>
      </c>
      <c r="G351" s="16" t="s">
        <v>32</v>
      </c>
      <c r="H351" s="17" t="s">
        <v>33</v>
      </c>
      <c r="I351" s="19">
        <f>J351/(1+21%)</f>
        <v>260</v>
      </c>
      <c r="J351" s="38">
        <v>314.60000000000002</v>
      </c>
      <c r="K351" s="38">
        <v>314.60000000000002</v>
      </c>
      <c r="L351" s="17"/>
      <c r="M351" s="16" t="s">
        <v>79</v>
      </c>
      <c r="N351" s="60" t="s">
        <v>1007</v>
      </c>
      <c r="O351" s="55" t="s">
        <v>1008</v>
      </c>
      <c r="P351" s="16" t="s">
        <v>37</v>
      </c>
      <c r="Q351" s="194" t="s">
        <v>493</v>
      </c>
      <c r="R351" s="63" t="s">
        <v>500</v>
      </c>
      <c r="S351" s="17"/>
      <c r="T351" s="62" t="s">
        <v>164</v>
      </c>
      <c r="U351" s="24">
        <v>43193</v>
      </c>
      <c r="V351" s="24">
        <v>43195</v>
      </c>
      <c r="W351" s="24">
        <v>43196</v>
      </c>
      <c r="X351" s="24">
        <v>43206</v>
      </c>
      <c r="Y351" s="22"/>
      <c r="Z351" s="22"/>
      <c r="AA351" s="22"/>
      <c r="AB351" s="49">
        <f>AC351/(1+AD351)</f>
        <v>260</v>
      </c>
      <c r="AC351" s="39">
        <v>314.60000000000002</v>
      </c>
      <c r="AD351" s="25">
        <v>0.21</v>
      </c>
      <c r="AE351" s="17" t="s">
        <v>38</v>
      </c>
      <c r="AF351" s="26" t="s">
        <v>37</v>
      </c>
    </row>
    <row r="352" spans="1:32" ht="27" customHeight="1" x14ac:dyDescent="0.25">
      <c r="A352" s="16" t="s">
        <v>28</v>
      </c>
      <c r="B352" s="46" t="s">
        <v>29</v>
      </c>
      <c r="C352" s="17" t="s">
        <v>495</v>
      </c>
      <c r="D352" s="47">
        <v>2018</v>
      </c>
      <c r="E352" s="195">
        <v>2018008906</v>
      </c>
      <c r="F352" s="17" t="s">
        <v>1009</v>
      </c>
      <c r="G352" s="16" t="s">
        <v>32</v>
      </c>
      <c r="H352" s="17" t="s">
        <v>33</v>
      </c>
      <c r="I352" s="19">
        <v>260</v>
      </c>
      <c r="J352" s="180">
        <v>314.60000000000002</v>
      </c>
      <c r="K352" s="180">
        <v>314.60000000000002</v>
      </c>
      <c r="L352" s="17"/>
      <c r="M352" s="17" t="s">
        <v>614</v>
      </c>
      <c r="N352" s="196" t="s">
        <v>1007</v>
      </c>
      <c r="O352" s="197" t="s">
        <v>1008</v>
      </c>
      <c r="P352" s="16" t="s">
        <v>37</v>
      </c>
      <c r="Q352" s="194" t="s">
        <v>493</v>
      </c>
      <c r="R352" s="189" t="s">
        <v>500</v>
      </c>
      <c r="S352" s="17"/>
      <c r="T352" s="199" t="s">
        <v>164</v>
      </c>
      <c r="U352" s="200">
        <v>43258</v>
      </c>
      <c r="V352" s="200">
        <v>43258</v>
      </c>
      <c r="W352" s="200">
        <v>43259</v>
      </c>
      <c r="X352" s="200">
        <v>43262</v>
      </c>
      <c r="Y352" s="22"/>
      <c r="Z352" s="22"/>
      <c r="AA352" s="22"/>
      <c r="AB352" s="49">
        <f>AC352/(1+Tabla3[[#This Row],[TIPUS IVA]])</f>
        <v>260</v>
      </c>
      <c r="AC352" s="180">
        <v>314.60000000000002</v>
      </c>
      <c r="AD352" s="25">
        <v>0.21</v>
      </c>
      <c r="AE352" s="17" t="s">
        <v>38</v>
      </c>
      <c r="AF352" s="26" t="s">
        <v>37</v>
      </c>
    </row>
    <row r="353" spans="1:32" ht="27" customHeight="1" x14ac:dyDescent="0.25">
      <c r="A353" s="16" t="s">
        <v>28</v>
      </c>
      <c r="B353" s="46" t="s">
        <v>29</v>
      </c>
      <c r="C353" s="17" t="s">
        <v>40</v>
      </c>
      <c r="D353" s="47">
        <v>2018</v>
      </c>
      <c r="E353" s="195">
        <v>2018007802</v>
      </c>
      <c r="F353" s="17" t="s">
        <v>1010</v>
      </c>
      <c r="G353" s="16" t="s">
        <v>32</v>
      </c>
      <c r="H353" s="17" t="s">
        <v>33</v>
      </c>
      <c r="I353" s="19">
        <v>917.59</v>
      </c>
      <c r="J353" s="180">
        <v>1110.28</v>
      </c>
      <c r="K353" s="180">
        <v>1110.28</v>
      </c>
      <c r="L353" s="17" t="s">
        <v>52</v>
      </c>
      <c r="M353" s="17"/>
      <c r="N353" s="196" t="s">
        <v>1011</v>
      </c>
      <c r="O353" s="197" t="s">
        <v>1012</v>
      </c>
      <c r="P353" s="16" t="s">
        <v>37</v>
      </c>
      <c r="Q353" s="194" t="s">
        <v>493</v>
      </c>
      <c r="R353" s="198" t="s">
        <v>1013</v>
      </c>
      <c r="S353" s="17"/>
      <c r="T353" s="199" t="s">
        <v>918</v>
      </c>
      <c r="U353" s="200">
        <v>43244</v>
      </c>
      <c r="V353" s="200">
        <v>43244</v>
      </c>
      <c r="W353" s="200">
        <v>43245</v>
      </c>
      <c r="X353" s="200">
        <v>43248</v>
      </c>
      <c r="Y353" s="22"/>
      <c r="Z353" s="22"/>
      <c r="AA353" s="22"/>
      <c r="AB353" s="49">
        <f>AC353/(1+Tabla3[[#This Row],[TIPUS IVA]])</f>
        <v>917.58677685950408</v>
      </c>
      <c r="AC353" s="180">
        <v>1110.28</v>
      </c>
      <c r="AD353" s="25">
        <v>0.21</v>
      </c>
      <c r="AE353" s="17" t="s">
        <v>38</v>
      </c>
      <c r="AF353" s="26" t="s">
        <v>37</v>
      </c>
    </row>
    <row r="354" spans="1:32" ht="27" customHeight="1" x14ac:dyDescent="0.25">
      <c r="A354" s="16" t="s">
        <v>28</v>
      </c>
      <c r="B354" s="46" t="s">
        <v>29</v>
      </c>
      <c r="C354" s="17" t="s">
        <v>40</v>
      </c>
      <c r="D354" s="47">
        <v>2018</v>
      </c>
      <c r="E354" s="195">
        <v>2018006445</v>
      </c>
      <c r="F354" s="17" t="s">
        <v>547</v>
      </c>
      <c r="G354" s="16" t="s">
        <v>32</v>
      </c>
      <c r="H354" s="17" t="s">
        <v>33</v>
      </c>
      <c r="I354" s="49">
        <f>J354/(1+Tabla3[[#This Row],[TIPUS IVA]])</f>
        <v>93.735537190082653</v>
      </c>
      <c r="J354" s="180">
        <v>113.42</v>
      </c>
      <c r="K354" s="180">
        <v>113.42</v>
      </c>
      <c r="L354" s="17" t="s">
        <v>52</v>
      </c>
      <c r="M354" s="17"/>
      <c r="N354" s="196"/>
      <c r="O354" s="197" t="s">
        <v>1014</v>
      </c>
      <c r="P354" s="16" t="s">
        <v>37</v>
      </c>
      <c r="Q354" s="194" t="s">
        <v>493</v>
      </c>
      <c r="R354" s="198" t="s">
        <v>503</v>
      </c>
      <c r="S354" s="17"/>
      <c r="T354" s="199" t="s">
        <v>727</v>
      </c>
      <c r="U354" s="200">
        <v>43223</v>
      </c>
      <c r="V354" s="200">
        <v>43223</v>
      </c>
      <c r="W354" s="200">
        <v>43227</v>
      </c>
      <c r="X354" s="200">
        <v>43242</v>
      </c>
      <c r="Y354" s="22"/>
      <c r="Z354" s="22"/>
      <c r="AA354" s="22"/>
      <c r="AB354" s="49">
        <f>AC354/(1+Tabla3[[#This Row],[TIPUS IVA]])</f>
        <v>93.735537190082653</v>
      </c>
      <c r="AC354" s="180">
        <v>113.42</v>
      </c>
      <c r="AD354" s="25">
        <v>0.21</v>
      </c>
      <c r="AE354" s="17" t="s">
        <v>38</v>
      </c>
      <c r="AF354" s="26" t="s">
        <v>37</v>
      </c>
    </row>
    <row r="355" spans="1:32" ht="27" customHeight="1" x14ac:dyDescent="0.25">
      <c r="A355" s="16" t="s">
        <v>28</v>
      </c>
      <c r="B355" s="46" t="s">
        <v>29</v>
      </c>
      <c r="C355" s="17" t="s">
        <v>40</v>
      </c>
      <c r="D355" s="47">
        <v>2018</v>
      </c>
      <c r="E355" s="195">
        <v>2018006446</v>
      </c>
      <c r="F355" s="17" t="s">
        <v>547</v>
      </c>
      <c r="G355" s="16" t="s">
        <v>32</v>
      </c>
      <c r="H355" s="17" t="s">
        <v>33</v>
      </c>
      <c r="I355" s="49">
        <f>J355/(1+Tabla3[[#This Row],[TIPUS IVA]])</f>
        <v>62.198347107438025</v>
      </c>
      <c r="J355" s="180">
        <v>75.260000000000005</v>
      </c>
      <c r="K355" s="180">
        <v>75.260000000000005</v>
      </c>
      <c r="L355" s="17" t="s">
        <v>52</v>
      </c>
      <c r="M355" s="17"/>
      <c r="N355" s="196"/>
      <c r="O355" s="197" t="s">
        <v>1014</v>
      </c>
      <c r="P355" s="16" t="s">
        <v>37</v>
      </c>
      <c r="Q355" s="194" t="s">
        <v>493</v>
      </c>
      <c r="R355" s="198" t="s">
        <v>503</v>
      </c>
      <c r="S355" s="17"/>
      <c r="T355" s="199" t="s">
        <v>727</v>
      </c>
      <c r="U355" s="200">
        <v>43223</v>
      </c>
      <c r="V355" s="200">
        <v>43223</v>
      </c>
      <c r="W355" s="200">
        <v>43227</v>
      </c>
      <c r="X355" s="200">
        <v>43242</v>
      </c>
      <c r="Y355" s="22"/>
      <c r="Z355" s="22"/>
      <c r="AA355" s="22"/>
      <c r="AB355" s="49">
        <f>AC355/(1+Tabla3[[#This Row],[TIPUS IVA]])</f>
        <v>62.198347107438025</v>
      </c>
      <c r="AC355" s="180">
        <v>75.260000000000005</v>
      </c>
      <c r="AD355" s="25">
        <v>0.21</v>
      </c>
      <c r="AE355" s="17" t="s">
        <v>38</v>
      </c>
      <c r="AF355" s="26" t="s">
        <v>37</v>
      </c>
    </row>
    <row r="356" spans="1:32" ht="27" customHeight="1" x14ac:dyDescent="0.25">
      <c r="A356" s="16" t="s">
        <v>28</v>
      </c>
      <c r="B356" s="46" t="s">
        <v>29</v>
      </c>
      <c r="C356" s="17" t="s">
        <v>40</v>
      </c>
      <c r="D356" s="47">
        <v>2018</v>
      </c>
      <c r="E356" s="195">
        <v>2018007661</v>
      </c>
      <c r="F356" s="17" t="s">
        <v>1015</v>
      </c>
      <c r="G356" s="16" t="s">
        <v>32</v>
      </c>
      <c r="H356" s="17" t="s">
        <v>33</v>
      </c>
      <c r="I356" s="49">
        <f>J356/(1+Tabla3[[#This Row],[TIPUS IVA]])</f>
        <v>123.78512396694215</v>
      </c>
      <c r="J356" s="180">
        <v>149.78</v>
      </c>
      <c r="K356" s="180">
        <v>149.78</v>
      </c>
      <c r="L356" s="17" t="s">
        <v>52</v>
      </c>
      <c r="M356" s="17"/>
      <c r="N356" s="196"/>
      <c r="O356" s="197" t="s">
        <v>1014</v>
      </c>
      <c r="P356" s="16" t="s">
        <v>37</v>
      </c>
      <c r="Q356" s="194" t="s">
        <v>493</v>
      </c>
      <c r="R356" s="198" t="s">
        <v>503</v>
      </c>
      <c r="S356" s="17"/>
      <c r="T356" s="199" t="s">
        <v>727</v>
      </c>
      <c r="U356" s="200">
        <v>43237</v>
      </c>
      <c r="V356" s="200">
        <v>43237</v>
      </c>
      <c r="W356" s="200">
        <v>43242</v>
      </c>
      <c r="X356" s="200">
        <v>43248</v>
      </c>
      <c r="Y356" s="22"/>
      <c r="Z356" s="22"/>
      <c r="AA356" s="22"/>
      <c r="AB356" s="49">
        <f>AC356/(1+Tabla3[[#This Row],[TIPUS IVA]])</f>
        <v>123.78512396694215</v>
      </c>
      <c r="AC356" s="180">
        <v>149.78</v>
      </c>
      <c r="AD356" s="25">
        <v>0.21</v>
      </c>
      <c r="AE356" s="17" t="s">
        <v>38</v>
      </c>
      <c r="AF356" s="26" t="s">
        <v>37</v>
      </c>
    </row>
    <row r="357" spans="1:32" ht="27" customHeight="1" x14ac:dyDescent="0.25">
      <c r="A357" s="16" t="s">
        <v>28</v>
      </c>
      <c r="B357" s="46" t="s">
        <v>29</v>
      </c>
      <c r="C357" s="17" t="s">
        <v>40</v>
      </c>
      <c r="D357" s="47">
        <v>2018</v>
      </c>
      <c r="E357" s="195">
        <v>2018007662</v>
      </c>
      <c r="F357" s="17" t="s">
        <v>547</v>
      </c>
      <c r="G357" s="16" t="s">
        <v>32</v>
      </c>
      <c r="H357" s="17" t="s">
        <v>33</v>
      </c>
      <c r="I357" s="49">
        <f>J357/(1+Tabla3[[#This Row],[TIPUS IVA]])</f>
        <v>110.80991735537191</v>
      </c>
      <c r="J357" s="180">
        <v>134.08000000000001</v>
      </c>
      <c r="K357" s="180">
        <v>134.08000000000001</v>
      </c>
      <c r="L357" s="17" t="s">
        <v>52</v>
      </c>
      <c r="M357" s="17"/>
      <c r="N357" s="196"/>
      <c r="O357" s="197" t="s">
        <v>1014</v>
      </c>
      <c r="P357" s="16" t="s">
        <v>37</v>
      </c>
      <c r="Q357" s="194" t="s">
        <v>493</v>
      </c>
      <c r="R357" s="198" t="s">
        <v>503</v>
      </c>
      <c r="S357" s="17"/>
      <c r="T357" s="199" t="s">
        <v>727</v>
      </c>
      <c r="U357" s="200">
        <v>43237</v>
      </c>
      <c r="V357" s="200">
        <v>43237</v>
      </c>
      <c r="W357" s="200">
        <v>43242</v>
      </c>
      <c r="X357" s="200">
        <v>43248</v>
      </c>
      <c r="Y357" s="22"/>
      <c r="Z357" s="22"/>
      <c r="AA357" s="22"/>
      <c r="AB357" s="49">
        <f>AC357/(1+Tabla3[[#This Row],[TIPUS IVA]])</f>
        <v>110.80991735537191</v>
      </c>
      <c r="AC357" s="180">
        <v>134.08000000000001</v>
      </c>
      <c r="AD357" s="25">
        <v>0.21</v>
      </c>
      <c r="AE357" s="17" t="s">
        <v>38</v>
      </c>
      <c r="AF357" s="26" t="s">
        <v>37</v>
      </c>
    </row>
    <row r="358" spans="1:32" ht="27" customHeight="1" x14ac:dyDescent="0.25">
      <c r="A358" s="16" t="s">
        <v>28</v>
      </c>
      <c r="B358" s="46" t="s">
        <v>29</v>
      </c>
      <c r="C358" s="17" t="s">
        <v>40</v>
      </c>
      <c r="D358" s="47">
        <v>2018</v>
      </c>
      <c r="E358" s="195">
        <v>2018008205</v>
      </c>
      <c r="F358" s="17" t="s">
        <v>547</v>
      </c>
      <c r="G358" s="16" t="s">
        <v>32</v>
      </c>
      <c r="H358" s="17" t="s">
        <v>33</v>
      </c>
      <c r="I358" s="49">
        <f>J358/(1+Tabla3[[#This Row],[TIPUS IVA]])</f>
        <v>2.1487603305785123</v>
      </c>
      <c r="J358" s="180">
        <v>2.6</v>
      </c>
      <c r="K358" s="180">
        <v>2.6</v>
      </c>
      <c r="L358" s="17" t="s">
        <v>52</v>
      </c>
      <c r="M358" s="17"/>
      <c r="N358" s="196"/>
      <c r="O358" s="197" t="s">
        <v>1014</v>
      </c>
      <c r="P358" s="16" t="s">
        <v>37</v>
      </c>
      <c r="Q358" s="194" t="s">
        <v>493</v>
      </c>
      <c r="R358" s="198" t="s">
        <v>503</v>
      </c>
      <c r="S358" s="17"/>
      <c r="T358" s="199" t="s">
        <v>727</v>
      </c>
      <c r="U358" s="200">
        <v>43251</v>
      </c>
      <c r="V358" s="200">
        <v>43251</v>
      </c>
      <c r="W358" s="200">
        <v>43252</v>
      </c>
      <c r="X358" s="200">
        <v>43255</v>
      </c>
      <c r="Y358" s="22"/>
      <c r="Z358" s="22"/>
      <c r="AA358" s="22"/>
      <c r="AB358" s="49">
        <f>AC358/(1+Tabla3[[#This Row],[TIPUS IVA]])</f>
        <v>2.1487603305785123</v>
      </c>
      <c r="AC358" s="180">
        <v>2.6</v>
      </c>
      <c r="AD358" s="25">
        <v>0.21</v>
      </c>
      <c r="AE358" s="17" t="s">
        <v>38</v>
      </c>
      <c r="AF358" s="26" t="s">
        <v>37</v>
      </c>
    </row>
    <row r="359" spans="1:32" ht="27" customHeight="1" x14ac:dyDescent="0.25">
      <c r="A359" s="16" t="s">
        <v>28</v>
      </c>
      <c r="B359" s="46" t="s">
        <v>29</v>
      </c>
      <c r="C359" s="17" t="s">
        <v>40</v>
      </c>
      <c r="D359" s="47">
        <v>2018</v>
      </c>
      <c r="E359" s="195">
        <v>2018008643</v>
      </c>
      <c r="F359" s="17" t="s">
        <v>547</v>
      </c>
      <c r="G359" s="16" t="s">
        <v>32</v>
      </c>
      <c r="H359" s="17" t="s">
        <v>33</v>
      </c>
      <c r="I359" s="49">
        <f>J359/(1+Tabla3[[#This Row],[TIPUS IVA]])</f>
        <v>47.520661157024797</v>
      </c>
      <c r="J359" s="180">
        <v>57.5</v>
      </c>
      <c r="K359" s="180">
        <v>57.5</v>
      </c>
      <c r="L359" s="17" t="s">
        <v>52</v>
      </c>
      <c r="M359" s="17"/>
      <c r="N359" s="196"/>
      <c r="O359" s="197" t="s">
        <v>1014</v>
      </c>
      <c r="P359" s="16" t="s">
        <v>37</v>
      </c>
      <c r="Q359" s="194" t="s">
        <v>493</v>
      </c>
      <c r="R359" s="198" t="s">
        <v>503</v>
      </c>
      <c r="S359" s="17"/>
      <c r="T359" s="199" t="s">
        <v>727</v>
      </c>
      <c r="U359" s="200">
        <v>43258</v>
      </c>
      <c r="V359" s="200">
        <v>43258</v>
      </c>
      <c r="W359" s="200">
        <v>43259</v>
      </c>
      <c r="X359" s="200">
        <v>43262</v>
      </c>
      <c r="Y359" s="22"/>
      <c r="Z359" s="22"/>
      <c r="AA359" s="22"/>
      <c r="AB359" s="49">
        <f>AC359/(1+Tabla3[[#This Row],[TIPUS IVA]])</f>
        <v>47.520661157024797</v>
      </c>
      <c r="AC359" s="180">
        <v>57.5</v>
      </c>
      <c r="AD359" s="25">
        <v>0.21</v>
      </c>
      <c r="AE359" s="17" t="s">
        <v>38</v>
      </c>
      <c r="AF359" s="26" t="s">
        <v>37</v>
      </c>
    </row>
    <row r="360" spans="1:32" ht="27" customHeight="1" x14ac:dyDescent="0.25">
      <c r="A360" s="16" t="s">
        <v>28</v>
      </c>
      <c r="B360" s="46" t="s">
        <v>29</v>
      </c>
      <c r="C360" s="17" t="s">
        <v>40</v>
      </c>
      <c r="D360" s="47">
        <v>2018</v>
      </c>
      <c r="E360" s="195">
        <v>2018008845</v>
      </c>
      <c r="F360" s="17" t="s">
        <v>547</v>
      </c>
      <c r="G360" s="16" t="s">
        <v>32</v>
      </c>
      <c r="H360" s="17" t="s">
        <v>33</v>
      </c>
      <c r="I360" s="49">
        <f>J360/(1+Tabla3[[#This Row],[TIPUS IVA]])</f>
        <v>112.95867768595042</v>
      </c>
      <c r="J360" s="180">
        <v>136.68</v>
      </c>
      <c r="K360" s="180">
        <v>136.68</v>
      </c>
      <c r="L360" s="17" t="s">
        <v>52</v>
      </c>
      <c r="M360" s="17"/>
      <c r="N360" s="196"/>
      <c r="O360" s="197" t="s">
        <v>1014</v>
      </c>
      <c r="P360" s="16" t="s">
        <v>37</v>
      </c>
      <c r="Q360" s="194" t="s">
        <v>493</v>
      </c>
      <c r="R360" s="198" t="s">
        <v>503</v>
      </c>
      <c r="S360" s="17"/>
      <c r="T360" s="199" t="s">
        <v>727</v>
      </c>
      <c r="U360" s="200">
        <v>43258</v>
      </c>
      <c r="V360" s="200">
        <v>43258</v>
      </c>
      <c r="W360" s="200">
        <v>43259</v>
      </c>
      <c r="X360" s="200">
        <v>43262</v>
      </c>
      <c r="Y360" s="22"/>
      <c r="Z360" s="22"/>
      <c r="AA360" s="22"/>
      <c r="AB360" s="49">
        <f>AC360/(1+Tabla3[[#This Row],[TIPUS IVA]])</f>
        <v>112.95867768595042</v>
      </c>
      <c r="AC360" s="180">
        <v>136.68</v>
      </c>
      <c r="AD360" s="25">
        <v>0.21</v>
      </c>
      <c r="AE360" s="17" t="s">
        <v>38</v>
      </c>
      <c r="AF360" s="26" t="s">
        <v>37</v>
      </c>
    </row>
    <row r="361" spans="1:32" ht="27" customHeight="1" x14ac:dyDescent="0.25">
      <c r="A361" s="16" t="s">
        <v>28</v>
      </c>
      <c r="B361" s="46" t="s">
        <v>29</v>
      </c>
      <c r="C361" s="17" t="s">
        <v>40</v>
      </c>
      <c r="D361" s="47">
        <v>2018</v>
      </c>
      <c r="E361" s="59">
        <v>2018000749</v>
      </c>
      <c r="F361" s="17" t="s">
        <v>1016</v>
      </c>
      <c r="G361" s="16" t="s">
        <v>32</v>
      </c>
      <c r="H361" s="17" t="s">
        <v>33</v>
      </c>
      <c r="I361" s="19">
        <f t="shared" ref="I361:I411" si="4">J361/(1+21%)</f>
        <v>385.04132231404958</v>
      </c>
      <c r="J361" s="38">
        <v>465.9</v>
      </c>
      <c r="K361" s="38">
        <v>465.9</v>
      </c>
      <c r="L361" s="43" t="s">
        <v>52</v>
      </c>
      <c r="M361" s="43"/>
      <c r="N361" s="60" t="s">
        <v>235</v>
      </c>
      <c r="O361" s="55" t="s">
        <v>236</v>
      </c>
      <c r="P361" s="16" t="s">
        <v>37</v>
      </c>
      <c r="Q361" s="194" t="s">
        <v>493</v>
      </c>
      <c r="R361" s="63" t="s">
        <v>503</v>
      </c>
      <c r="S361" s="17"/>
      <c r="T361" s="62" t="s">
        <v>141</v>
      </c>
      <c r="U361" s="24">
        <v>43130</v>
      </c>
      <c r="V361" s="24">
        <v>43140</v>
      </c>
      <c r="W361" s="24">
        <v>43143</v>
      </c>
      <c r="X361" s="24">
        <v>43178</v>
      </c>
      <c r="Y361" s="22"/>
      <c r="Z361" s="22"/>
      <c r="AA361" s="22"/>
      <c r="AB361" s="49">
        <f t="shared" ref="AB361:AB374" si="5">AC361/(1+AD361)</f>
        <v>385.04132231404958</v>
      </c>
      <c r="AC361" s="39">
        <v>465.9</v>
      </c>
      <c r="AD361" s="25">
        <v>0.21</v>
      </c>
      <c r="AE361" s="17" t="s">
        <v>38</v>
      </c>
      <c r="AF361" s="26" t="s">
        <v>37</v>
      </c>
    </row>
    <row r="362" spans="1:32" ht="27" customHeight="1" x14ac:dyDescent="0.25">
      <c r="A362" s="16" t="s">
        <v>28</v>
      </c>
      <c r="B362" s="46" t="s">
        <v>29</v>
      </c>
      <c r="C362" s="16" t="s">
        <v>40</v>
      </c>
      <c r="D362" s="47">
        <v>2017</v>
      </c>
      <c r="E362" s="59">
        <v>2018004334</v>
      </c>
      <c r="F362" s="17" t="s">
        <v>1017</v>
      </c>
      <c r="G362" s="16" t="s">
        <v>32</v>
      </c>
      <c r="H362" s="17" t="s">
        <v>33</v>
      </c>
      <c r="I362" s="19">
        <f t="shared" si="4"/>
        <v>283.51239669421489</v>
      </c>
      <c r="J362" s="38">
        <v>343.05</v>
      </c>
      <c r="K362" s="38">
        <v>343.05</v>
      </c>
      <c r="L362" s="17" t="s">
        <v>34</v>
      </c>
      <c r="M362" s="17"/>
      <c r="N362" s="60" t="s">
        <v>235</v>
      </c>
      <c r="O362" s="55" t="s">
        <v>236</v>
      </c>
      <c r="P362" s="16" t="s">
        <v>37</v>
      </c>
      <c r="Q362" s="194" t="s">
        <v>493</v>
      </c>
      <c r="R362" s="61" t="s">
        <v>503</v>
      </c>
      <c r="S362" s="17"/>
      <c r="T362" s="62" t="s">
        <v>141</v>
      </c>
      <c r="U362" s="24">
        <v>43063</v>
      </c>
      <c r="V362" s="24">
        <v>43063</v>
      </c>
      <c r="W362" s="24">
        <v>43067</v>
      </c>
      <c r="X362" s="24">
        <v>43213</v>
      </c>
      <c r="Y362" s="17"/>
      <c r="Z362" s="22"/>
      <c r="AA362" s="17"/>
      <c r="AB362" s="49">
        <f t="shared" si="5"/>
        <v>283.51239669421489</v>
      </c>
      <c r="AC362" s="38">
        <v>343.05</v>
      </c>
      <c r="AD362" s="25">
        <v>0.21</v>
      </c>
      <c r="AE362" s="17" t="s">
        <v>38</v>
      </c>
      <c r="AF362" s="26" t="s">
        <v>37</v>
      </c>
    </row>
    <row r="363" spans="1:32" ht="27" customHeight="1" x14ac:dyDescent="0.25">
      <c r="A363" s="16" t="s">
        <v>28</v>
      </c>
      <c r="B363" s="46" t="s">
        <v>29</v>
      </c>
      <c r="C363" s="17" t="s">
        <v>40</v>
      </c>
      <c r="D363" s="47">
        <v>2018</v>
      </c>
      <c r="E363" s="59">
        <v>2018002139</v>
      </c>
      <c r="F363" s="17" t="s">
        <v>1018</v>
      </c>
      <c r="G363" s="16" t="s">
        <v>32</v>
      </c>
      <c r="H363" s="17" t="s">
        <v>33</v>
      </c>
      <c r="I363" s="19">
        <f t="shared" si="4"/>
        <v>328.32231404958679</v>
      </c>
      <c r="J363" s="38">
        <v>397.27</v>
      </c>
      <c r="K363" s="38">
        <v>397.27</v>
      </c>
      <c r="L363" s="17" t="s">
        <v>52</v>
      </c>
      <c r="M363" s="17"/>
      <c r="N363" s="60" t="s">
        <v>235</v>
      </c>
      <c r="O363" s="55" t="s">
        <v>236</v>
      </c>
      <c r="P363" s="16" t="s">
        <v>37</v>
      </c>
      <c r="Q363" s="194" t="s">
        <v>493</v>
      </c>
      <c r="R363" s="63" t="s">
        <v>503</v>
      </c>
      <c r="S363" s="17"/>
      <c r="T363" s="62" t="s">
        <v>141</v>
      </c>
      <c r="U363" s="24">
        <v>43147</v>
      </c>
      <c r="V363" s="24">
        <v>43147</v>
      </c>
      <c r="W363" s="24">
        <v>43147</v>
      </c>
      <c r="X363" s="24">
        <v>43213</v>
      </c>
      <c r="Y363" s="22"/>
      <c r="Z363" s="22"/>
      <c r="AA363" s="22"/>
      <c r="AB363" s="49">
        <f t="shared" si="5"/>
        <v>328.32231404958679</v>
      </c>
      <c r="AC363" s="39">
        <v>397.27</v>
      </c>
      <c r="AD363" s="25">
        <v>0.21</v>
      </c>
      <c r="AE363" s="17" t="s">
        <v>38</v>
      </c>
      <c r="AF363" s="26" t="s">
        <v>37</v>
      </c>
    </row>
    <row r="364" spans="1:32" ht="27" customHeight="1" x14ac:dyDescent="0.25">
      <c r="A364" s="16" t="s">
        <v>28</v>
      </c>
      <c r="B364" s="46" t="s">
        <v>29</v>
      </c>
      <c r="C364" s="17" t="s">
        <v>40</v>
      </c>
      <c r="D364" s="47">
        <v>2018</v>
      </c>
      <c r="E364" s="59">
        <v>2018003724</v>
      </c>
      <c r="F364" s="17" t="s">
        <v>1019</v>
      </c>
      <c r="G364" s="16" t="s">
        <v>32</v>
      </c>
      <c r="H364" s="17" t="s">
        <v>33</v>
      </c>
      <c r="I364" s="19">
        <f t="shared" si="4"/>
        <v>265.60330578512395</v>
      </c>
      <c r="J364" s="38">
        <v>321.38</v>
      </c>
      <c r="K364" s="38">
        <v>321.38</v>
      </c>
      <c r="L364" s="17" t="s">
        <v>52</v>
      </c>
      <c r="M364" s="17"/>
      <c r="N364" s="60" t="s">
        <v>235</v>
      </c>
      <c r="O364" s="55" t="s">
        <v>236</v>
      </c>
      <c r="P364" s="16" t="s">
        <v>37</v>
      </c>
      <c r="Q364" s="194" t="s">
        <v>493</v>
      </c>
      <c r="R364" s="63" t="s">
        <v>503</v>
      </c>
      <c r="S364" s="17"/>
      <c r="T364" s="62" t="s">
        <v>141</v>
      </c>
      <c r="U364" s="24">
        <v>43195</v>
      </c>
      <c r="V364" s="24">
        <v>43195</v>
      </c>
      <c r="W364" s="24">
        <v>43196</v>
      </c>
      <c r="X364" s="24">
        <v>43242</v>
      </c>
      <c r="Y364" s="22"/>
      <c r="Z364" s="22"/>
      <c r="AA364" s="22"/>
      <c r="AB364" s="49">
        <f t="shared" si="5"/>
        <v>265.60330578512395</v>
      </c>
      <c r="AC364" s="39">
        <v>321.38</v>
      </c>
      <c r="AD364" s="25">
        <v>0.21</v>
      </c>
      <c r="AE364" s="17" t="s">
        <v>38</v>
      </c>
      <c r="AF364" s="26" t="s">
        <v>37</v>
      </c>
    </row>
    <row r="365" spans="1:32" ht="27" customHeight="1" x14ac:dyDescent="0.25">
      <c r="A365" s="16" t="s">
        <v>28</v>
      </c>
      <c r="B365" s="46" t="s">
        <v>29</v>
      </c>
      <c r="C365" s="17" t="s">
        <v>40</v>
      </c>
      <c r="D365" s="47">
        <v>2018</v>
      </c>
      <c r="E365" s="59">
        <v>2018004278</v>
      </c>
      <c r="F365" s="17" t="s">
        <v>1020</v>
      </c>
      <c r="G365" s="16" t="s">
        <v>32</v>
      </c>
      <c r="H365" s="17" t="s">
        <v>33</v>
      </c>
      <c r="I365" s="19">
        <f t="shared" si="4"/>
        <v>1968.9999999999998</v>
      </c>
      <c r="J365" s="38">
        <v>2382.4899999999998</v>
      </c>
      <c r="K365" s="38">
        <v>2382.4899999999998</v>
      </c>
      <c r="L365" s="17" t="s">
        <v>52</v>
      </c>
      <c r="M365" s="17"/>
      <c r="N365" s="60" t="s">
        <v>235</v>
      </c>
      <c r="O365" s="55" t="s">
        <v>236</v>
      </c>
      <c r="P365" s="16" t="s">
        <v>37</v>
      </c>
      <c r="Q365" s="194" t="s">
        <v>493</v>
      </c>
      <c r="R365" s="63" t="s">
        <v>503</v>
      </c>
      <c r="S365" s="17"/>
      <c r="T365" s="62" t="s">
        <v>141</v>
      </c>
      <c r="U365" s="24">
        <v>43195</v>
      </c>
      <c r="V365" s="24">
        <v>43196</v>
      </c>
      <c r="W365" s="24">
        <v>43199</v>
      </c>
      <c r="X365" s="24">
        <v>43227</v>
      </c>
      <c r="Y365" s="22"/>
      <c r="Z365" s="22"/>
      <c r="AA365" s="22"/>
      <c r="AB365" s="49">
        <f t="shared" si="5"/>
        <v>1968.9999999999998</v>
      </c>
      <c r="AC365" s="39">
        <v>2382.4899999999998</v>
      </c>
      <c r="AD365" s="25">
        <v>0.21</v>
      </c>
      <c r="AE365" s="17" t="s">
        <v>38</v>
      </c>
      <c r="AF365" s="26" t="s">
        <v>37</v>
      </c>
    </row>
    <row r="366" spans="1:32" ht="27" customHeight="1" x14ac:dyDescent="0.25">
      <c r="A366" s="16" t="s">
        <v>28</v>
      </c>
      <c r="B366" s="46" t="s">
        <v>29</v>
      </c>
      <c r="C366" s="17" t="s">
        <v>40</v>
      </c>
      <c r="D366" s="47">
        <v>2018</v>
      </c>
      <c r="E366" s="59">
        <v>2018002496</v>
      </c>
      <c r="F366" s="17" t="s">
        <v>1021</v>
      </c>
      <c r="G366" s="16" t="s">
        <v>32</v>
      </c>
      <c r="H366" s="17" t="s">
        <v>33</v>
      </c>
      <c r="I366" s="19">
        <f t="shared" si="4"/>
        <v>897.75206611570252</v>
      </c>
      <c r="J366" s="38">
        <v>1086.28</v>
      </c>
      <c r="K366" s="38">
        <v>1086.28</v>
      </c>
      <c r="L366" s="17" t="s">
        <v>52</v>
      </c>
      <c r="M366" s="17"/>
      <c r="N366" s="60" t="s">
        <v>235</v>
      </c>
      <c r="O366" s="55" t="s">
        <v>236</v>
      </c>
      <c r="P366" s="16" t="s">
        <v>37</v>
      </c>
      <c r="Q366" s="194" t="s">
        <v>493</v>
      </c>
      <c r="R366" s="63" t="s">
        <v>503</v>
      </c>
      <c r="S366" s="17"/>
      <c r="T366" s="62" t="s">
        <v>141</v>
      </c>
      <c r="U366" s="24">
        <v>43157</v>
      </c>
      <c r="V366" s="24">
        <v>43157</v>
      </c>
      <c r="W366" s="24">
        <v>43160</v>
      </c>
      <c r="X366" s="24">
        <v>43213</v>
      </c>
      <c r="Y366" s="22"/>
      <c r="Z366" s="22"/>
      <c r="AA366" s="22"/>
      <c r="AB366" s="49">
        <f t="shared" si="5"/>
        <v>897.75206611570252</v>
      </c>
      <c r="AC366" s="39">
        <v>1086.28</v>
      </c>
      <c r="AD366" s="25">
        <v>0.21</v>
      </c>
      <c r="AE366" s="17" t="s">
        <v>38</v>
      </c>
      <c r="AF366" s="26" t="s">
        <v>37</v>
      </c>
    </row>
    <row r="367" spans="1:32" ht="27" customHeight="1" x14ac:dyDescent="0.25">
      <c r="A367" s="16" t="s">
        <v>28</v>
      </c>
      <c r="B367" s="46" t="s">
        <v>29</v>
      </c>
      <c r="C367" s="17" t="s">
        <v>40</v>
      </c>
      <c r="D367" s="47">
        <v>2018</v>
      </c>
      <c r="E367" s="59">
        <v>2018002598</v>
      </c>
      <c r="F367" s="17" t="s">
        <v>1022</v>
      </c>
      <c r="G367" s="16" t="s">
        <v>32</v>
      </c>
      <c r="H367" s="17" t="s">
        <v>33</v>
      </c>
      <c r="I367" s="19">
        <f t="shared" si="4"/>
        <v>373.04958677685948</v>
      </c>
      <c r="J367" s="38">
        <v>451.39</v>
      </c>
      <c r="K367" s="38">
        <v>451.39</v>
      </c>
      <c r="L367" s="17" t="s">
        <v>52</v>
      </c>
      <c r="M367" s="17"/>
      <c r="N367" s="60" t="s">
        <v>235</v>
      </c>
      <c r="O367" s="55" t="s">
        <v>236</v>
      </c>
      <c r="P367" s="16" t="s">
        <v>37</v>
      </c>
      <c r="Q367" s="194" t="s">
        <v>493</v>
      </c>
      <c r="R367" s="63" t="s">
        <v>503</v>
      </c>
      <c r="S367" s="17"/>
      <c r="T367" s="62" t="s">
        <v>141</v>
      </c>
      <c r="U367" s="24">
        <v>43165</v>
      </c>
      <c r="V367" s="24">
        <v>43165</v>
      </c>
      <c r="W367" s="24">
        <v>43165</v>
      </c>
      <c r="X367" s="24">
        <v>43213</v>
      </c>
      <c r="Y367" s="22"/>
      <c r="Z367" s="22"/>
      <c r="AA367" s="22"/>
      <c r="AB367" s="49">
        <f t="shared" si="5"/>
        <v>373.04958677685948</v>
      </c>
      <c r="AC367" s="39">
        <v>451.39</v>
      </c>
      <c r="AD367" s="25">
        <v>0.21</v>
      </c>
      <c r="AE367" s="17" t="s">
        <v>38</v>
      </c>
      <c r="AF367" s="26" t="s">
        <v>37</v>
      </c>
    </row>
    <row r="368" spans="1:32" ht="27" customHeight="1" x14ac:dyDescent="0.25">
      <c r="A368" s="16" t="s">
        <v>28</v>
      </c>
      <c r="B368" s="46" t="s">
        <v>29</v>
      </c>
      <c r="C368" s="17" t="s">
        <v>40</v>
      </c>
      <c r="D368" s="47">
        <v>2018</v>
      </c>
      <c r="E368" s="59">
        <v>2018002604</v>
      </c>
      <c r="F368" s="17" t="s">
        <v>1023</v>
      </c>
      <c r="G368" s="16" t="s">
        <v>32</v>
      </c>
      <c r="H368" s="17" t="s">
        <v>33</v>
      </c>
      <c r="I368" s="19">
        <f t="shared" si="4"/>
        <v>2483.7933884297522</v>
      </c>
      <c r="J368" s="38">
        <v>3005.39</v>
      </c>
      <c r="K368" s="38">
        <v>3005.39</v>
      </c>
      <c r="L368" s="17" t="s">
        <v>52</v>
      </c>
      <c r="M368" s="17"/>
      <c r="N368" s="60" t="s">
        <v>235</v>
      </c>
      <c r="O368" s="55" t="s">
        <v>236</v>
      </c>
      <c r="P368" s="16" t="s">
        <v>37</v>
      </c>
      <c r="Q368" s="194" t="s">
        <v>493</v>
      </c>
      <c r="R368" s="63" t="s">
        <v>503</v>
      </c>
      <c r="S368" s="17"/>
      <c r="T368" s="62" t="s">
        <v>141</v>
      </c>
      <c r="U368" s="24">
        <v>43160</v>
      </c>
      <c r="V368" s="24">
        <v>43161</v>
      </c>
      <c r="W368" s="24">
        <v>43161</v>
      </c>
      <c r="X368" s="24">
        <v>43213</v>
      </c>
      <c r="Y368" s="22"/>
      <c r="Z368" s="22"/>
      <c r="AA368" s="22"/>
      <c r="AB368" s="49">
        <f t="shared" si="5"/>
        <v>2483.7933884297522</v>
      </c>
      <c r="AC368" s="39">
        <v>3005.39</v>
      </c>
      <c r="AD368" s="25">
        <v>0.21</v>
      </c>
      <c r="AE368" s="17" t="s">
        <v>38</v>
      </c>
      <c r="AF368" s="26" t="s">
        <v>37</v>
      </c>
    </row>
    <row r="369" spans="1:32" ht="27" customHeight="1" x14ac:dyDescent="0.25">
      <c r="A369" s="16" t="s">
        <v>28</v>
      </c>
      <c r="B369" s="46" t="s">
        <v>29</v>
      </c>
      <c r="C369" s="17" t="s">
        <v>40</v>
      </c>
      <c r="D369" s="47">
        <v>2018</v>
      </c>
      <c r="E369" s="59">
        <v>2018002620</v>
      </c>
      <c r="F369" s="17" t="s">
        <v>1024</v>
      </c>
      <c r="G369" s="16" t="s">
        <v>32</v>
      </c>
      <c r="H369" s="17" t="s">
        <v>33</v>
      </c>
      <c r="I369" s="19">
        <f t="shared" si="4"/>
        <v>594.61157024793397</v>
      </c>
      <c r="J369" s="38">
        <v>719.48</v>
      </c>
      <c r="K369" s="38">
        <v>719.48</v>
      </c>
      <c r="L369" s="17" t="s">
        <v>52</v>
      </c>
      <c r="M369" s="17"/>
      <c r="N369" s="60" t="s">
        <v>235</v>
      </c>
      <c r="O369" s="55" t="s">
        <v>236</v>
      </c>
      <c r="P369" s="16" t="s">
        <v>37</v>
      </c>
      <c r="Q369" s="194" t="s">
        <v>493</v>
      </c>
      <c r="R369" s="63" t="s">
        <v>503</v>
      </c>
      <c r="S369" s="17"/>
      <c r="T369" s="62" t="s">
        <v>141</v>
      </c>
      <c r="U369" s="24">
        <v>43159</v>
      </c>
      <c r="V369" s="24">
        <v>43165</v>
      </c>
      <c r="W369" s="24">
        <v>43165</v>
      </c>
      <c r="X369" s="24">
        <v>43242</v>
      </c>
      <c r="Y369" s="22"/>
      <c r="Z369" s="22"/>
      <c r="AA369" s="22"/>
      <c r="AB369" s="49">
        <f t="shared" si="5"/>
        <v>594.61157024793397</v>
      </c>
      <c r="AC369" s="39">
        <v>719.48</v>
      </c>
      <c r="AD369" s="25">
        <v>0.21</v>
      </c>
      <c r="AE369" s="17" t="s">
        <v>38</v>
      </c>
      <c r="AF369" s="26" t="s">
        <v>37</v>
      </c>
    </row>
    <row r="370" spans="1:32" ht="27" customHeight="1" x14ac:dyDescent="0.25">
      <c r="A370" s="16" t="s">
        <v>28</v>
      </c>
      <c r="B370" s="46" t="s">
        <v>29</v>
      </c>
      <c r="C370" s="17" t="s">
        <v>40</v>
      </c>
      <c r="D370" s="47">
        <v>2018</v>
      </c>
      <c r="E370" s="59">
        <v>2018002654</v>
      </c>
      <c r="F370" s="17" t="s">
        <v>1025</v>
      </c>
      <c r="G370" s="16" t="s">
        <v>32</v>
      </c>
      <c r="H370" s="17" t="s">
        <v>33</v>
      </c>
      <c r="I370" s="19">
        <f t="shared" si="4"/>
        <v>967.95041322314057</v>
      </c>
      <c r="J370" s="38">
        <v>1171.22</v>
      </c>
      <c r="K370" s="38">
        <v>1171.22</v>
      </c>
      <c r="L370" s="17" t="s">
        <v>52</v>
      </c>
      <c r="M370" s="17"/>
      <c r="N370" s="60" t="s">
        <v>235</v>
      </c>
      <c r="O370" s="55" t="s">
        <v>236</v>
      </c>
      <c r="P370" s="16" t="s">
        <v>37</v>
      </c>
      <c r="Q370" s="194" t="s">
        <v>493</v>
      </c>
      <c r="R370" s="63" t="s">
        <v>503</v>
      </c>
      <c r="S370" s="17"/>
      <c r="T370" s="62" t="s">
        <v>141</v>
      </c>
      <c r="U370" s="24">
        <v>43159</v>
      </c>
      <c r="V370" s="24">
        <v>43165</v>
      </c>
      <c r="W370" s="24">
        <v>43165</v>
      </c>
      <c r="X370" s="24">
        <v>43213</v>
      </c>
      <c r="Y370" s="22"/>
      <c r="Z370" s="22"/>
      <c r="AA370" s="22"/>
      <c r="AB370" s="49">
        <f t="shared" si="5"/>
        <v>967.95041322314057</v>
      </c>
      <c r="AC370" s="39">
        <v>1171.22</v>
      </c>
      <c r="AD370" s="25">
        <v>0.21</v>
      </c>
      <c r="AE370" s="17" t="s">
        <v>38</v>
      </c>
      <c r="AF370" s="26" t="s">
        <v>37</v>
      </c>
    </row>
    <row r="371" spans="1:32" ht="27" customHeight="1" x14ac:dyDescent="0.25">
      <c r="A371" s="16" t="s">
        <v>28</v>
      </c>
      <c r="B371" s="46" t="s">
        <v>29</v>
      </c>
      <c r="C371" s="17" t="s">
        <v>40</v>
      </c>
      <c r="D371" s="47">
        <v>2018</v>
      </c>
      <c r="E371" s="59">
        <v>2018002668</v>
      </c>
      <c r="F371" s="17" t="s">
        <v>1026</v>
      </c>
      <c r="G371" s="16" t="s">
        <v>32</v>
      </c>
      <c r="H371" s="17" t="s">
        <v>33</v>
      </c>
      <c r="I371" s="19">
        <f t="shared" si="4"/>
        <v>100.18181818181819</v>
      </c>
      <c r="J371" s="38">
        <v>121.22</v>
      </c>
      <c r="K371" s="38">
        <v>121.22</v>
      </c>
      <c r="L371" s="17" t="s">
        <v>52</v>
      </c>
      <c r="M371" s="17"/>
      <c r="N371" s="60" t="s">
        <v>235</v>
      </c>
      <c r="O371" s="55" t="s">
        <v>236</v>
      </c>
      <c r="P371" s="16" t="s">
        <v>37</v>
      </c>
      <c r="Q371" s="194" t="s">
        <v>493</v>
      </c>
      <c r="R371" s="63" t="s">
        <v>503</v>
      </c>
      <c r="S371" s="17"/>
      <c r="T371" s="62" t="s">
        <v>141</v>
      </c>
      <c r="U371" s="24">
        <v>43160</v>
      </c>
      <c r="V371" s="24">
        <v>43165</v>
      </c>
      <c r="W371" s="24">
        <v>43165</v>
      </c>
      <c r="X371" s="24">
        <v>43213</v>
      </c>
      <c r="Y371" s="22"/>
      <c r="Z371" s="22"/>
      <c r="AA371" s="22"/>
      <c r="AB371" s="49">
        <f t="shared" si="5"/>
        <v>100.18181818181819</v>
      </c>
      <c r="AC371" s="39">
        <v>121.22</v>
      </c>
      <c r="AD371" s="25">
        <v>0.21</v>
      </c>
      <c r="AE371" s="17" t="s">
        <v>38</v>
      </c>
      <c r="AF371" s="26" t="s">
        <v>37</v>
      </c>
    </row>
    <row r="372" spans="1:32" ht="27" customHeight="1" x14ac:dyDescent="0.25">
      <c r="A372" s="16" t="s">
        <v>28</v>
      </c>
      <c r="B372" s="46" t="s">
        <v>29</v>
      </c>
      <c r="C372" s="17" t="s">
        <v>40</v>
      </c>
      <c r="D372" s="47">
        <v>2018</v>
      </c>
      <c r="E372" s="59">
        <v>2018003976</v>
      </c>
      <c r="F372" s="17" t="s">
        <v>1027</v>
      </c>
      <c r="G372" s="16" t="s">
        <v>32</v>
      </c>
      <c r="H372" s="17" t="s">
        <v>33</v>
      </c>
      <c r="I372" s="19">
        <f t="shared" si="4"/>
        <v>192.39669421487605</v>
      </c>
      <c r="J372" s="38">
        <v>232.8</v>
      </c>
      <c r="K372" s="38">
        <v>232.8</v>
      </c>
      <c r="L372" s="17" t="s">
        <v>52</v>
      </c>
      <c r="M372" s="17"/>
      <c r="N372" s="60" t="s">
        <v>235</v>
      </c>
      <c r="O372" s="55" t="s">
        <v>236</v>
      </c>
      <c r="P372" s="16" t="s">
        <v>37</v>
      </c>
      <c r="Q372" s="194" t="s">
        <v>493</v>
      </c>
      <c r="R372" s="63" t="s">
        <v>503</v>
      </c>
      <c r="S372" s="17"/>
      <c r="T372" s="62" t="s">
        <v>141</v>
      </c>
      <c r="U372" s="24">
        <v>43178</v>
      </c>
      <c r="V372" s="24">
        <v>43182</v>
      </c>
      <c r="W372" s="24">
        <v>43182</v>
      </c>
      <c r="X372" s="24">
        <v>43213</v>
      </c>
      <c r="Y372" s="22"/>
      <c r="Z372" s="22"/>
      <c r="AA372" s="22"/>
      <c r="AB372" s="49">
        <f t="shared" si="5"/>
        <v>192.39669421487605</v>
      </c>
      <c r="AC372" s="39">
        <v>232.8</v>
      </c>
      <c r="AD372" s="25">
        <v>0.21</v>
      </c>
      <c r="AE372" s="17" t="s">
        <v>38</v>
      </c>
      <c r="AF372" s="26" t="s">
        <v>37</v>
      </c>
    </row>
    <row r="373" spans="1:32" ht="27" customHeight="1" x14ac:dyDescent="0.25">
      <c r="A373" s="16" t="s">
        <v>28</v>
      </c>
      <c r="B373" s="46" t="s">
        <v>29</v>
      </c>
      <c r="C373" s="17" t="s">
        <v>40</v>
      </c>
      <c r="D373" s="47">
        <v>2018</v>
      </c>
      <c r="E373" s="59">
        <v>2018001659</v>
      </c>
      <c r="F373" s="17" t="s">
        <v>1028</v>
      </c>
      <c r="G373" s="16" t="s">
        <v>32</v>
      </c>
      <c r="H373" s="17" t="s">
        <v>33</v>
      </c>
      <c r="I373" s="19">
        <f t="shared" si="4"/>
        <v>349.50413223140492</v>
      </c>
      <c r="J373" s="38">
        <v>422.9</v>
      </c>
      <c r="K373" s="38">
        <v>422.9</v>
      </c>
      <c r="L373" s="17" t="s">
        <v>52</v>
      </c>
      <c r="M373" s="17"/>
      <c r="N373" s="60" t="s">
        <v>235</v>
      </c>
      <c r="O373" s="55" t="s">
        <v>236</v>
      </c>
      <c r="P373" s="16" t="s">
        <v>37</v>
      </c>
      <c r="Q373" s="194" t="s">
        <v>493</v>
      </c>
      <c r="R373" s="63" t="s">
        <v>503</v>
      </c>
      <c r="S373" s="17"/>
      <c r="T373" s="62" t="s">
        <v>141</v>
      </c>
      <c r="U373" s="24">
        <v>43143</v>
      </c>
      <c r="V373" s="24">
        <v>43165</v>
      </c>
      <c r="W373" s="24">
        <v>43165</v>
      </c>
      <c r="X373" s="24">
        <v>43213</v>
      </c>
      <c r="Y373" s="22"/>
      <c r="Z373" s="22"/>
      <c r="AA373" s="22"/>
      <c r="AB373" s="49">
        <f t="shared" si="5"/>
        <v>349.50413223140492</v>
      </c>
      <c r="AC373" s="39">
        <v>422.9</v>
      </c>
      <c r="AD373" s="25">
        <v>0.21</v>
      </c>
      <c r="AE373" s="17" t="s">
        <v>38</v>
      </c>
      <c r="AF373" s="26" t="s">
        <v>37</v>
      </c>
    </row>
    <row r="374" spans="1:32" ht="27" customHeight="1" x14ac:dyDescent="0.25">
      <c r="A374" s="16" t="s">
        <v>28</v>
      </c>
      <c r="B374" s="46" t="s">
        <v>29</v>
      </c>
      <c r="C374" s="17" t="s">
        <v>40</v>
      </c>
      <c r="D374" s="47">
        <v>2018</v>
      </c>
      <c r="E374" s="59">
        <v>2018003750</v>
      </c>
      <c r="F374" s="17" t="s">
        <v>1029</v>
      </c>
      <c r="G374" s="16" t="s">
        <v>32</v>
      </c>
      <c r="H374" s="17" t="s">
        <v>33</v>
      </c>
      <c r="I374" s="19">
        <f t="shared" si="4"/>
        <v>86.297520661157023</v>
      </c>
      <c r="J374" s="38">
        <v>104.42</v>
      </c>
      <c r="K374" s="38">
        <v>104.42</v>
      </c>
      <c r="L374" s="17" t="s">
        <v>52</v>
      </c>
      <c r="M374" s="17"/>
      <c r="N374" s="60" t="s">
        <v>235</v>
      </c>
      <c r="O374" s="55" t="s">
        <v>236</v>
      </c>
      <c r="P374" s="16" t="s">
        <v>37</v>
      </c>
      <c r="Q374" s="194" t="s">
        <v>493</v>
      </c>
      <c r="R374" s="64" t="s">
        <v>503</v>
      </c>
      <c r="S374" s="17"/>
      <c r="T374" s="62" t="s">
        <v>141</v>
      </c>
      <c r="U374" s="24">
        <v>43174</v>
      </c>
      <c r="V374" s="24">
        <v>43182</v>
      </c>
      <c r="W374" s="24">
        <v>43182</v>
      </c>
      <c r="X374" s="24">
        <v>43213</v>
      </c>
      <c r="Y374" s="22"/>
      <c r="Z374" s="22"/>
      <c r="AA374" s="22"/>
      <c r="AB374" s="49">
        <f t="shared" si="5"/>
        <v>86.297520661157023</v>
      </c>
      <c r="AC374" s="39">
        <v>104.42</v>
      </c>
      <c r="AD374" s="25">
        <v>0.21</v>
      </c>
      <c r="AE374" s="17" t="s">
        <v>38</v>
      </c>
      <c r="AF374" s="26" t="s">
        <v>37</v>
      </c>
    </row>
    <row r="375" spans="1:32" ht="27" customHeight="1" x14ac:dyDescent="0.25">
      <c r="A375" s="16" t="s">
        <v>28</v>
      </c>
      <c r="B375" s="46" t="s">
        <v>29</v>
      </c>
      <c r="C375" s="17" t="s">
        <v>515</v>
      </c>
      <c r="D375" s="47">
        <v>2018</v>
      </c>
      <c r="E375" s="195">
        <v>2018005314</v>
      </c>
      <c r="F375" s="17" t="s">
        <v>240</v>
      </c>
      <c r="G375" s="16" t="s">
        <v>32</v>
      </c>
      <c r="H375" s="17" t="s">
        <v>33</v>
      </c>
      <c r="I375" s="19">
        <f t="shared" si="4"/>
        <v>133.72727272727272</v>
      </c>
      <c r="J375" s="180">
        <v>161.81</v>
      </c>
      <c r="K375" s="180">
        <v>161.81</v>
      </c>
      <c r="L375" s="17" t="s">
        <v>52</v>
      </c>
      <c r="M375" s="17"/>
      <c r="N375" s="196" t="s">
        <v>235</v>
      </c>
      <c r="O375" s="201" t="s">
        <v>236</v>
      </c>
      <c r="P375" s="16" t="s">
        <v>37</v>
      </c>
      <c r="Q375" s="194" t="s">
        <v>493</v>
      </c>
      <c r="R375" s="198" t="s">
        <v>503</v>
      </c>
      <c r="S375" s="17"/>
      <c r="T375" s="199" t="s">
        <v>141</v>
      </c>
      <c r="U375" s="24">
        <v>43195</v>
      </c>
      <c r="V375" s="24">
        <v>43195</v>
      </c>
      <c r="W375" s="24">
        <v>43196</v>
      </c>
      <c r="X375" s="200">
        <v>43213</v>
      </c>
      <c r="Y375" s="22"/>
      <c r="Z375" s="22"/>
      <c r="AA375" s="22"/>
      <c r="AB375" s="49">
        <f>AC375/(1+Tabla3[[#This Row],[TIPUS IVA]])</f>
        <v>133.72727272727272</v>
      </c>
      <c r="AC375" s="180">
        <v>161.81</v>
      </c>
      <c r="AD375" s="25">
        <v>0.21</v>
      </c>
      <c r="AE375" s="17" t="s">
        <v>38</v>
      </c>
      <c r="AF375" s="26" t="s">
        <v>37</v>
      </c>
    </row>
    <row r="376" spans="1:32" ht="27" customHeight="1" x14ac:dyDescent="0.25">
      <c r="A376" s="16" t="s">
        <v>28</v>
      </c>
      <c r="B376" s="46" t="s">
        <v>29</v>
      </c>
      <c r="C376" s="17" t="s">
        <v>515</v>
      </c>
      <c r="D376" s="47">
        <v>2018</v>
      </c>
      <c r="E376" s="195">
        <v>2018005315</v>
      </c>
      <c r="F376" s="17" t="s">
        <v>1030</v>
      </c>
      <c r="G376" s="16" t="s">
        <v>32</v>
      </c>
      <c r="H376" s="17" t="s">
        <v>33</v>
      </c>
      <c r="I376" s="19">
        <f t="shared" si="4"/>
        <v>21.297520661157026</v>
      </c>
      <c r="J376" s="180">
        <v>25.77</v>
      </c>
      <c r="K376" s="180">
        <v>25.77</v>
      </c>
      <c r="L376" s="17" t="s">
        <v>52</v>
      </c>
      <c r="M376" s="17"/>
      <c r="N376" s="196" t="s">
        <v>235</v>
      </c>
      <c r="O376" s="201" t="s">
        <v>236</v>
      </c>
      <c r="P376" s="16" t="s">
        <v>37</v>
      </c>
      <c r="Q376" s="194" t="s">
        <v>493</v>
      </c>
      <c r="R376" s="198" t="s">
        <v>503</v>
      </c>
      <c r="S376" s="17"/>
      <c r="T376" s="199" t="s">
        <v>141</v>
      </c>
      <c r="U376" s="24">
        <v>43195</v>
      </c>
      <c r="V376" s="24">
        <v>43195</v>
      </c>
      <c r="W376" s="24">
        <v>43196</v>
      </c>
      <c r="X376" s="200">
        <v>43213</v>
      </c>
      <c r="Y376" s="22"/>
      <c r="Z376" s="22"/>
      <c r="AA376" s="22"/>
      <c r="AB376" s="49">
        <f>AC376/(1+Tabla3[[#This Row],[TIPUS IVA]])</f>
        <v>21.297520661157026</v>
      </c>
      <c r="AC376" s="180">
        <v>25.77</v>
      </c>
      <c r="AD376" s="25">
        <v>0.21</v>
      </c>
      <c r="AE376" s="17" t="s">
        <v>38</v>
      </c>
      <c r="AF376" s="26" t="s">
        <v>37</v>
      </c>
    </row>
    <row r="377" spans="1:32" ht="27" customHeight="1" x14ac:dyDescent="0.25">
      <c r="A377" s="16" t="s">
        <v>28</v>
      </c>
      <c r="B377" s="46" t="s">
        <v>29</v>
      </c>
      <c r="C377" s="17" t="s">
        <v>515</v>
      </c>
      <c r="D377" s="47">
        <v>2018</v>
      </c>
      <c r="E377" s="195">
        <v>2018005316</v>
      </c>
      <c r="F377" s="17" t="s">
        <v>1031</v>
      </c>
      <c r="G377" s="16" t="s">
        <v>32</v>
      </c>
      <c r="H377" s="17" t="s">
        <v>33</v>
      </c>
      <c r="I377" s="19">
        <f t="shared" si="4"/>
        <v>7.4297520661157028</v>
      </c>
      <c r="J377" s="180">
        <v>8.99</v>
      </c>
      <c r="K377" s="180">
        <v>8.99</v>
      </c>
      <c r="L377" s="17" t="s">
        <v>52</v>
      </c>
      <c r="M377" s="17"/>
      <c r="N377" s="196" t="s">
        <v>235</v>
      </c>
      <c r="O377" s="201" t="s">
        <v>236</v>
      </c>
      <c r="P377" s="16" t="s">
        <v>37</v>
      </c>
      <c r="Q377" s="194" t="s">
        <v>493</v>
      </c>
      <c r="R377" s="198" t="s">
        <v>503</v>
      </c>
      <c r="S377" s="17"/>
      <c r="T377" s="199" t="s">
        <v>141</v>
      </c>
      <c r="U377" s="24">
        <v>43202</v>
      </c>
      <c r="V377" s="24">
        <v>43202</v>
      </c>
      <c r="W377" s="24">
        <v>43206</v>
      </c>
      <c r="X377" s="200">
        <v>43213</v>
      </c>
      <c r="Y377" s="22"/>
      <c r="Z377" s="22"/>
      <c r="AA377" s="22"/>
      <c r="AB377" s="49">
        <f>AC377/(1+Tabla3[[#This Row],[TIPUS IVA]])</f>
        <v>7.4297520661157028</v>
      </c>
      <c r="AC377" s="180">
        <v>8.99</v>
      </c>
      <c r="AD377" s="25">
        <v>0.21</v>
      </c>
      <c r="AE377" s="17" t="s">
        <v>38</v>
      </c>
      <c r="AF377" s="26" t="s">
        <v>37</v>
      </c>
    </row>
    <row r="378" spans="1:32" ht="27" customHeight="1" x14ac:dyDescent="0.25">
      <c r="A378" s="16" t="s">
        <v>28</v>
      </c>
      <c r="B378" s="46" t="s">
        <v>29</v>
      </c>
      <c r="C378" s="17" t="s">
        <v>515</v>
      </c>
      <c r="D378" s="47">
        <v>2018</v>
      </c>
      <c r="E378" s="195">
        <v>2018005317</v>
      </c>
      <c r="F378" s="17" t="s">
        <v>1032</v>
      </c>
      <c r="G378" s="16" t="s">
        <v>32</v>
      </c>
      <c r="H378" s="17" t="s">
        <v>33</v>
      </c>
      <c r="I378" s="19">
        <f t="shared" si="4"/>
        <v>24.66115702479339</v>
      </c>
      <c r="J378" s="180">
        <v>29.84</v>
      </c>
      <c r="K378" s="180">
        <v>29.84</v>
      </c>
      <c r="L378" s="17" t="s">
        <v>52</v>
      </c>
      <c r="M378" s="17"/>
      <c r="N378" s="196" t="s">
        <v>235</v>
      </c>
      <c r="O378" s="201" t="s">
        <v>236</v>
      </c>
      <c r="P378" s="16" t="s">
        <v>37</v>
      </c>
      <c r="Q378" s="194" t="s">
        <v>493</v>
      </c>
      <c r="R378" s="198" t="s">
        <v>503</v>
      </c>
      <c r="S378" s="17"/>
      <c r="T378" s="199" t="s">
        <v>141</v>
      </c>
      <c r="U378" s="24">
        <v>43195</v>
      </c>
      <c r="V378" s="24">
        <v>43195</v>
      </c>
      <c r="W378" s="24">
        <v>43196</v>
      </c>
      <c r="X378" s="200">
        <v>43213</v>
      </c>
      <c r="Y378" s="22"/>
      <c r="Z378" s="22"/>
      <c r="AA378" s="22"/>
      <c r="AB378" s="49">
        <f>AC378/(1+Tabla3[[#This Row],[TIPUS IVA]])</f>
        <v>24.66115702479339</v>
      </c>
      <c r="AC378" s="180">
        <v>29.84</v>
      </c>
      <c r="AD378" s="25">
        <v>0.21</v>
      </c>
      <c r="AE378" s="17" t="s">
        <v>38</v>
      </c>
      <c r="AF378" s="26" t="s">
        <v>37</v>
      </c>
    </row>
    <row r="379" spans="1:32" ht="27" customHeight="1" x14ac:dyDescent="0.25">
      <c r="A379" s="16" t="s">
        <v>28</v>
      </c>
      <c r="B379" s="46" t="s">
        <v>29</v>
      </c>
      <c r="C379" s="17" t="s">
        <v>515</v>
      </c>
      <c r="D379" s="47">
        <v>2018</v>
      </c>
      <c r="E379" s="195">
        <v>2018005320</v>
      </c>
      <c r="F379" s="17" t="s">
        <v>1033</v>
      </c>
      <c r="G379" s="16" t="s">
        <v>32</v>
      </c>
      <c r="H379" s="17" t="s">
        <v>33</v>
      </c>
      <c r="I379" s="19">
        <f t="shared" si="4"/>
        <v>244.55371900826449</v>
      </c>
      <c r="J379" s="180">
        <v>295.91000000000003</v>
      </c>
      <c r="K379" s="180">
        <v>295.91000000000003</v>
      </c>
      <c r="L379" s="17" t="s">
        <v>52</v>
      </c>
      <c r="M379" s="17"/>
      <c r="N379" s="196" t="s">
        <v>235</v>
      </c>
      <c r="O379" s="201" t="s">
        <v>236</v>
      </c>
      <c r="P379" s="16" t="s">
        <v>37</v>
      </c>
      <c r="Q379" s="194" t="s">
        <v>493</v>
      </c>
      <c r="R379" s="198" t="s">
        <v>503</v>
      </c>
      <c r="S379" s="17"/>
      <c r="T379" s="199" t="s">
        <v>141</v>
      </c>
      <c r="U379" s="24">
        <v>43195</v>
      </c>
      <c r="V379" s="24">
        <v>43195</v>
      </c>
      <c r="W379" s="24">
        <v>43196</v>
      </c>
      <c r="X379" s="200">
        <v>43213</v>
      </c>
      <c r="Y379" s="22"/>
      <c r="Z379" s="22"/>
      <c r="AA379" s="22"/>
      <c r="AB379" s="49">
        <f>AC379/(1+Tabla3[[#This Row],[TIPUS IVA]])</f>
        <v>244.55371900826449</v>
      </c>
      <c r="AC379" s="180">
        <v>295.91000000000003</v>
      </c>
      <c r="AD379" s="25">
        <v>0.21</v>
      </c>
      <c r="AE379" s="17" t="s">
        <v>38</v>
      </c>
      <c r="AF379" s="26" t="s">
        <v>37</v>
      </c>
    </row>
    <row r="380" spans="1:32" ht="27" customHeight="1" x14ac:dyDescent="0.25">
      <c r="A380" s="16" t="s">
        <v>28</v>
      </c>
      <c r="B380" s="46" t="s">
        <v>29</v>
      </c>
      <c r="C380" s="17" t="s">
        <v>515</v>
      </c>
      <c r="D380" s="47">
        <v>2018</v>
      </c>
      <c r="E380" s="195">
        <v>2018005322</v>
      </c>
      <c r="F380" s="17" t="s">
        <v>1034</v>
      </c>
      <c r="G380" s="16" t="s">
        <v>32</v>
      </c>
      <c r="H380" s="17" t="s">
        <v>33</v>
      </c>
      <c r="I380" s="19">
        <f t="shared" si="4"/>
        <v>69.859504132231407</v>
      </c>
      <c r="J380" s="180">
        <v>84.53</v>
      </c>
      <c r="K380" s="180">
        <v>84.53</v>
      </c>
      <c r="L380" s="17" t="s">
        <v>52</v>
      </c>
      <c r="M380" s="17"/>
      <c r="N380" s="196" t="s">
        <v>235</v>
      </c>
      <c r="O380" s="201" t="s">
        <v>236</v>
      </c>
      <c r="P380" s="16" t="s">
        <v>37</v>
      </c>
      <c r="Q380" s="194" t="s">
        <v>493</v>
      </c>
      <c r="R380" s="198" t="s">
        <v>503</v>
      </c>
      <c r="S380" s="17"/>
      <c r="T380" s="199" t="s">
        <v>141</v>
      </c>
      <c r="U380" s="24">
        <v>43195</v>
      </c>
      <c r="V380" s="24">
        <v>43195</v>
      </c>
      <c r="W380" s="24">
        <v>43196</v>
      </c>
      <c r="X380" s="200">
        <v>43213</v>
      </c>
      <c r="Y380" s="22"/>
      <c r="Z380" s="22"/>
      <c r="AA380" s="22"/>
      <c r="AB380" s="49">
        <f>AC380/(1+Tabla3[[#This Row],[TIPUS IVA]])</f>
        <v>69.859504132231407</v>
      </c>
      <c r="AC380" s="180">
        <v>84.53</v>
      </c>
      <c r="AD380" s="25">
        <v>0.21</v>
      </c>
      <c r="AE380" s="17" t="s">
        <v>38</v>
      </c>
      <c r="AF380" s="26" t="s">
        <v>37</v>
      </c>
    </row>
    <row r="381" spans="1:32" ht="27" customHeight="1" x14ac:dyDescent="0.25">
      <c r="A381" s="16" t="s">
        <v>28</v>
      </c>
      <c r="B381" s="46" t="s">
        <v>29</v>
      </c>
      <c r="C381" s="17" t="s">
        <v>515</v>
      </c>
      <c r="D381" s="47">
        <v>2018</v>
      </c>
      <c r="E381" s="195">
        <v>2018005323</v>
      </c>
      <c r="F381" s="17" t="s">
        <v>1035</v>
      </c>
      <c r="G381" s="16" t="s">
        <v>32</v>
      </c>
      <c r="H381" s="17" t="s">
        <v>33</v>
      </c>
      <c r="I381" s="19">
        <f t="shared" si="4"/>
        <v>86.297520661157023</v>
      </c>
      <c r="J381" s="180">
        <v>104.42</v>
      </c>
      <c r="K381" s="180">
        <v>104.42</v>
      </c>
      <c r="L381" s="17" t="s">
        <v>52</v>
      </c>
      <c r="M381" s="17"/>
      <c r="N381" s="196" t="s">
        <v>235</v>
      </c>
      <c r="O381" s="201" t="s">
        <v>236</v>
      </c>
      <c r="P381" s="16" t="s">
        <v>37</v>
      </c>
      <c r="Q381" s="194" t="s">
        <v>493</v>
      </c>
      <c r="R381" s="198" t="s">
        <v>503</v>
      </c>
      <c r="S381" s="17"/>
      <c r="T381" s="199" t="s">
        <v>141</v>
      </c>
      <c r="U381" s="24">
        <v>43195</v>
      </c>
      <c r="V381" s="24">
        <v>43195</v>
      </c>
      <c r="W381" s="24">
        <v>43196</v>
      </c>
      <c r="X381" s="200">
        <v>43213</v>
      </c>
      <c r="Y381" s="22"/>
      <c r="Z381" s="22"/>
      <c r="AA381" s="22"/>
      <c r="AB381" s="49">
        <f>AC381/(1+Tabla3[[#This Row],[TIPUS IVA]])</f>
        <v>86.297520661157023</v>
      </c>
      <c r="AC381" s="180">
        <v>104.42</v>
      </c>
      <c r="AD381" s="25">
        <v>0.21</v>
      </c>
      <c r="AE381" s="17" t="s">
        <v>38</v>
      </c>
      <c r="AF381" s="26" t="s">
        <v>37</v>
      </c>
    </row>
    <row r="382" spans="1:32" ht="27" customHeight="1" x14ac:dyDescent="0.25">
      <c r="A382" s="16" t="s">
        <v>28</v>
      </c>
      <c r="B382" s="46" t="s">
        <v>29</v>
      </c>
      <c r="C382" s="17" t="s">
        <v>515</v>
      </c>
      <c r="D382" s="47">
        <v>2018</v>
      </c>
      <c r="E382" s="195">
        <v>2018005325</v>
      </c>
      <c r="F382" s="17" t="s">
        <v>1026</v>
      </c>
      <c r="G382" s="16" t="s">
        <v>32</v>
      </c>
      <c r="H382" s="17" t="s">
        <v>33</v>
      </c>
      <c r="I382" s="19">
        <f t="shared" si="4"/>
        <v>100.18181818181819</v>
      </c>
      <c r="J382" s="180">
        <v>121.22</v>
      </c>
      <c r="K382" s="180">
        <v>121.22</v>
      </c>
      <c r="L382" s="17" t="s">
        <v>52</v>
      </c>
      <c r="M382" s="17"/>
      <c r="N382" s="196" t="s">
        <v>235</v>
      </c>
      <c r="O382" s="201" t="s">
        <v>236</v>
      </c>
      <c r="P382" s="16" t="s">
        <v>37</v>
      </c>
      <c r="Q382" s="194" t="s">
        <v>493</v>
      </c>
      <c r="R382" s="198" t="s">
        <v>503</v>
      </c>
      <c r="S382" s="17"/>
      <c r="T382" s="199" t="s">
        <v>141</v>
      </c>
      <c r="U382" s="24">
        <v>43195</v>
      </c>
      <c r="V382" s="24">
        <v>43195</v>
      </c>
      <c r="W382" s="24">
        <v>43196</v>
      </c>
      <c r="X382" s="200">
        <v>43213</v>
      </c>
      <c r="Y382" s="22"/>
      <c r="Z382" s="22"/>
      <c r="AA382" s="22"/>
      <c r="AB382" s="49">
        <f>AC382/(1+Tabla3[[#This Row],[TIPUS IVA]])</f>
        <v>100.18181818181819</v>
      </c>
      <c r="AC382" s="180">
        <v>121.22</v>
      </c>
      <c r="AD382" s="25">
        <v>0.21</v>
      </c>
      <c r="AE382" s="17" t="s">
        <v>38</v>
      </c>
      <c r="AF382" s="26" t="s">
        <v>37</v>
      </c>
    </row>
    <row r="383" spans="1:32" ht="27" customHeight="1" x14ac:dyDescent="0.25">
      <c r="A383" s="16" t="s">
        <v>28</v>
      </c>
      <c r="B383" s="46" t="s">
        <v>29</v>
      </c>
      <c r="C383" s="17" t="s">
        <v>515</v>
      </c>
      <c r="D383" s="47">
        <v>2018</v>
      </c>
      <c r="E383" s="195">
        <v>2018005357</v>
      </c>
      <c r="F383" s="17" t="s">
        <v>1029</v>
      </c>
      <c r="G383" s="16" t="s">
        <v>32</v>
      </c>
      <c r="H383" s="17" t="s">
        <v>33</v>
      </c>
      <c r="I383" s="19">
        <f t="shared" si="4"/>
        <v>74.801652892561989</v>
      </c>
      <c r="J383" s="180">
        <v>90.51</v>
      </c>
      <c r="K383" s="180">
        <v>90.51</v>
      </c>
      <c r="L383" s="17" t="s">
        <v>52</v>
      </c>
      <c r="M383" s="17"/>
      <c r="N383" s="196" t="s">
        <v>235</v>
      </c>
      <c r="O383" s="197" t="s">
        <v>236</v>
      </c>
      <c r="P383" s="16" t="s">
        <v>37</v>
      </c>
      <c r="Q383" s="194" t="s">
        <v>493</v>
      </c>
      <c r="R383" s="198" t="s">
        <v>503</v>
      </c>
      <c r="S383" s="17"/>
      <c r="T383" s="199" t="s">
        <v>141</v>
      </c>
      <c r="U383" s="24">
        <v>43195</v>
      </c>
      <c r="V383" s="24">
        <v>43195</v>
      </c>
      <c r="W383" s="24">
        <v>43196</v>
      </c>
      <c r="X383" s="200">
        <v>43213</v>
      </c>
      <c r="Y383" s="22"/>
      <c r="Z383" s="22"/>
      <c r="AA383" s="22"/>
      <c r="AB383" s="49">
        <f>AC383/(1+Tabla3[[#This Row],[TIPUS IVA]])</f>
        <v>74.801652892561989</v>
      </c>
      <c r="AC383" s="180">
        <v>90.51</v>
      </c>
      <c r="AD383" s="25">
        <v>0.21</v>
      </c>
      <c r="AE383" s="17" t="s">
        <v>38</v>
      </c>
      <c r="AF383" s="26" t="s">
        <v>37</v>
      </c>
    </row>
    <row r="384" spans="1:32" ht="27" customHeight="1" x14ac:dyDescent="0.25">
      <c r="A384" s="16" t="s">
        <v>28</v>
      </c>
      <c r="B384" s="46" t="s">
        <v>29</v>
      </c>
      <c r="C384" s="17" t="s">
        <v>515</v>
      </c>
      <c r="D384" s="47">
        <v>2018</v>
      </c>
      <c r="E384" s="195">
        <v>2018005358</v>
      </c>
      <c r="F384" s="17" t="s">
        <v>1027</v>
      </c>
      <c r="G384" s="16" t="s">
        <v>32</v>
      </c>
      <c r="H384" s="17" t="s">
        <v>33</v>
      </c>
      <c r="I384" s="19">
        <f t="shared" si="4"/>
        <v>192.39669421487605</v>
      </c>
      <c r="J384" s="180">
        <v>232.8</v>
      </c>
      <c r="K384" s="180">
        <v>232.8</v>
      </c>
      <c r="L384" s="17" t="s">
        <v>52</v>
      </c>
      <c r="M384" s="17"/>
      <c r="N384" s="196" t="s">
        <v>235</v>
      </c>
      <c r="O384" s="197" t="s">
        <v>236</v>
      </c>
      <c r="P384" s="16" t="s">
        <v>37</v>
      </c>
      <c r="Q384" s="194" t="s">
        <v>493</v>
      </c>
      <c r="R384" s="198" t="s">
        <v>503</v>
      </c>
      <c r="S384" s="17"/>
      <c r="T384" s="199" t="s">
        <v>141</v>
      </c>
      <c r="U384" s="24">
        <v>43195</v>
      </c>
      <c r="V384" s="24">
        <v>43195</v>
      </c>
      <c r="W384" s="24">
        <v>43196</v>
      </c>
      <c r="X384" s="200">
        <v>43213</v>
      </c>
      <c r="Y384" s="22"/>
      <c r="Z384" s="22"/>
      <c r="AA384" s="22"/>
      <c r="AB384" s="49">
        <f>AC384/(1+Tabla3[[#This Row],[TIPUS IVA]])</f>
        <v>192.39669421487605</v>
      </c>
      <c r="AC384" s="180">
        <v>232.8</v>
      </c>
      <c r="AD384" s="25">
        <v>0.21</v>
      </c>
      <c r="AE384" s="17" t="s">
        <v>38</v>
      </c>
      <c r="AF384" s="26" t="s">
        <v>37</v>
      </c>
    </row>
    <row r="385" spans="1:32" ht="27" customHeight="1" x14ac:dyDescent="0.25">
      <c r="A385" s="16" t="s">
        <v>28</v>
      </c>
      <c r="B385" s="46" t="s">
        <v>29</v>
      </c>
      <c r="C385" s="17" t="s">
        <v>515</v>
      </c>
      <c r="D385" s="47">
        <v>2018</v>
      </c>
      <c r="E385" s="195">
        <v>2018005479</v>
      </c>
      <c r="F385" s="17" t="s">
        <v>1036</v>
      </c>
      <c r="G385" s="16" t="s">
        <v>32</v>
      </c>
      <c r="H385" s="17" t="s">
        <v>33</v>
      </c>
      <c r="I385" s="19">
        <f t="shared" si="4"/>
        <v>8.5867768595041323</v>
      </c>
      <c r="J385" s="180">
        <v>10.39</v>
      </c>
      <c r="K385" s="180">
        <v>10.39</v>
      </c>
      <c r="L385" s="17" t="s">
        <v>52</v>
      </c>
      <c r="M385" s="17"/>
      <c r="N385" s="196" t="s">
        <v>235</v>
      </c>
      <c r="O385" s="197" t="s">
        <v>236</v>
      </c>
      <c r="P385" s="16" t="s">
        <v>37</v>
      </c>
      <c r="Q385" s="194" t="s">
        <v>493</v>
      </c>
      <c r="R385" s="198" t="s">
        <v>503</v>
      </c>
      <c r="S385" s="17"/>
      <c r="T385" s="199" t="s">
        <v>141</v>
      </c>
      <c r="U385" s="24">
        <v>43202</v>
      </c>
      <c r="V385" s="24">
        <v>43202</v>
      </c>
      <c r="W385" s="24">
        <v>43206</v>
      </c>
      <c r="X385" s="200">
        <v>43206</v>
      </c>
      <c r="Y385" s="22"/>
      <c r="Z385" s="22"/>
      <c r="AA385" s="22"/>
      <c r="AB385" s="49">
        <f>AC385/(1+Tabla3[[#This Row],[TIPUS IVA]])</f>
        <v>8.5867768595041323</v>
      </c>
      <c r="AC385" s="180">
        <v>10.39</v>
      </c>
      <c r="AD385" s="25">
        <v>0.21</v>
      </c>
      <c r="AE385" s="17" t="s">
        <v>38</v>
      </c>
      <c r="AF385" s="26" t="s">
        <v>37</v>
      </c>
    </row>
    <row r="386" spans="1:32" ht="27" customHeight="1" x14ac:dyDescent="0.25">
      <c r="A386" s="16" t="s">
        <v>28</v>
      </c>
      <c r="B386" s="46" t="s">
        <v>29</v>
      </c>
      <c r="C386" s="17" t="s">
        <v>515</v>
      </c>
      <c r="D386" s="47">
        <v>2018</v>
      </c>
      <c r="E386" s="195">
        <v>2018006753</v>
      </c>
      <c r="F386" s="17" t="s">
        <v>1037</v>
      </c>
      <c r="G386" s="16" t="s">
        <v>32</v>
      </c>
      <c r="H386" s="17" t="s">
        <v>33</v>
      </c>
      <c r="I386" s="19">
        <f t="shared" si="4"/>
        <v>148.00000000000003</v>
      </c>
      <c r="J386" s="180">
        <v>179.08</v>
      </c>
      <c r="K386" s="180">
        <v>179.08</v>
      </c>
      <c r="L386" s="17" t="s">
        <v>52</v>
      </c>
      <c r="M386" s="17"/>
      <c r="N386" s="196" t="s">
        <v>235</v>
      </c>
      <c r="O386" s="197" t="s">
        <v>236</v>
      </c>
      <c r="P386" s="16" t="s">
        <v>37</v>
      </c>
      <c r="Q386" s="194" t="s">
        <v>493</v>
      </c>
      <c r="R386" s="198" t="s">
        <v>503</v>
      </c>
      <c r="S386" s="17"/>
      <c r="T386" s="199" t="s">
        <v>141</v>
      </c>
      <c r="U386" s="24">
        <v>43223</v>
      </c>
      <c r="V386" s="24">
        <v>43223</v>
      </c>
      <c r="W386" s="24">
        <v>43227</v>
      </c>
      <c r="X386" s="200">
        <v>43242</v>
      </c>
      <c r="Y386" s="22"/>
      <c r="Z386" s="22"/>
      <c r="AA386" s="22"/>
      <c r="AB386" s="49">
        <f>AC386/(1+Tabla3[[#This Row],[TIPUS IVA]])</f>
        <v>148.00000000000003</v>
      </c>
      <c r="AC386" s="180">
        <v>179.08</v>
      </c>
      <c r="AD386" s="25">
        <v>0.21</v>
      </c>
      <c r="AE386" s="17" t="s">
        <v>38</v>
      </c>
      <c r="AF386" s="26" t="s">
        <v>37</v>
      </c>
    </row>
    <row r="387" spans="1:32" ht="27" customHeight="1" x14ac:dyDescent="0.25">
      <c r="A387" s="16" t="s">
        <v>28</v>
      </c>
      <c r="B387" s="46" t="s">
        <v>29</v>
      </c>
      <c r="C387" s="17" t="s">
        <v>515</v>
      </c>
      <c r="D387" s="47">
        <v>2018</v>
      </c>
      <c r="E387" s="195">
        <v>2018006755</v>
      </c>
      <c r="F387" s="17" t="s">
        <v>1038</v>
      </c>
      <c r="G387" s="16" t="s">
        <v>32</v>
      </c>
      <c r="H387" s="17" t="s">
        <v>33</v>
      </c>
      <c r="I387" s="19">
        <f t="shared" si="4"/>
        <v>414.47933884297521</v>
      </c>
      <c r="J387" s="180">
        <v>501.52</v>
      </c>
      <c r="K387" s="180">
        <v>501.52</v>
      </c>
      <c r="L387" s="17" t="s">
        <v>52</v>
      </c>
      <c r="M387" s="17"/>
      <c r="N387" s="196" t="s">
        <v>235</v>
      </c>
      <c r="O387" s="197" t="s">
        <v>236</v>
      </c>
      <c r="P387" s="16" t="s">
        <v>37</v>
      </c>
      <c r="Q387" s="194" t="s">
        <v>493</v>
      </c>
      <c r="R387" s="198" t="s">
        <v>503</v>
      </c>
      <c r="S387" s="17"/>
      <c r="T387" s="199" t="s">
        <v>141</v>
      </c>
      <c r="U387" s="24">
        <v>43223</v>
      </c>
      <c r="V387" s="24">
        <v>43223</v>
      </c>
      <c r="W387" s="24">
        <v>43227</v>
      </c>
      <c r="X387" s="200">
        <v>43242</v>
      </c>
      <c r="Y387" s="22"/>
      <c r="Z387" s="22"/>
      <c r="AA387" s="22"/>
      <c r="AB387" s="49">
        <f>AC387/(1+Tabla3[[#This Row],[TIPUS IVA]])</f>
        <v>414.47933884297521</v>
      </c>
      <c r="AC387" s="180">
        <v>501.52</v>
      </c>
      <c r="AD387" s="25">
        <v>0.21</v>
      </c>
      <c r="AE387" s="17" t="s">
        <v>38</v>
      </c>
      <c r="AF387" s="26" t="s">
        <v>37</v>
      </c>
    </row>
    <row r="388" spans="1:32" ht="27" customHeight="1" x14ac:dyDescent="0.25">
      <c r="A388" s="16" t="s">
        <v>28</v>
      </c>
      <c r="B388" s="46" t="s">
        <v>29</v>
      </c>
      <c r="C388" s="17" t="s">
        <v>515</v>
      </c>
      <c r="D388" s="47">
        <v>2018</v>
      </c>
      <c r="E388" s="195">
        <v>2018006757</v>
      </c>
      <c r="F388" s="17" t="s">
        <v>1039</v>
      </c>
      <c r="G388" s="16" t="s">
        <v>32</v>
      </c>
      <c r="H388" s="17" t="s">
        <v>33</v>
      </c>
      <c r="I388" s="19">
        <f t="shared" si="4"/>
        <v>323.75206611570252</v>
      </c>
      <c r="J388" s="180">
        <v>391.74</v>
      </c>
      <c r="K388" s="180">
        <v>391.74</v>
      </c>
      <c r="L388" s="17" t="s">
        <v>52</v>
      </c>
      <c r="M388" s="17"/>
      <c r="N388" s="196" t="s">
        <v>235</v>
      </c>
      <c r="O388" s="197" t="s">
        <v>236</v>
      </c>
      <c r="P388" s="16" t="s">
        <v>37</v>
      </c>
      <c r="Q388" s="194" t="s">
        <v>493</v>
      </c>
      <c r="R388" s="198" t="s">
        <v>503</v>
      </c>
      <c r="S388" s="17"/>
      <c r="T388" s="199" t="s">
        <v>141</v>
      </c>
      <c r="U388" s="24">
        <v>43231</v>
      </c>
      <c r="V388" s="24">
        <v>43231</v>
      </c>
      <c r="W388" s="24">
        <v>43234</v>
      </c>
      <c r="X388" s="200">
        <v>43242</v>
      </c>
      <c r="Y388" s="22"/>
      <c r="Z388" s="22"/>
      <c r="AA388" s="22"/>
      <c r="AB388" s="49">
        <f>AC388/(1+Tabla3[[#This Row],[TIPUS IVA]])</f>
        <v>323.75206611570252</v>
      </c>
      <c r="AC388" s="180">
        <v>391.74</v>
      </c>
      <c r="AD388" s="25">
        <v>0.21</v>
      </c>
      <c r="AE388" s="17" t="s">
        <v>38</v>
      </c>
      <c r="AF388" s="26" t="s">
        <v>37</v>
      </c>
    </row>
    <row r="389" spans="1:32" ht="27" customHeight="1" x14ac:dyDescent="0.25">
      <c r="A389" s="16" t="s">
        <v>28</v>
      </c>
      <c r="B389" s="46" t="s">
        <v>29</v>
      </c>
      <c r="C389" s="17" t="s">
        <v>515</v>
      </c>
      <c r="D389" s="47">
        <v>2018</v>
      </c>
      <c r="E389" s="195">
        <v>2018006758</v>
      </c>
      <c r="F389" s="17" t="s">
        <v>1040</v>
      </c>
      <c r="G389" s="16" t="s">
        <v>32</v>
      </c>
      <c r="H389" s="17" t="s">
        <v>33</v>
      </c>
      <c r="I389" s="19">
        <f t="shared" si="4"/>
        <v>12.380165289256199</v>
      </c>
      <c r="J389" s="180">
        <v>14.98</v>
      </c>
      <c r="K389" s="180">
        <v>14.98</v>
      </c>
      <c r="L389" s="17" t="s">
        <v>52</v>
      </c>
      <c r="M389" s="17"/>
      <c r="N389" s="196" t="s">
        <v>235</v>
      </c>
      <c r="O389" s="197" t="s">
        <v>236</v>
      </c>
      <c r="P389" s="16" t="s">
        <v>37</v>
      </c>
      <c r="Q389" s="194" t="s">
        <v>493</v>
      </c>
      <c r="R389" s="198" t="s">
        <v>503</v>
      </c>
      <c r="S389" s="17"/>
      <c r="T389" s="199" t="s">
        <v>141</v>
      </c>
      <c r="U389" s="24">
        <v>43231</v>
      </c>
      <c r="V389" s="24">
        <v>43231</v>
      </c>
      <c r="W389" s="24">
        <v>43234</v>
      </c>
      <c r="X389" s="200">
        <v>43242</v>
      </c>
      <c r="Y389" s="22"/>
      <c r="Z389" s="22"/>
      <c r="AA389" s="22"/>
      <c r="AB389" s="49">
        <f>AC389/(1+Tabla3[[#This Row],[TIPUS IVA]])</f>
        <v>12.380165289256199</v>
      </c>
      <c r="AC389" s="180">
        <v>14.98</v>
      </c>
      <c r="AD389" s="25">
        <v>0.21</v>
      </c>
      <c r="AE389" s="17" t="s">
        <v>38</v>
      </c>
      <c r="AF389" s="26" t="s">
        <v>37</v>
      </c>
    </row>
    <row r="390" spans="1:32" ht="27" customHeight="1" x14ac:dyDescent="0.25">
      <c r="A390" s="16" t="s">
        <v>28</v>
      </c>
      <c r="B390" s="46" t="s">
        <v>29</v>
      </c>
      <c r="C390" s="17" t="s">
        <v>515</v>
      </c>
      <c r="D390" s="47">
        <v>2018</v>
      </c>
      <c r="E390" s="195">
        <v>2018006759</v>
      </c>
      <c r="F390" s="17" t="s">
        <v>1041</v>
      </c>
      <c r="G390" s="16" t="s">
        <v>32</v>
      </c>
      <c r="H390" s="17" t="s">
        <v>33</v>
      </c>
      <c r="I390" s="19">
        <f t="shared" si="4"/>
        <v>32.471074380165291</v>
      </c>
      <c r="J390" s="180">
        <v>39.29</v>
      </c>
      <c r="K390" s="180">
        <v>39.29</v>
      </c>
      <c r="L390" s="17" t="s">
        <v>52</v>
      </c>
      <c r="M390" s="17"/>
      <c r="N390" s="196" t="s">
        <v>235</v>
      </c>
      <c r="O390" s="197" t="s">
        <v>236</v>
      </c>
      <c r="P390" s="16" t="s">
        <v>37</v>
      </c>
      <c r="Q390" s="194" t="s">
        <v>493</v>
      </c>
      <c r="R390" s="198" t="s">
        <v>503</v>
      </c>
      <c r="S390" s="17"/>
      <c r="T390" s="199" t="s">
        <v>141</v>
      </c>
      <c r="U390" s="24">
        <v>43231</v>
      </c>
      <c r="V390" s="24">
        <v>43231</v>
      </c>
      <c r="W390" s="24">
        <v>43234</v>
      </c>
      <c r="X390" s="200">
        <v>43234</v>
      </c>
      <c r="Y390" s="22"/>
      <c r="Z390" s="22"/>
      <c r="AA390" s="22"/>
      <c r="AB390" s="49">
        <f>AC390/(1+Tabla3[[#This Row],[TIPUS IVA]])</f>
        <v>32.471074380165291</v>
      </c>
      <c r="AC390" s="180">
        <v>39.29</v>
      </c>
      <c r="AD390" s="25">
        <v>0.21</v>
      </c>
      <c r="AE390" s="17" t="s">
        <v>38</v>
      </c>
      <c r="AF390" s="26" t="s">
        <v>37</v>
      </c>
    </row>
    <row r="391" spans="1:32" ht="27" customHeight="1" x14ac:dyDescent="0.25">
      <c r="A391" s="16" t="s">
        <v>28</v>
      </c>
      <c r="B391" s="46" t="s">
        <v>29</v>
      </c>
      <c r="C391" s="17" t="s">
        <v>515</v>
      </c>
      <c r="D391" s="47">
        <v>2018</v>
      </c>
      <c r="E391" s="195">
        <v>2018006760</v>
      </c>
      <c r="F391" s="17" t="s">
        <v>1042</v>
      </c>
      <c r="G391" s="16" t="s">
        <v>32</v>
      </c>
      <c r="H391" s="17" t="s">
        <v>33</v>
      </c>
      <c r="I391" s="19">
        <f t="shared" si="4"/>
        <v>74.396694214876035</v>
      </c>
      <c r="J391" s="180">
        <v>90.02</v>
      </c>
      <c r="K391" s="180">
        <v>90.02</v>
      </c>
      <c r="L391" s="17" t="s">
        <v>52</v>
      </c>
      <c r="M391" s="17"/>
      <c r="N391" s="196" t="s">
        <v>235</v>
      </c>
      <c r="O391" s="197" t="s">
        <v>236</v>
      </c>
      <c r="P391" s="16" t="s">
        <v>37</v>
      </c>
      <c r="Q391" s="194" t="s">
        <v>493</v>
      </c>
      <c r="R391" s="198" t="s">
        <v>503</v>
      </c>
      <c r="S391" s="17"/>
      <c r="T391" s="199" t="s">
        <v>141</v>
      </c>
      <c r="U391" s="24">
        <v>43231</v>
      </c>
      <c r="V391" s="24">
        <v>43231</v>
      </c>
      <c r="W391" s="24">
        <v>43234</v>
      </c>
      <c r="X391" s="200">
        <v>43242</v>
      </c>
      <c r="Y391" s="22"/>
      <c r="Z391" s="22"/>
      <c r="AA391" s="22"/>
      <c r="AB391" s="49">
        <f>AC391/(1+Tabla3[[#This Row],[TIPUS IVA]])</f>
        <v>74.396694214876035</v>
      </c>
      <c r="AC391" s="180">
        <v>90.02</v>
      </c>
      <c r="AD391" s="25">
        <v>0.21</v>
      </c>
      <c r="AE391" s="17" t="s">
        <v>38</v>
      </c>
      <c r="AF391" s="26" t="s">
        <v>37</v>
      </c>
    </row>
    <row r="392" spans="1:32" ht="27" customHeight="1" x14ac:dyDescent="0.25">
      <c r="A392" s="16" t="s">
        <v>28</v>
      </c>
      <c r="B392" s="46" t="s">
        <v>29</v>
      </c>
      <c r="C392" s="17" t="s">
        <v>515</v>
      </c>
      <c r="D392" s="47">
        <v>2018</v>
      </c>
      <c r="E392" s="195">
        <v>2018006761</v>
      </c>
      <c r="F392" s="17" t="s">
        <v>1043</v>
      </c>
      <c r="G392" s="16" t="s">
        <v>32</v>
      </c>
      <c r="H392" s="17" t="s">
        <v>33</v>
      </c>
      <c r="I392" s="19">
        <f t="shared" si="4"/>
        <v>144</v>
      </c>
      <c r="J392" s="180">
        <v>174.24</v>
      </c>
      <c r="K392" s="180">
        <v>174.24</v>
      </c>
      <c r="L392" s="17" t="s">
        <v>52</v>
      </c>
      <c r="M392" s="17"/>
      <c r="N392" s="196" t="s">
        <v>235</v>
      </c>
      <c r="O392" s="197" t="s">
        <v>236</v>
      </c>
      <c r="P392" s="16" t="s">
        <v>37</v>
      </c>
      <c r="Q392" s="194" t="s">
        <v>493</v>
      </c>
      <c r="R392" s="198" t="s">
        <v>503</v>
      </c>
      <c r="S392" s="17"/>
      <c r="T392" s="199" t="s">
        <v>448</v>
      </c>
      <c r="U392" s="24">
        <v>43223</v>
      </c>
      <c r="V392" s="24">
        <v>43223</v>
      </c>
      <c r="W392" s="24">
        <v>43227</v>
      </c>
      <c r="X392" s="200">
        <v>43234</v>
      </c>
      <c r="Y392" s="22"/>
      <c r="Z392" s="22"/>
      <c r="AA392" s="22"/>
      <c r="AB392" s="49">
        <f>AC392/(1+Tabla3[[#This Row],[TIPUS IVA]])</f>
        <v>144</v>
      </c>
      <c r="AC392" s="180">
        <v>174.24</v>
      </c>
      <c r="AD392" s="25">
        <v>0.21</v>
      </c>
      <c r="AE392" s="17" t="s">
        <v>38</v>
      </c>
      <c r="AF392" s="26" t="s">
        <v>37</v>
      </c>
    </row>
    <row r="393" spans="1:32" ht="27" customHeight="1" x14ac:dyDescent="0.25">
      <c r="A393" s="16" t="s">
        <v>28</v>
      </c>
      <c r="B393" s="46" t="s">
        <v>29</v>
      </c>
      <c r="C393" s="17" t="s">
        <v>515</v>
      </c>
      <c r="D393" s="47">
        <v>2018</v>
      </c>
      <c r="E393" s="195">
        <v>2018006762</v>
      </c>
      <c r="F393" s="17" t="s">
        <v>1044</v>
      </c>
      <c r="G393" s="16" t="s">
        <v>32</v>
      </c>
      <c r="H393" s="17" t="s">
        <v>33</v>
      </c>
      <c r="I393" s="19">
        <f t="shared" si="4"/>
        <v>7.2892561983471076</v>
      </c>
      <c r="J393" s="180">
        <v>8.82</v>
      </c>
      <c r="K393" s="180">
        <v>8.82</v>
      </c>
      <c r="L393" s="17" t="s">
        <v>52</v>
      </c>
      <c r="M393" s="17"/>
      <c r="N393" s="196" t="s">
        <v>235</v>
      </c>
      <c r="O393" s="197" t="s">
        <v>236</v>
      </c>
      <c r="P393" s="16" t="s">
        <v>37</v>
      </c>
      <c r="Q393" s="194" t="s">
        <v>493</v>
      </c>
      <c r="R393" s="198" t="s">
        <v>503</v>
      </c>
      <c r="S393" s="17"/>
      <c r="T393" s="199" t="s">
        <v>141</v>
      </c>
      <c r="U393" s="24">
        <v>43237</v>
      </c>
      <c r="V393" s="24">
        <v>43237</v>
      </c>
      <c r="W393" s="24">
        <v>43242</v>
      </c>
      <c r="X393" s="200">
        <v>43242</v>
      </c>
      <c r="Y393" s="22"/>
      <c r="Z393" s="22"/>
      <c r="AA393" s="22"/>
      <c r="AB393" s="49">
        <f>AC393/(1+Tabla3[[#This Row],[TIPUS IVA]])</f>
        <v>7.2892561983471076</v>
      </c>
      <c r="AC393" s="180">
        <v>8.82</v>
      </c>
      <c r="AD393" s="25">
        <v>0.21</v>
      </c>
      <c r="AE393" s="17" t="s">
        <v>38</v>
      </c>
      <c r="AF393" s="26" t="s">
        <v>37</v>
      </c>
    </row>
    <row r="394" spans="1:32" ht="27" customHeight="1" x14ac:dyDescent="0.25">
      <c r="A394" s="16" t="s">
        <v>28</v>
      </c>
      <c r="B394" s="46" t="s">
        <v>29</v>
      </c>
      <c r="C394" s="17" t="s">
        <v>515</v>
      </c>
      <c r="D394" s="47">
        <v>2018</v>
      </c>
      <c r="E394" s="195">
        <v>2018006763</v>
      </c>
      <c r="F394" s="17" t="s">
        <v>1045</v>
      </c>
      <c r="G394" s="16" t="s">
        <v>32</v>
      </c>
      <c r="H394" s="17" t="s">
        <v>33</v>
      </c>
      <c r="I394" s="19">
        <f t="shared" si="4"/>
        <v>22.84297520661157</v>
      </c>
      <c r="J394" s="180">
        <v>27.64</v>
      </c>
      <c r="K394" s="180">
        <v>27.64</v>
      </c>
      <c r="L394" s="17" t="s">
        <v>52</v>
      </c>
      <c r="M394" s="17"/>
      <c r="N394" s="196" t="s">
        <v>235</v>
      </c>
      <c r="O394" s="197" t="s">
        <v>236</v>
      </c>
      <c r="P394" s="16" t="s">
        <v>37</v>
      </c>
      <c r="Q394" s="194" t="s">
        <v>493</v>
      </c>
      <c r="R394" s="198" t="s">
        <v>503</v>
      </c>
      <c r="S394" s="17"/>
      <c r="T394" s="199" t="s">
        <v>141</v>
      </c>
      <c r="U394" s="24">
        <v>43237</v>
      </c>
      <c r="V394" s="24">
        <v>43237</v>
      </c>
      <c r="W394" s="24">
        <v>43242</v>
      </c>
      <c r="X394" s="200">
        <v>43242</v>
      </c>
      <c r="Y394" s="22"/>
      <c r="Z394" s="22"/>
      <c r="AA394" s="22"/>
      <c r="AB394" s="49">
        <f>AC394/(1+Tabla3[[#This Row],[TIPUS IVA]])</f>
        <v>22.84297520661157</v>
      </c>
      <c r="AC394" s="180">
        <v>27.64</v>
      </c>
      <c r="AD394" s="25">
        <v>0.21</v>
      </c>
      <c r="AE394" s="17" t="s">
        <v>38</v>
      </c>
      <c r="AF394" s="26" t="s">
        <v>37</v>
      </c>
    </row>
    <row r="395" spans="1:32" ht="27" customHeight="1" x14ac:dyDescent="0.25">
      <c r="A395" s="16" t="s">
        <v>28</v>
      </c>
      <c r="B395" s="46" t="s">
        <v>29</v>
      </c>
      <c r="C395" s="17" t="s">
        <v>515</v>
      </c>
      <c r="D395" s="47">
        <v>2018</v>
      </c>
      <c r="E395" s="195">
        <v>2018006764</v>
      </c>
      <c r="F395" s="17" t="s">
        <v>1046</v>
      </c>
      <c r="G395" s="16" t="s">
        <v>32</v>
      </c>
      <c r="H395" s="17" t="s">
        <v>33</v>
      </c>
      <c r="I395" s="19">
        <f t="shared" si="4"/>
        <v>4.8760330578512399</v>
      </c>
      <c r="J395" s="180">
        <v>5.9</v>
      </c>
      <c r="K395" s="180">
        <v>5.9</v>
      </c>
      <c r="L395" s="17" t="s">
        <v>52</v>
      </c>
      <c r="M395" s="17"/>
      <c r="N395" s="196" t="s">
        <v>235</v>
      </c>
      <c r="O395" s="197" t="s">
        <v>236</v>
      </c>
      <c r="P395" s="16" t="s">
        <v>37</v>
      </c>
      <c r="Q395" s="194" t="s">
        <v>493</v>
      </c>
      <c r="R395" s="198" t="s">
        <v>503</v>
      </c>
      <c r="S395" s="17"/>
      <c r="T395" s="199" t="s">
        <v>141</v>
      </c>
      <c r="U395" s="24">
        <v>43237</v>
      </c>
      <c r="V395" s="24">
        <v>43237</v>
      </c>
      <c r="W395" s="24">
        <v>43242</v>
      </c>
      <c r="X395" s="200">
        <v>43242</v>
      </c>
      <c r="Y395" s="22"/>
      <c r="Z395" s="22"/>
      <c r="AA395" s="22"/>
      <c r="AB395" s="49">
        <f>AC395/(1+Tabla3[[#This Row],[TIPUS IVA]])</f>
        <v>4.8760330578512399</v>
      </c>
      <c r="AC395" s="180">
        <v>5.9</v>
      </c>
      <c r="AD395" s="25">
        <v>0.21</v>
      </c>
      <c r="AE395" s="17" t="s">
        <v>38</v>
      </c>
      <c r="AF395" s="26" t="s">
        <v>37</v>
      </c>
    </row>
    <row r="396" spans="1:32" ht="27" customHeight="1" x14ac:dyDescent="0.25">
      <c r="A396" s="16" t="s">
        <v>28</v>
      </c>
      <c r="B396" s="46" t="s">
        <v>29</v>
      </c>
      <c r="C396" s="17" t="s">
        <v>515</v>
      </c>
      <c r="D396" s="47">
        <v>2018</v>
      </c>
      <c r="E396" s="195">
        <v>2018007465</v>
      </c>
      <c r="F396" s="17" t="s">
        <v>1047</v>
      </c>
      <c r="G396" s="16" t="s">
        <v>32</v>
      </c>
      <c r="H396" s="17" t="s">
        <v>33</v>
      </c>
      <c r="I396" s="19">
        <f t="shared" si="4"/>
        <v>69.603305785123965</v>
      </c>
      <c r="J396" s="180">
        <v>84.22</v>
      </c>
      <c r="K396" s="180">
        <v>84.22</v>
      </c>
      <c r="L396" s="17" t="s">
        <v>52</v>
      </c>
      <c r="M396" s="17"/>
      <c r="N396" s="196" t="s">
        <v>235</v>
      </c>
      <c r="O396" s="197" t="s">
        <v>236</v>
      </c>
      <c r="P396" s="16" t="s">
        <v>37</v>
      </c>
      <c r="Q396" s="194" t="s">
        <v>493</v>
      </c>
      <c r="R396" s="198" t="s">
        <v>503</v>
      </c>
      <c r="S396" s="17"/>
      <c r="T396" s="199" t="s">
        <v>141</v>
      </c>
      <c r="U396" s="24">
        <v>43237</v>
      </c>
      <c r="V396" s="24">
        <v>43237</v>
      </c>
      <c r="W396" s="24">
        <v>43242</v>
      </c>
      <c r="X396" s="200">
        <v>43242</v>
      </c>
      <c r="Y396" s="22"/>
      <c r="Z396" s="22"/>
      <c r="AA396" s="22"/>
      <c r="AB396" s="49">
        <f>AC396/(1+Tabla3[[#This Row],[TIPUS IVA]])</f>
        <v>69.603305785123965</v>
      </c>
      <c r="AC396" s="180">
        <v>84.22</v>
      </c>
      <c r="AD396" s="25">
        <v>0.21</v>
      </c>
      <c r="AE396" s="17" t="s">
        <v>38</v>
      </c>
      <c r="AF396" s="26" t="s">
        <v>37</v>
      </c>
    </row>
    <row r="397" spans="1:32" ht="27" customHeight="1" x14ac:dyDescent="0.25">
      <c r="A397" s="16" t="s">
        <v>28</v>
      </c>
      <c r="B397" s="46" t="s">
        <v>29</v>
      </c>
      <c r="C397" s="17" t="s">
        <v>515</v>
      </c>
      <c r="D397" s="47">
        <v>2018</v>
      </c>
      <c r="E397" s="195">
        <v>2018009072</v>
      </c>
      <c r="F397" s="17" t="s">
        <v>1048</v>
      </c>
      <c r="G397" s="16" t="s">
        <v>32</v>
      </c>
      <c r="H397" s="17" t="s">
        <v>33</v>
      </c>
      <c r="I397" s="19">
        <f t="shared" si="4"/>
        <v>186.75206611570249</v>
      </c>
      <c r="J397" s="180">
        <v>225.97</v>
      </c>
      <c r="K397" s="180">
        <v>225.97</v>
      </c>
      <c r="L397" s="17" t="s">
        <v>52</v>
      </c>
      <c r="M397" s="17"/>
      <c r="N397" s="196" t="s">
        <v>235</v>
      </c>
      <c r="O397" s="197" t="s">
        <v>236</v>
      </c>
      <c r="P397" s="16" t="s">
        <v>37</v>
      </c>
      <c r="Q397" s="194" t="s">
        <v>493</v>
      </c>
      <c r="R397" s="198" t="s">
        <v>503</v>
      </c>
      <c r="S397" s="17"/>
      <c r="T397" s="199" t="s">
        <v>141</v>
      </c>
      <c r="U397" s="24">
        <v>43258</v>
      </c>
      <c r="V397" s="24">
        <v>43258</v>
      </c>
      <c r="W397" s="24">
        <v>43259</v>
      </c>
      <c r="X397" s="200">
        <v>43262</v>
      </c>
      <c r="Y397" s="22"/>
      <c r="Z397" s="22"/>
      <c r="AA397" s="22"/>
      <c r="AB397" s="49">
        <f>AC397/(1+Tabla3[[#This Row],[TIPUS IVA]])</f>
        <v>186.75206611570249</v>
      </c>
      <c r="AC397" s="180">
        <v>225.97</v>
      </c>
      <c r="AD397" s="25">
        <v>0.21</v>
      </c>
      <c r="AE397" s="17" t="s">
        <v>38</v>
      </c>
      <c r="AF397" s="26" t="s">
        <v>37</v>
      </c>
    </row>
    <row r="398" spans="1:32" ht="27" customHeight="1" x14ac:dyDescent="0.25">
      <c r="A398" s="16" t="s">
        <v>28</v>
      </c>
      <c r="B398" s="46" t="s">
        <v>29</v>
      </c>
      <c r="C398" s="17" t="s">
        <v>515</v>
      </c>
      <c r="D398" s="47">
        <v>2018</v>
      </c>
      <c r="E398" s="195">
        <v>2018009079</v>
      </c>
      <c r="F398" s="17" t="s">
        <v>1049</v>
      </c>
      <c r="G398" s="16" t="s">
        <v>32</v>
      </c>
      <c r="H398" s="17" t="s">
        <v>33</v>
      </c>
      <c r="I398" s="19">
        <f t="shared" si="4"/>
        <v>174</v>
      </c>
      <c r="J398" s="180">
        <v>210.54</v>
      </c>
      <c r="K398" s="180">
        <v>210.54</v>
      </c>
      <c r="L398" s="17" t="s">
        <v>52</v>
      </c>
      <c r="M398" s="17"/>
      <c r="N398" s="196" t="s">
        <v>235</v>
      </c>
      <c r="O398" s="197" t="s">
        <v>236</v>
      </c>
      <c r="P398" s="16" t="s">
        <v>37</v>
      </c>
      <c r="Q398" s="194" t="s">
        <v>493</v>
      </c>
      <c r="R398" s="198" t="s">
        <v>503</v>
      </c>
      <c r="S398" s="17"/>
      <c r="T398" s="199" t="s">
        <v>141</v>
      </c>
      <c r="U398" s="24">
        <v>43258</v>
      </c>
      <c r="V398" s="24">
        <v>43258</v>
      </c>
      <c r="W398" s="24">
        <v>43259</v>
      </c>
      <c r="X398" s="200">
        <v>43262</v>
      </c>
      <c r="Y398" s="22"/>
      <c r="Z398" s="22"/>
      <c r="AA398" s="22"/>
      <c r="AB398" s="49">
        <f>AC398/(1+Tabla3[[#This Row],[TIPUS IVA]])</f>
        <v>174</v>
      </c>
      <c r="AC398" s="180">
        <v>210.54</v>
      </c>
      <c r="AD398" s="25">
        <v>0.21</v>
      </c>
      <c r="AE398" s="17" t="s">
        <v>38</v>
      </c>
      <c r="AF398" s="26" t="s">
        <v>37</v>
      </c>
    </row>
    <row r="399" spans="1:32" ht="27" customHeight="1" x14ac:dyDescent="0.25">
      <c r="A399" s="16" t="s">
        <v>28</v>
      </c>
      <c r="B399" s="46" t="s">
        <v>29</v>
      </c>
      <c r="C399" s="17" t="s">
        <v>515</v>
      </c>
      <c r="D399" s="47">
        <v>2018</v>
      </c>
      <c r="E399" s="195">
        <v>2018009085</v>
      </c>
      <c r="F399" s="17" t="s">
        <v>1050</v>
      </c>
      <c r="G399" s="16" t="s">
        <v>32</v>
      </c>
      <c r="H399" s="17" t="s">
        <v>33</v>
      </c>
      <c r="I399" s="19">
        <f t="shared" si="4"/>
        <v>189.24793388429754</v>
      </c>
      <c r="J399" s="180">
        <v>228.99</v>
      </c>
      <c r="K399" s="180">
        <v>228.99</v>
      </c>
      <c r="L399" s="17" t="s">
        <v>52</v>
      </c>
      <c r="M399" s="17"/>
      <c r="N399" s="196" t="s">
        <v>235</v>
      </c>
      <c r="O399" s="197" t="s">
        <v>236</v>
      </c>
      <c r="P399" s="16" t="s">
        <v>37</v>
      </c>
      <c r="Q399" s="194" t="s">
        <v>493</v>
      </c>
      <c r="R399" s="198" t="s">
        <v>503</v>
      </c>
      <c r="S399" s="17"/>
      <c r="T399" s="199" t="s">
        <v>141</v>
      </c>
      <c r="U399" s="24">
        <v>43258</v>
      </c>
      <c r="V399" s="24">
        <v>43258</v>
      </c>
      <c r="W399" s="24">
        <v>43259</v>
      </c>
      <c r="X399" s="200">
        <v>43262</v>
      </c>
      <c r="Y399" s="22"/>
      <c r="Z399" s="22"/>
      <c r="AA399" s="22"/>
      <c r="AB399" s="49">
        <f>AC399/(1+Tabla3[[#This Row],[TIPUS IVA]])</f>
        <v>189.24793388429754</v>
      </c>
      <c r="AC399" s="180">
        <v>228.99</v>
      </c>
      <c r="AD399" s="25">
        <v>0.21</v>
      </c>
      <c r="AE399" s="17" t="s">
        <v>38</v>
      </c>
      <c r="AF399" s="26" t="s">
        <v>37</v>
      </c>
    </row>
    <row r="400" spans="1:32" ht="27" customHeight="1" x14ac:dyDescent="0.25">
      <c r="A400" s="16" t="s">
        <v>28</v>
      </c>
      <c r="B400" s="46" t="s">
        <v>29</v>
      </c>
      <c r="C400" s="17" t="s">
        <v>515</v>
      </c>
      <c r="D400" s="47">
        <v>2018</v>
      </c>
      <c r="E400" s="195">
        <v>2018009090</v>
      </c>
      <c r="F400" s="17" t="s">
        <v>1051</v>
      </c>
      <c r="G400" s="16" t="s">
        <v>32</v>
      </c>
      <c r="H400" s="17" t="s">
        <v>33</v>
      </c>
      <c r="I400" s="19">
        <f t="shared" si="4"/>
        <v>97.652892561983478</v>
      </c>
      <c r="J400" s="180">
        <v>118.16</v>
      </c>
      <c r="K400" s="180">
        <v>118.16</v>
      </c>
      <c r="L400" s="17" t="s">
        <v>52</v>
      </c>
      <c r="M400" s="17"/>
      <c r="N400" s="196" t="s">
        <v>235</v>
      </c>
      <c r="O400" s="197" t="s">
        <v>236</v>
      </c>
      <c r="P400" s="16" t="s">
        <v>37</v>
      </c>
      <c r="Q400" s="194" t="s">
        <v>493</v>
      </c>
      <c r="R400" s="198" t="s">
        <v>503</v>
      </c>
      <c r="S400" s="17"/>
      <c r="T400" s="199" t="s">
        <v>141</v>
      </c>
      <c r="U400" s="24">
        <v>43258</v>
      </c>
      <c r="V400" s="24">
        <v>43258</v>
      </c>
      <c r="W400" s="24">
        <v>43259</v>
      </c>
      <c r="X400" s="200">
        <v>43262</v>
      </c>
      <c r="Y400" s="22"/>
      <c r="Z400" s="22"/>
      <c r="AA400" s="22"/>
      <c r="AB400" s="49">
        <f>AC400/(1+Tabla3[[#This Row],[TIPUS IVA]])</f>
        <v>97.652892561983478</v>
      </c>
      <c r="AC400" s="180">
        <v>118.16</v>
      </c>
      <c r="AD400" s="25">
        <v>0.21</v>
      </c>
      <c r="AE400" s="17" t="s">
        <v>38</v>
      </c>
      <c r="AF400" s="26" t="s">
        <v>37</v>
      </c>
    </row>
    <row r="401" spans="1:32" ht="27" customHeight="1" x14ac:dyDescent="0.25">
      <c r="A401" s="16" t="s">
        <v>28</v>
      </c>
      <c r="B401" s="46" t="s">
        <v>29</v>
      </c>
      <c r="C401" s="17" t="s">
        <v>515</v>
      </c>
      <c r="D401" s="47">
        <v>2018</v>
      </c>
      <c r="E401" s="195">
        <v>2018009093</v>
      </c>
      <c r="F401" s="17" t="s">
        <v>853</v>
      </c>
      <c r="G401" s="16" t="s">
        <v>32</v>
      </c>
      <c r="H401" s="17" t="s">
        <v>33</v>
      </c>
      <c r="I401" s="19">
        <f t="shared" si="4"/>
        <v>36.809917355371901</v>
      </c>
      <c r="J401" s="180">
        <v>44.54</v>
      </c>
      <c r="K401" s="180">
        <v>44.54</v>
      </c>
      <c r="L401" s="17" t="s">
        <v>52</v>
      </c>
      <c r="M401" s="17"/>
      <c r="N401" s="196" t="s">
        <v>235</v>
      </c>
      <c r="O401" s="197" t="s">
        <v>236</v>
      </c>
      <c r="P401" s="16" t="s">
        <v>37</v>
      </c>
      <c r="Q401" s="194" t="s">
        <v>493</v>
      </c>
      <c r="R401" s="198" t="s">
        <v>503</v>
      </c>
      <c r="S401" s="17"/>
      <c r="T401" s="199" t="s">
        <v>141</v>
      </c>
      <c r="U401" s="24">
        <v>43258</v>
      </c>
      <c r="V401" s="24">
        <v>43258</v>
      </c>
      <c r="W401" s="24">
        <v>43259</v>
      </c>
      <c r="X401" s="200">
        <v>43262</v>
      </c>
      <c r="Y401" s="22"/>
      <c r="Z401" s="22"/>
      <c r="AA401" s="22"/>
      <c r="AB401" s="49">
        <f>AC401/(1+Tabla3[[#This Row],[TIPUS IVA]])</f>
        <v>36.809917355371901</v>
      </c>
      <c r="AC401" s="180">
        <v>44.54</v>
      </c>
      <c r="AD401" s="25">
        <v>0.21</v>
      </c>
      <c r="AE401" s="17" t="s">
        <v>38</v>
      </c>
      <c r="AF401" s="26" t="s">
        <v>37</v>
      </c>
    </row>
    <row r="402" spans="1:32" ht="27" customHeight="1" x14ac:dyDescent="0.25">
      <c r="A402" s="16" t="s">
        <v>28</v>
      </c>
      <c r="B402" s="46" t="s">
        <v>29</v>
      </c>
      <c r="C402" s="17" t="s">
        <v>515</v>
      </c>
      <c r="D402" s="47">
        <v>2018</v>
      </c>
      <c r="E402" s="195">
        <v>2018009096</v>
      </c>
      <c r="F402" s="17" t="s">
        <v>1052</v>
      </c>
      <c r="G402" s="16" t="s">
        <v>32</v>
      </c>
      <c r="H402" s="17" t="s">
        <v>33</v>
      </c>
      <c r="I402" s="19">
        <f t="shared" si="4"/>
        <v>675.09090909090912</v>
      </c>
      <c r="J402" s="180">
        <v>816.86</v>
      </c>
      <c r="K402" s="180">
        <v>816.86</v>
      </c>
      <c r="L402" s="17" t="s">
        <v>52</v>
      </c>
      <c r="M402" s="17"/>
      <c r="N402" s="196" t="s">
        <v>235</v>
      </c>
      <c r="O402" s="197" t="s">
        <v>236</v>
      </c>
      <c r="P402" s="16" t="s">
        <v>37</v>
      </c>
      <c r="Q402" s="194" t="s">
        <v>493</v>
      </c>
      <c r="R402" s="198" t="s">
        <v>503</v>
      </c>
      <c r="S402" s="17"/>
      <c r="T402" s="199" t="s">
        <v>141</v>
      </c>
      <c r="U402" s="24">
        <v>43258</v>
      </c>
      <c r="V402" s="24">
        <v>43258</v>
      </c>
      <c r="W402" s="24">
        <v>43259</v>
      </c>
      <c r="X402" s="200">
        <v>43262</v>
      </c>
      <c r="Y402" s="22"/>
      <c r="Z402" s="22"/>
      <c r="AA402" s="22"/>
      <c r="AB402" s="49">
        <f>AC402/(1+Tabla3[[#This Row],[TIPUS IVA]])</f>
        <v>675.09090909090912</v>
      </c>
      <c r="AC402" s="180">
        <v>816.86</v>
      </c>
      <c r="AD402" s="25">
        <v>0.21</v>
      </c>
      <c r="AE402" s="17" t="s">
        <v>38</v>
      </c>
      <c r="AF402" s="26" t="s">
        <v>37</v>
      </c>
    </row>
    <row r="403" spans="1:32" ht="27" customHeight="1" x14ac:dyDescent="0.25">
      <c r="A403" s="16" t="s">
        <v>28</v>
      </c>
      <c r="B403" s="46" t="s">
        <v>29</v>
      </c>
      <c r="C403" s="17" t="s">
        <v>515</v>
      </c>
      <c r="D403" s="47">
        <v>2018</v>
      </c>
      <c r="E403" s="195">
        <v>2018009097</v>
      </c>
      <c r="F403" s="17" t="s">
        <v>1053</v>
      </c>
      <c r="G403" s="16" t="s">
        <v>32</v>
      </c>
      <c r="H403" s="17" t="s">
        <v>33</v>
      </c>
      <c r="I403" s="19">
        <f t="shared" si="4"/>
        <v>86.297520661157023</v>
      </c>
      <c r="J403" s="180">
        <v>104.42</v>
      </c>
      <c r="K403" s="180">
        <v>104.42</v>
      </c>
      <c r="L403" s="17" t="s">
        <v>52</v>
      </c>
      <c r="M403" s="17"/>
      <c r="N403" s="196" t="s">
        <v>235</v>
      </c>
      <c r="O403" s="197" t="s">
        <v>236</v>
      </c>
      <c r="P403" s="16" t="s">
        <v>37</v>
      </c>
      <c r="Q403" s="194" t="s">
        <v>493</v>
      </c>
      <c r="R403" s="198" t="s">
        <v>503</v>
      </c>
      <c r="S403" s="17"/>
      <c r="T403" s="199" t="s">
        <v>141</v>
      </c>
      <c r="U403" s="24">
        <v>43258</v>
      </c>
      <c r="V403" s="24">
        <v>43258</v>
      </c>
      <c r="W403" s="24">
        <v>43259</v>
      </c>
      <c r="X403" s="200">
        <v>43262</v>
      </c>
      <c r="Y403" s="22"/>
      <c r="Z403" s="22"/>
      <c r="AA403" s="22"/>
      <c r="AB403" s="49">
        <f>AC403/(1+Tabla3[[#This Row],[TIPUS IVA]])</f>
        <v>86.297520661157023</v>
      </c>
      <c r="AC403" s="180">
        <v>104.42</v>
      </c>
      <c r="AD403" s="25">
        <v>0.21</v>
      </c>
      <c r="AE403" s="17" t="s">
        <v>38</v>
      </c>
      <c r="AF403" s="26" t="s">
        <v>37</v>
      </c>
    </row>
    <row r="404" spans="1:32" ht="27" customHeight="1" x14ac:dyDescent="0.25">
      <c r="A404" s="16" t="s">
        <v>28</v>
      </c>
      <c r="B404" s="46" t="s">
        <v>29</v>
      </c>
      <c r="C404" s="17" t="s">
        <v>515</v>
      </c>
      <c r="D404" s="47">
        <v>2018</v>
      </c>
      <c r="E404" s="195">
        <v>2018009098</v>
      </c>
      <c r="F404" s="17" t="s">
        <v>1041</v>
      </c>
      <c r="G404" s="16" t="s">
        <v>32</v>
      </c>
      <c r="H404" s="17" t="s">
        <v>33</v>
      </c>
      <c r="I404" s="19">
        <f t="shared" si="4"/>
        <v>46.462809917355372</v>
      </c>
      <c r="J404" s="180">
        <v>56.22</v>
      </c>
      <c r="K404" s="180">
        <v>56.22</v>
      </c>
      <c r="L404" s="17" t="s">
        <v>52</v>
      </c>
      <c r="M404" s="17"/>
      <c r="N404" s="196" t="s">
        <v>235</v>
      </c>
      <c r="O404" s="197" t="s">
        <v>236</v>
      </c>
      <c r="P404" s="16" t="s">
        <v>37</v>
      </c>
      <c r="Q404" s="194" t="s">
        <v>493</v>
      </c>
      <c r="R404" s="198" t="s">
        <v>503</v>
      </c>
      <c r="S404" s="17"/>
      <c r="T404" s="199" t="s">
        <v>141</v>
      </c>
      <c r="U404" s="24">
        <v>43258</v>
      </c>
      <c r="V404" s="24">
        <v>43258</v>
      </c>
      <c r="W404" s="24">
        <v>43259</v>
      </c>
      <c r="X404" s="200">
        <v>43262</v>
      </c>
      <c r="Y404" s="22"/>
      <c r="Z404" s="22"/>
      <c r="AA404" s="22"/>
      <c r="AB404" s="49">
        <f>AC404/(1+Tabla3[[#This Row],[TIPUS IVA]])</f>
        <v>46.462809917355372</v>
      </c>
      <c r="AC404" s="180">
        <v>56.22</v>
      </c>
      <c r="AD404" s="25">
        <v>0.21</v>
      </c>
      <c r="AE404" s="17" t="s">
        <v>38</v>
      </c>
      <c r="AF404" s="26" t="s">
        <v>37</v>
      </c>
    </row>
    <row r="405" spans="1:32" ht="27" customHeight="1" x14ac:dyDescent="0.25">
      <c r="A405" s="16" t="s">
        <v>28</v>
      </c>
      <c r="B405" s="46" t="s">
        <v>29</v>
      </c>
      <c r="C405" s="17" t="s">
        <v>515</v>
      </c>
      <c r="D405" s="47">
        <v>2018</v>
      </c>
      <c r="E405" s="195">
        <v>2018009099</v>
      </c>
      <c r="F405" s="17" t="s">
        <v>1054</v>
      </c>
      <c r="G405" s="16" t="s">
        <v>32</v>
      </c>
      <c r="H405" s="17" t="s">
        <v>33</v>
      </c>
      <c r="I405" s="19">
        <f t="shared" si="4"/>
        <v>73.851239669421489</v>
      </c>
      <c r="J405" s="180">
        <v>89.36</v>
      </c>
      <c r="K405" s="180">
        <v>89.36</v>
      </c>
      <c r="L405" s="17" t="s">
        <v>52</v>
      </c>
      <c r="M405" s="17"/>
      <c r="N405" s="196" t="s">
        <v>235</v>
      </c>
      <c r="O405" s="197" t="s">
        <v>236</v>
      </c>
      <c r="P405" s="16" t="s">
        <v>37</v>
      </c>
      <c r="Q405" s="194" t="s">
        <v>493</v>
      </c>
      <c r="R405" s="198" t="s">
        <v>503</v>
      </c>
      <c r="S405" s="17"/>
      <c r="T405" s="199" t="s">
        <v>141</v>
      </c>
      <c r="U405" s="24">
        <v>43258</v>
      </c>
      <c r="V405" s="24">
        <v>43258</v>
      </c>
      <c r="W405" s="24">
        <v>43259</v>
      </c>
      <c r="X405" s="200">
        <v>43262</v>
      </c>
      <c r="Y405" s="22"/>
      <c r="Z405" s="22"/>
      <c r="AA405" s="22"/>
      <c r="AB405" s="49">
        <f>AC405/(1+Tabla3[[#This Row],[TIPUS IVA]])</f>
        <v>73.851239669421489</v>
      </c>
      <c r="AC405" s="180">
        <v>89.36</v>
      </c>
      <c r="AD405" s="25">
        <v>0.21</v>
      </c>
      <c r="AE405" s="17" t="s">
        <v>38</v>
      </c>
      <c r="AF405" s="26" t="s">
        <v>37</v>
      </c>
    </row>
    <row r="406" spans="1:32" ht="27" customHeight="1" x14ac:dyDescent="0.25">
      <c r="A406" s="66" t="s">
        <v>28</v>
      </c>
      <c r="B406" s="66" t="s">
        <v>29</v>
      </c>
      <c r="C406" s="67" t="s">
        <v>515</v>
      </c>
      <c r="D406" s="67">
        <v>2018</v>
      </c>
      <c r="E406" s="202">
        <v>2018009100</v>
      </c>
      <c r="F406" s="67" t="s">
        <v>1055</v>
      </c>
      <c r="G406" s="66" t="s">
        <v>32</v>
      </c>
      <c r="H406" s="67" t="s">
        <v>33</v>
      </c>
      <c r="I406" s="19">
        <f t="shared" si="4"/>
        <v>9.2809917355371905</v>
      </c>
      <c r="J406" s="203">
        <v>11.23</v>
      </c>
      <c r="K406" s="203">
        <v>11.23</v>
      </c>
      <c r="L406" s="17" t="s">
        <v>52</v>
      </c>
      <c r="M406" s="67"/>
      <c r="N406" s="204" t="s">
        <v>235</v>
      </c>
      <c r="O406" s="205" t="s">
        <v>236</v>
      </c>
      <c r="P406" s="16" t="s">
        <v>37</v>
      </c>
      <c r="Q406" s="194" t="s">
        <v>493</v>
      </c>
      <c r="R406" s="206" t="s">
        <v>503</v>
      </c>
      <c r="S406" s="67"/>
      <c r="T406" s="207" t="s">
        <v>141</v>
      </c>
      <c r="U406" s="24">
        <v>43258</v>
      </c>
      <c r="V406" s="24">
        <v>43258</v>
      </c>
      <c r="W406" s="24">
        <v>43259</v>
      </c>
      <c r="X406" s="208">
        <v>43262</v>
      </c>
      <c r="Y406" s="68"/>
      <c r="Z406" s="68"/>
      <c r="AA406" s="68"/>
      <c r="AB406" s="69">
        <f>AC406/(1+Tabla3[[#This Row],[TIPUS IVA]])</f>
        <v>9.2809917355371905</v>
      </c>
      <c r="AC406" s="203">
        <v>11.23</v>
      </c>
      <c r="AD406" s="70">
        <v>0.21</v>
      </c>
      <c r="AE406" s="17" t="s">
        <v>38</v>
      </c>
      <c r="AF406" s="26" t="s">
        <v>37</v>
      </c>
    </row>
    <row r="407" spans="1:32" ht="27" customHeight="1" x14ac:dyDescent="0.25">
      <c r="A407" s="16" t="s">
        <v>28</v>
      </c>
      <c r="B407" s="46" t="s">
        <v>29</v>
      </c>
      <c r="C407" s="17" t="s">
        <v>515</v>
      </c>
      <c r="D407" s="47">
        <v>2018</v>
      </c>
      <c r="E407" s="195">
        <v>2018009101</v>
      </c>
      <c r="F407" s="17" t="s">
        <v>1056</v>
      </c>
      <c r="G407" s="16" t="s">
        <v>32</v>
      </c>
      <c r="H407" s="17" t="s">
        <v>33</v>
      </c>
      <c r="I407" s="19">
        <f t="shared" si="4"/>
        <v>46.520661157024797</v>
      </c>
      <c r="J407" s="180">
        <v>56.29</v>
      </c>
      <c r="K407" s="180">
        <v>56.29</v>
      </c>
      <c r="L407" s="17" t="s">
        <v>52</v>
      </c>
      <c r="M407" s="17"/>
      <c r="N407" s="196" t="s">
        <v>235</v>
      </c>
      <c r="O407" s="197" t="s">
        <v>236</v>
      </c>
      <c r="P407" s="16" t="s">
        <v>37</v>
      </c>
      <c r="Q407" s="194" t="s">
        <v>493</v>
      </c>
      <c r="R407" s="198" t="s">
        <v>503</v>
      </c>
      <c r="S407" s="17"/>
      <c r="T407" s="199" t="s">
        <v>141</v>
      </c>
      <c r="U407" s="24">
        <v>43258</v>
      </c>
      <c r="V407" s="24">
        <v>43258</v>
      </c>
      <c r="W407" s="24">
        <v>43259</v>
      </c>
      <c r="X407" s="200">
        <v>43262</v>
      </c>
      <c r="Y407" s="22"/>
      <c r="Z407" s="22"/>
      <c r="AA407" s="22"/>
      <c r="AB407" s="49">
        <f>AC407/(1+Tabla3[[#This Row],[TIPUS IVA]])</f>
        <v>46.520661157024797</v>
      </c>
      <c r="AC407" s="180">
        <v>56.29</v>
      </c>
      <c r="AD407" s="25">
        <v>0.21</v>
      </c>
      <c r="AE407" s="17" t="s">
        <v>38</v>
      </c>
      <c r="AF407" s="26" t="s">
        <v>37</v>
      </c>
    </row>
    <row r="408" spans="1:32" ht="27" customHeight="1" x14ac:dyDescent="0.25">
      <c r="A408" s="16" t="s">
        <v>28</v>
      </c>
      <c r="B408" s="46" t="s">
        <v>29</v>
      </c>
      <c r="C408" s="17" t="s">
        <v>515</v>
      </c>
      <c r="D408" s="47">
        <v>2018</v>
      </c>
      <c r="E408" s="195">
        <v>2018009102</v>
      </c>
      <c r="F408" s="17" t="s">
        <v>1057</v>
      </c>
      <c r="G408" s="16" t="s">
        <v>32</v>
      </c>
      <c r="H408" s="17" t="s">
        <v>33</v>
      </c>
      <c r="I408" s="19">
        <f t="shared" si="4"/>
        <v>430.95041322314057</v>
      </c>
      <c r="J408" s="180">
        <v>521.45000000000005</v>
      </c>
      <c r="K408" s="180">
        <v>521.45000000000005</v>
      </c>
      <c r="L408" s="17" t="s">
        <v>52</v>
      </c>
      <c r="M408" s="17"/>
      <c r="N408" s="196" t="s">
        <v>235</v>
      </c>
      <c r="O408" s="197" t="s">
        <v>236</v>
      </c>
      <c r="P408" s="16" t="s">
        <v>37</v>
      </c>
      <c r="Q408" s="194" t="s">
        <v>493</v>
      </c>
      <c r="R408" s="198" t="s">
        <v>503</v>
      </c>
      <c r="S408" s="17"/>
      <c r="T408" s="199" t="s">
        <v>141</v>
      </c>
      <c r="U408" s="24">
        <v>43258</v>
      </c>
      <c r="V408" s="24">
        <v>43258</v>
      </c>
      <c r="W408" s="24">
        <v>43259</v>
      </c>
      <c r="X408" s="200">
        <v>43262</v>
      </c>
      <c r="Y408" s="22"/>
      <c r="Z408" s="22"/>
      <c r="AA408" s="22"/>
      <c r="AB408" s="49">
        <f>AC408/(1+Tabla3[[#This Row],[TIPUS IVA]])</f>
        <v>430.95041322314057</v>
      </c>
      <c r="AC408" s="180">
        <v>521.45000000000005</v>
      </c>
      <c r="AD408" s="25">
        <v>0.21</v>
      </c>
      <c r="AE408" s="17" t="s">
        <v>38</v>
      </c>
      <c r="AF408" s="26" t="s">
        <v>37</v>
      </c>
    </row>
    <row r="409" spans="1:32" ht="27" customHeight="1" x14ac:dyDescent="0.25">
      <c r="A409" s="16" t="s">
        <v>28</v>
      </c>
      <c r="B409" s="46" t="s">
        <v>29</v>
      </c>
      <c r="C409" s="17" t="s">
        <v>515</v>
      </c>
      <c r="D409" s="47">
        <v>2018</v>
      </c>
      <c r="E409" s="195">
        <v>2018009103</v>
      </c>
      <c r="F409" s="17" t="s">
        <v>1058</v>
      </c>
      <c r="G409" s="16" t="s">
        <v>32</v>
      </c>
      <c r="H409" s="17" t="s">
        <v>33</v>
      </c>
      <c r="I409" s="19">
        <f t="shared" si="4"/>
        <v>3528</v>
      </c>
      <c r="J409" s="180">
        <v>4268.88</v>
      </c>
      <c r="K409" s="180">
        <v>4268.88</v>
      </c>
      <c r="L409" s="17" t="s">
        <v>52</v>
      </c>
      <c r="M409" s="17"/>
      <c r="N409" s="196" t="s">
        <v>235</v>
      </c>
      <c r="O409" s="197" t="s">
        <v>236</v>
      </c>
      <c r="P409" s="16" t="s">
        <v>37</v>
      </c>
      <c r="Q409" s="194" t="s">
        <v>493</v>
      </c>
      <c r="R409" s="198" t="s">
        <v>503</v>
      </c>
      <c r="S409" s="17"/>
      <c r="T409" s="199" t="s">
        <v>448</v>
      </c>
      <c r="U409" s="24">
        <v>43272</v>
      </c>
      <c r="V409" s="24">
        <v>43272</v>
      </c>
      <c r="W409" s="24">
        <v>43273</v>
      </c>
      <c r="X409" s="200">
        <v>43276</v>
      </c>
      <c r="Y409" s="22"/>
      <c r="Z409" s="22"/>
      <c r="AA409" s="22"/>
      <c r="AB409" s="49">
        <f>AC409/(1+Tabla3[[#This Row],[TIPUS IVA]])</f>
        <v>3528</v>
      </c>
      <c r="AC409" s="180">
        <v>4268.88</v>
      </c>
      <c r="AD409" s="25">
        <v>0.21</v>
      </c>
      <c r="AE409" s="17" t="s">
        <v>38</v>
      </c>
      <c r="AF409" s="26" t="s">
        <v>37</v>
      </c>
    </row>
    <row r="410" spans="1:32" ht="27" customHeight="1" x14ac:dyDescent="0.25">
      <c r="A410" s="16" t="s">
        <v>28</v>
      </c>
      <c r="B410" s="46" t="s">
        <v>29</v>
      </c>
      <c r="C410" s="17" t="s">
        <v>515</v>
      </c>
      <c r="D410" s="47">
        <v>2018</v>
      </c>
      <c r="E410" s="195">
        <v>2018009189</v>
      </c>
      <c r="F410" s="17" t="s">
        <v>1059</v>
      </c>
      <c r="G410" s="16" t="s">
        <v>32</v>
      </c>
      <c r="H410" s="17" t="s">
        <v>33</v>
      </c>
      <c r="I410" s="19">
        <f t="shared" si="4"/>
        <v>5.7603305785123968</v>
      </c>
      <c r="J410" s="180">
        <v>6.97</v>
      </c>
      <c r="K410" s="180">
        <v>6.97</v>
      </c>
      <c r="L410" s="17" t="s">
        <v>52</v>
      </c>
      <c r="M410" s="17"/>
      <c r="N410" s="196" t="s">
        <v>235</v>
      </c>
      <c r="O410" s="197" t="s">
        <v>236</v>
      </c>
      <c r="P410" s="16" t="s">
        <v>37</v>
      </c>
      <c r="Q410" s="194" t="s">
        <v>493</v>
      </c>
      <c r="R410" s="198" t="s">
        <v>503</v>
      </c>
      <c r="S410" s="17"/>
      <c r="T410" s="199" t="s">
        <v>141</v>
      </c>
      <c r="U410" s="24">
        <v>43265</v>
      </c>
      <c r="V410" s="24">
        <v>43265</v>
      </c>
      <c r="W410" s="24">
        <v>43266</v>
      </c>
      <c r="X410" s="200">
        <v>43269</v>
      </c>
      <c r="Y410" s="22"/>
      <c r="Z410" s="22"/>
      <c r="AA410" s="22"/>
      <c r="AB410" s="49">
        <f>AC410/(1+Tabla3[[#This Row],[TIPUS IVA]])</f>
        <v>5.7603305785123968</v>
      </c>
      <c r="AC410" s="180">
        <v>6.97</v>
      </c>
      <c r="AD410" s="25">
        <v>0.21</v>
      </c>
      <c r="AE410" s="17" t="s">
        <v>38</v>
      </c>
      <c r="AF410" s="26" t="s">
        <v>37</v>
      </c>
    </row>
    <row r="411" spans="1:32" ht="27" customHeight="1" x14ac:dyDescent="0.25">
      <c r="A411" s="16" t="s">
        <v>28</v>
      </c>
      <c r="B411" s="46" t="s">
        <v>29</v>
      </c>
      <c r="C411" s="17" t="s">
        <v>515</v>
      </c>
      <c r="D411" s="47">
        <v>2018</v>
      </c>
      <c r="E411" s="195">
        <v>2018009992</v>
      </c>
      <c r="F411" s="191" t="s">
        <v>1060</v>
      </c>
      <c r="G411" s="16" t="s">
        <v>32</v>
      </c>
      <c r="H411" s="17" t="s">
        <v>33</v>
      </c>
      <c r="I411" s="19">
        <f t="shared" si="4"/>
        <v>382.36363636363637</v>
      </c>
      <c r="J411" s="180">
        <v>462.66</v>
      </c>
      <c r="K411" s="180">
        <v>462.66</v>
      </c>
      <c r="L411" s="17" t="s">
        <v>52</v>
      </c>
      <c r="M411" s="17"/>
      <c r="N411" s="196" t="s">
        <v>235</v>
      </c>
      <c r="O411" s="197" t="s">
        <v>236</v>
      </c>
      <c r="P411" s="16" t="s">
        <v>37</v>
      </c>
      <c r="Q411" s="194" t="s">
        <v>493</v>
      </c>
      <c r="R411" s="198" t="s">
        <v>503</v>
      </c>
      <c r="S411" s="17"/>
      <c r="T411" s="199" t="s">
        <v>448</v>
      </c>
      <c r="U411" s="24">
        <v>43272</v>
      </c>
      <c r="V411" s="24">
        <v>43272</v>
      </c>
      <c r="W411" s="24">
        <v>43273</v>
      </c>
      <c r="X411" s="200">
        <v>43276</v>
      </c>
      <c r="Y411" s="22"/>
      <c r="Z411" s="22"/>
      <c r="AA411" s="22"/>
      <c r="AB411" s="49">
        <f>AC411/(1+Tabla3[[#This Row],[TIPUS IVA]])</f>
        <v>382.36363636363637</v>
      </c>
      <c r="AC411" s="180">
        <v>462.66</v>
      </c>
      <c r="AD411" s="25">
        <v>0.21</v>
      </c>
      <c r="AE411" s="17" t="s">
        <v>38</v>
      </c>
      <c r="AF411" s="26" t="s">
        <v>37</v>
      </c>
    </row>
    <row r="412" spans="1:32" ht="27" customHeight="1" x14ac:dyDescent="0.25">
      <c r="A412" s="16" t="s">
        <v>28</v>
      </c>
      <c r="B412" s="46" t="s">
        <v>29</v>
      </c>
      <c r="C412" s="17" t="s">
        <v>40</v>
      </c>
      <c r="D412" s="47">
        <v>2018</v>
      </c>
      <c r="E412" s="195">
        <v>2018005764</v>
      </c>
      <c r="F412" s="17" t="s">
        <v>547</v>
      </c>
      <c r="G412" s="16" t="s">
        <v>32</v>
      </c>
      <c r="H412" s="17" t="s">
        <v>33</v>
      </c>
      <c r="I412" s="19">
        <v>33.94</v>
      </c>
      <c r="J412" s="180">
        <v>41.07</v>
      </c>
      <c r="K412" s="180">
        <v>41.07</v>
      </c>
      <c r="L412" s="17" t="s">
        <v>52</v>
      </c>
      <c r="M412" s="17"/>
      <c r="N412" s="196" t="s">
        <v>1061</v>
      </c>
      <c r="O412" s="197" t="s">
        <v>1062</v>
      </c>
      <c r="P412" s="16" t="s">
        <v>37</v>
      </c>
      <c r="Q412" s="194" t="s">
        <v>493</v>
      </c>
      <c r="R412" s="198" t="s">
        <v>1063</v>
      </c>
      <c r="S412" s="17"/>
      <c r="T412" s="199" t="s">
        <v>558</v>
      </c>
      <c r="U412" s="24">
        <v>43210</v>
      </c>
      <c r="V412" s="24">
        <v>43210</v>
      </c>
      <c r="W412" s="24">
        <v>43213</v>
      </c>
      <c r="X412" s="200">
        <v>43213</v>
      </c>
      <c r="Y412" s="22"/>
      <c r="Z412" s="22"/>
      <c r="AA412" s="22"/>
      <c r="AB412" s="49">
        <f>AC412/(1+Tabla3[[#This Row],[TIPUS IVA]])</f>
        <v>33.942148760330582</v>
      </c>
      <c r="AC412" s="180">
        <v>41.07</v>
      </c>
      <c r="AD412" s="25">
        <v>0.21</v>
      </c>
      <c r="AE412" s="17" t="s">
        <v>38</v>
      </c>
      <c r="AF412" s="26" t="s">
        <v>37</v>
      </c>
    </row>
    <row r="413" spans="1:32" ht="27" customHeight="1" x14ac:dyDescent="0.25">
      <c r="A413" s="16" t="s">
        <v>28</v>
      </c>
      <c r="B413" s="46" t="s">
        <v>29</v>
      </c>
      <c r="C413" s="17" t="s">
        <v>65</v>
      </c>
      <c r="D413" s="47">
        <v>2018</v>
      </c>
      <c r="E413" s="195">
        <v>2018009617</v>
      </c>
      <c r="F413" s="191" t="s">
        <v>1064</v>
      </c>
      <c r="G413" s="16" t="s">
        <v>32</v>
      </c>
      <c r="H413" s="17" t="s">
        <v>33</v>
      </c>
      <c r="I413" s="49">
        <f>J413/(1+Tabla3[[#This Row],[TIPUS IVA]])</f>
        <v>80</v>
      </c>
      <c r="J413" s="180">
        <v>88</v>
      </c>
      <c r="K413" s="180">
        <v>88</v>
      </c>
      <c r="L413" s="17" t="s">
        <v>514</v>
      </c>
      <c r="M413" s="16" t="s">
        <v>79</v>
      </c>
      <c r="N413" s="196" t="s">
        <v>1065</v>
      </c>
      <c r="O413" s="197" t="s">
        <v>1066</v>
      </c>
      <c r="P413" s="16" t="s">
        <v>37</v>
      </c>
      <c r="Q413" s="194" t="s">
        <v>493</v>
      </c>
      <c r="R413" s="189" t="s">
        <v>500</v>
      </c>
      <c r="S413" s="17"/>
      <c r="T413" s="199" t="s">
        <v>70</v>
      </c>
      <c r="U413" s="24">
        <v>43265</v>
      </c>
      <c r="V413" s="24">
        <v>43265</v>
      </c>
      <c r="W413" s="24">
        <v>43266</v>
      </c>
      <c r="X413" s="200">
        <v>43269</v>
      </c>
      <c r="Y413" s="22"/>
      <c r="Z413" s="22"/>
      <c r="AA413" s="22"/>
      <c r="AB413" s="49">
        <f>AC413/(1+Tabla3[[#This Row],[TIPUS IVA]])</f>
        <v>80</v>
      </c>
      <c r="AC413" s="180">
        <v>88</v>
      </c>
      <c r="AD413" s="25">
        <v>0.1</v>
      </c>
      <c r="AE413" s="17" t="s">
        <v>38</v>
      </c>
      <c r="AF413" s="26" t="s">
        <v>37</v>
      </c>
    </row>
    <row r="414" spans="1:32" ht="27" customHeight="1" x14ac:dyDescent="0.25">
      <c r="A414" s="16" t="s">
        <v>28</v>
      </c>
      <c r="B414" s="46" t="s">
        <v>29</v>
      </c>
      <c r="C414" s="17" t="s">
        <v>65</v>
      </c>
      <c r="D414" s="47">
        <v>2018</v>
      </c>
      <c r="E414" s="195">
        <v>2018007160</v>
      </c>
      <c r="F414" s="17" t="s">
        <v>1067</v>
      </c>
      <c r="G414" s="16" t="s">
        <v>32</v>
      </c>
      <c r="H414" s="17" t="s">
        <v>33</v>
      </c>
      <c r="I414" s="19">
        <v>1652.89</v>
      </c>
      <c r="J414" s="180">
        <v>2000</v>
      </c>
      <c r="K414" s="180">
        <v>2000</v>
      </c>
      <c r="L414" s="17"/>
      <c r="M414" s="16" t="s">
        <v>79</v>
      </c>
      <c r="N414" s="196" t="s">
        <v>1068</v>
      </c>
      <c r="O414" s="197" t="s">
        <v>1069</v>
      </c>
      <c r="P414" s="16" t="s">
        <v>37</v>
      </c>
      <c r="Q414" s="194" t="s">
        <v>493</v>
      </c>
      <c r="R414" s="198" t="s">
        <v>676</v>
      </c>
      <c r="S414" s="17"/>
      <c r="T414" s="199" t="s">
        <v>70</v>
      </c>
      <c r="U414" s="200">
        <v>43237</v>
      </c>
      <c r="V414" s="200">
        <v>43237</v>
      </c>
      <c r="W414" s="200">
        <v>43242</v>
      </c>
      <c r="X414" s="200">
        <v>43248</v>
      </c>
      <c r="Y414" s="22"/>
      <c r="Z414" s="22"/>
      <c r="AA414" s="22"/>
      <c r="AB414" s="49">
        <f>AC414/(1+Tabla3[[#This Row],[TIPUS IVA]])</f>
        <v>1652.8925619834711</v>
      </c>
      <c r="AC414" s="180">
        <v>2000</v>
      </c>
      <c r="AD414" s="25">
        <v>0.21</v>
      </c>
      <c r="AE414" s="17" t="s">
        <v>38</v>
      </c>
      <c r="AF414" s="26" t="s">
        <v>37</v>
      </c>
    </row>
    <row r="415" spans="1:32" ht="27" customHeight="1" x14ac:dyDescent="0.25">
      <c r="A415" s="16" t="s">
        <v>28</v>
      </c>
      <c r="B415" s="46" t="s">
        <v>29</v>
      </c>
      <c r="C415" s="17" t="s">
        <v>65</v>
      </c>
      <c r="D415" s="47">
        <v>2018</v>
      </c>
      <c r="E415" s="59">
        <v>2018000738</v>
      </c>
      <c r="F415" s="17" t="s">
        <v>1070</v>
      </c>
      <c r="G415" s="16" t="s">
        <v>32</v>
      </c>
      <c r="H415" s="17" t="s">
        <v>33</v>
      </c>
      <c r="I415" s="19">
        <f>J415/(1+21%)</f>
        <v>550</v>
      </c>
      <c r="J415" s="38">
        <v>665.5</v>
      </c>
      <c r="K415" s="38">
        <v>665.5</v>
      </c>
      <c r="L415" s="43"/>
      <c r="M415" s="16" t="s">
        <v>79</v>
      </c>
      <c r="N415" s="60" t="s">
        <v>1071</v>
      </c>
      <c r="O415" s="55" t="s">
        <v>1072</v>
      </c>
      <c r="P415" s="16" t="s">
        <v>37</v>
      </c>
      <c r="Q415" s="194" t="s">
        <v>493</v>
      </c>
      <c r="R415" s="63" t="s">
        <v>1073</v>
      </c>
      <c r="S415" s="17"/>
      <c r="T415" s="62" t="s">
        <v>90</v>
      </c>
      <c r="U415" s="24">
        <v>43122</v>
      </c>
      <c r="V415" s="24">
        <v>43126</v>
      </c>
      <c r="W415" s="24">
        <v>43129</v>
      </c>
      <c r="X415" s="24">
        <v>43164</v>
      </c>
      <c r="Y415" s="22"/>
      <c r="Z415" s="22"/>
      <c r="AA415" s="22"/>
      <c r="AB415" s="49">
        <f>AC415/(1+AD415)</f>
        <v>550</v>
      </c>
      <c r="AC415" s="39">
        <v>665.5</v>
      </c>
      <c r="AD415" s="25">
        <v>0.21</v>
      </c>
      <c r="AE415" s="17" t="s">
        <v>38</v>
      </c>
      <c r="AF415" s="26" t="s">
        <v>37</v>
      </c>
    </row>
    <row r="416" spans="1:32" ht="27" customHeight="1" x14ac:dyDescent="0.25">
      <c r="A416" s="16" t="s">
        <v>28</v>
      </c>
      <c r="B416" s="46" t="s">
        <v>29</v>
      </c>
      <c r="C416" s="17" t="s">
        <v>495</v>
      </c>
      <c r="D416" s="47">
        <v>2018</v>
      </c>
      <c r="E416" s="195">
        <v>2018005349</v>
      </c>
      <c r="F416" s="17" t="s">
        <v>1074</v>
      </c>
      <c r="G416" s="16" t="s">
        <v>32</v>
      </c>
      <c r="H416" s="17" t="s">
        <v>33</v>
      </c>
      <c r="I416" s="19">
        <v>416.5</v>
      </c>
      <c r="J416" s="180">
        <v>503.96</v>
      </c>
      <c r="K416" s="180">
        <v>503.96</v>
      </c>
      <c r="L416" s="17"/>
      <c r="M416" s="17" t="s">
        <v>602</v>
      </c>
      <c r="N416" s="196" t="s">
        <v>258</v>
      </c>
      <c r="O416" s="201" t="s">
        <v>259</v>
      </c>
      <c r="P416" s="16" t="s">
        <v>37</v>
      </c>
      <c r="Q416" s="194" t="s">
        <v>493</v>
      </c>
      <c r="R416" s="198" t="s">
        <v>676</v>
      </c>
      <c r="S416" s="17"/>
      <c r="T416" s="199" t="s">
        <v>70</v>
      </c>
      <c r="U416" s="200">
        <v>43202</v>
      </c>
      <c r="V416" s="200">
        <v>43202</v>
      </c>
      <c r="W416" s="200">
        <v>43206</v>
      </c>
      <c r="X416" s="200">
        <v>43213</v>
      </c>
      <c r="Y416" s="22"/>
      <c r="Z416" s="22"/>
      <c r="AA416" s="22"/>
      <c r="AB416" s="49">
        <f>AC416/(1+Tabla3[[#This Row],[TIPUS IVA]])</f>
        <v>416.49586776859502</v>
      </c>
      <c r="AC416" s="180">
        <v>503.96</v>
      </c>
      <c r="AD416" s="25">
        <v>0.21</v>
      </c>
      <c r="AE416" s="17" t="s">
        <v>38</v>
      </c>
      <c r="AF416" s="26" t="s">
        <v>37</v>
      </c>
    </row>
    <row r="417" spans="1:32" ht="27" customHeight="1" x14ac:dyDescent="0.25">
      <c r="A417" s="16" t="s">
        <v>28</v>
      </c>
      <c r="B417" s="46" t="s">
        <v>29</v>
      </c>
      <c r="C417" s="17" t="s">
        <v>40</v>
      </c>
      <c r="D417" s="47">
        <v>2018</v>
      </c>
      <c r="E417" s="195">
        <v>2018007265</v>
      </c>
      <c r="F417" s="17" t="s">
        <v>1075</v>
      </c>
      <c r="G417" s="16" t="s">
        <v>32</v>
      </c>
      <c r="H417" s="17" t="s">
        <v>33</v>
      </c>
      <c r="I417" s="49">
        <f>J417/(1+Tabla3[[#This Row],[TIPUS IVA]])</f>
        <v>120.19230769230769</v>
      </c>
      <c r="J417" s="180">
        <v>125</v>
      </c>
      <c r="K417" s="180">
        <v>125</v>
      </c>
      <c r="L417" s="17" t="s">
        <v>52</v>
      </c>
      <c r="M417" s="17"/>
      <c r="N417" s="196" t="s">
        <v>1076</v>
      </c>
      <c r="O417" s="197" t="s">
        <v>1077</v>
      </c>
      <c r="P417" s="16" t="s">
        <v>37</v>
      </c>
      <c r="Q417" s="194" t="s">
        <v>493</v>
      </c>
      <c r="R417" s="189" t="s">
        <v>500</v>
      </c>
      <c r="S417" s="17"/>
      <c r="T417" s="199" t="s">
        <v>141</v>
      </c>
      <c r="U417" s="200">
        <v>43237</v>
      </c>
      <c r="V417" s="200">
        <v>43237</v>
      </c>
      <c r="W417" s="200">
        <v>43242</v>
      </c>
      <c r="X417" s="200">
        <v>43251</v>
      </c>
      <c r="Y417" s="22"/>
      <c r="Z417" s="22"/>
      <c r="AA417" s="22"/>
      <c r="AB417" s="49">
        <f>AC417/(1+Tabla3[[#This Row],[TIPUS IVA]])</f>
        <v>120.19230769230769</v>
      </c>
      <c r="AC417" s="180">
        <v>125</v>
      </c>
      <c r="AD417" s="25">
        <v>0.04</v>
      </c>
      <c r="AE417" s="17" t="s">
        <v>38</v>
      </c>
      <c r="AF417" s="26" t="s">
        <v>37</v>
      </c>
    </row>
    <row r="418" spans="1:32" ht="27" customHeight="1" x14ac:dyDescent="0.25">
      <c r="A418" s="16" t="s">
        <v>28</v>
      </c>
      <c r="B418" s="46" t="s">
        <v>29</v>
      </c>
      <c r="C418" s="17" t="s">
        <v>65</v>
      </c>
      <c r="D418" s="47">
        <v>2018</v>
      </c>
      <c r="E418" s="195">
        <v>2018008914</v>
      </c>
      <c r="F418" s="17" t="s">
        <v>1078</v>
      </c>
      <c r="G418" s="16" t="s">
        <v>32</v>
      </c>
      <c r="H418" s="17" t="s">
        <v>33</v>
      </c>
      <c r="I418" s="19">
        <v>995.46</v>
      </c>
      <c r="J418" s="180">
        <v>995.46</v>
      </c>
      <c r="K418" s="180">
        <v>995.46</v>
      </c>
      <c r="L418" s="17"/>
      <c r="M418" s="16" t="s">
        <v>79</v>
      </c>
      <c r="N418" s="196" t="s">
        <v>1079</v>
      </c>
      <c r="O418" s="197" t="s">
        <v>1080</v>
      </c>
      <c r="P418" s="16" t="s">
        <v>37</v>
      </c>
      <c r="Q418" s="194" t="s">
        <v>493</v>
      </c>
      <c r="R418" s="198" t="s">
        <v>933</v>
      </c>
      <c r="S418" s="17"/>
      <c r="T418" s="199" t="s">
        <v>70</v>
      </c>
      <c r="U418" s="200">
        <v>43258</v>
      </c>
      <c r="V418" s="200">
        <v>43258</v>
      </c>
      <c r="W418" s="200">
        <v>43259</v>
      </c>
      <c r="X418" s="200">
        <v>43262</v>
      </c>
      <c r="Y418" s="22"/>
      <c r="Z418" s="22"/>
      <c r="AA418" s="22"/>
      <c r="AB418" s="49">
        <f>AC418/(1+Tabla3[[#This Row],[TIPUS IVA]])</f>
        <v>995.46</v>
      </c>
      <c r="AC418" s="180">
        <v>995.46</v>
      </c>
      <c r="AD418" s="25">
        <v>0</v>
      </c>
      <c r="AE418" s="17" t="s">
        <v>38</v>
      </c>
      <c r="AF418" s="26" t="s">
        <v>37</v>
      </c>
    </row>
    <row r="419" spans="1:32" ht="27" customHeight="1" x14ac:dyDescent="0.25">
      <c r="A419" s="16" t="s">
        <v>28</v>
      </c>
      <c r="B419" s="46" t="s">
        <v>29</v>
      </c>
      <c r="C419" s="17" t="s">
        <v>65</v>
      </c>
      <c r="D419" s="47">
        <v>2018</v>
      </c>
      <c r="E419" s="59">
        <v>2018002609</v>
      </c>
      <c r="F419" s="17" t="s">
        <v>1081</v>
      </c>
      <c r="G419" s="16" t="s">
        <v>32</v>
      </c>
      <c r="H419" s="17" t="s">
        <v>33</v>
      </c>
      <c r="I419" s="19">
        <f>J419/(1+0%)</f>
        <v>650</v>
      </c>
      <c r="J419" s="38">
        <v>650</v>
      </c>
      <c r="K419" s="38">
        <v>650</v>
      </c>
      <c r="L419" s="17"/>
      <c r="M419" s="16" t="s">
        <v>79</v>
      </c>
      <c r="N419" s="60" t="s">
        <v>261</v>
      </c>
      <c r="O419" s="55" t="s">
        <v>262</v>
      </c>
      <c r="P419" s="16" t="s">
        <v>37</v>
      </c>
      <c r="Q419" s="194" t="s">
        <v>493</v>
      </c>
      <c r="R419" s="63" t="s">
        <v>503</v>
      </c>
      <c r="S419" s="17"/>
      <c r="T419" s="62" t="s">
        <v>164</v>
      </c>
      <c r="U419" s="24">
        <v>43166</v>
      </c>
      <c r="V419" s="24">
        <v>43168</v>
      </c>
      <c r="W419" s="24">
        <v>43171</v>
      </c>
      <c r="X419" s="24">
        <v>43213</v>
      </c>
      <c r="Y419" s="22"/>
      <c r="Z419" s="22"/>
      <c r="AA419" s="22"/>
      <c r="AB419" s="49">
        <f>AC419/(1+AD419)</f>
        <v>650</v>
      </c>
      <c r="AC419" s="39">
        <v>650</v>
      </c>
      <c r="AD419" s="25">
        <v>0</v>
      </c>
      <c r="AE419" s="17" t="s">
        <v>38</v>
      </c>
      <c r="AF419" s="26" t="s">
        <v>37</v>
      </c>
    </row>
    <row r="420" spans="1:32" ht="27" customHeight="1" x14ac:dyDescent="0.25">
      <c r="A420" s="16" t="s">
        <v>28</v>
      </c>
      <c r="B420" s="46" t="s">
        <v>29</v>
      </c>
      <c r="C420" s="17" t="s">
        <v>495</v>
      </c>
      <c r="D420" s="47">
        <v>2018</v>
      </c>
      <c r="E420" s="195">
        <v>2018009704</v>
      </c>
      <c r="F420" s="191" t="s">
        <v>1082</v>
      </c>
      <c r="G420" s="16" t="s">
        <v>32</v>
      </c>
      <c r="H420" s="17" t="s">
        <v>33</v>
      </c>
      <c r="I420" s="187">
        <v>222</v>
      </c>
      <c r="J420" s="180">
        <v>222</v>
      </c>
      <c r="K420" s="180">
        <v>222</v>
      </c>
      <c r="L420" s="17"/>
      <c r="M420" s="16" t="s">
        <v>79</v>
      </c>
      <c r="N420" s="196"/>
      <c r="O420" s="197" t="s">
        <v>268</v>
      </c>
      <c r="P420" s="16" t="s">
        <v>37</v>
      </c>
      <c r="Q420" s="194" t="s">
        <v>493</v>
      </c>
      <c r="R420" s="198" t="s">
        <v>503</v>
      </c>
      <c r="S420" s="17"/>
      <c r="T420" s="199" t="s">
        <v>164</v>
      </c>
      <c r="U420" s="200">
        <v>43272</v>
      </c>
      <c r="V420" s="200">
        <v>43272</v>
      </c>
      <c r="W420" s="200">
        <v>43273</v>
      </c>
      <c r="X420" s="200">
        <v>43276</v>
      </c>
      <c r="Y420" s="22"/>
      <c r="Z420" s="22"/>
      <c r="AA420" s="22"/>
      <c r="AB420" s="49">
        <f>AC420/(1+Tabla3[[#This Row],[TIPUS IVA]])</f>
        <v>222</v>
      </c>
      <c r="AC420" s="180">
        <v>222</v>
      </c>
      <c r="AD420" s="25">
        <v>0</v>
      </c>
      <c r="AE420" s="17" t="s">
        <v>38</v>
      </c>
      <c r="AF420" s="26" t="s">
        <v>37</v>
      </c>
    </row>
    <row r="421" spans="1:32" ht="27" customHeight="1" x14ac:dyDescent="0.25">
      <c r="A421" s="16" t="s">
        <v>28</v>
      </c>
      <c r="B421" s="46" t="s">
        <v>29</v>
      </c>
      <c r="C421" s="17" t="s">
        <v>495</v>
      </c>
      <c r="D421" s="47">
        <v>2018</v>
      </c>
      <c r="E421" s="195">
        <v>2018009705</v>
      </c>
      <c r="F421" s="191" t="s">
        <v>1083</v>
      </c>
      <c r="G421" s="16" t="s">
        <v>32</v>
      </c>
      <c r="H421" s="17" t="s">
        <v>33</v>
      </c>
      <c r="I421" s="29">
        <v>222</v>
      </c>
      <c r="J421" s="180">
        <v>222</v>
      </c>
      <c r="K421" s="180">
        <v>222</v>
      </c>
      <c r="L421" s="17"/>
      <c r="M421" s="16" t="s">
        <v>79</v>
      </c>
      <c r="N421" s="196"/>
      <c r="O421" s="197" t="s">
        <v>268</v>
      </c>
      <c r="P421" s="16" t="s">
        <v>37</v>
      </c>
      <c r="Q421" s="194" t="s">
        <v>493</v>
      </c>
      <c r="R421" s="198" t="s">
        <v>503</v>
      </c>
      <c r="S421" s="17"/>
      <c r="T421" s="199" t="s">
        <v>164</v>
      </c>
      <c r="U421" s="200">
        <v>43272</v>
      </c>
      <c r="V421" s="200">
        <v>43272</v>
      </c>
      <c r="W421" s="200">
        <v>43273</v>
      </c>
      <c r="X421" s="200">
        <v>43276</v>
      </c>
      <c r="Y421" s="22"/>
      <c r="Z421" s="22"/>
      <c r="AA421" s="22"/>
      <c r="AB421" s="49">
        <f>AC421/(1+Tabla3[[#This Row],[TIPUS IVA]])</f>
        <v>222</v>
      </c>
      <c r="AC421" s="180">
        <v>222</v>
      </c>
      <c r="AD421" s="25">
        <v>0</v>
      </c>
      <c r="AE421" s="17" t="s">
        <v>38</v>
      </c>
      <c r="AF421" s="26" t="s">
        <v>37</v>
      </c>
    </row>
    <row r="422" spans="1:32" ht="27" customHeight="1" x14ac:dyDescent="0.25">
      <c r="A422" s="16" t="s">
        <v>28</v>
      </c>
      <c r="B422" s="46" t="s">
        <v>29</v>
      </c>
      <c r="C422" s="17" t="s">
        <v>40</v>
      </c>
      <c r="D422" s="47">
        <v>2018</v>
      </c>
      <c r="E422" s="195">
        <v>2018007521</v>
      </c>
      <c r="F422" s="17" t="s">
        <v>1084</v>
      </c>
      <c r="G422" s="16" t="s">
        <v>32</v>
      </c>
      <c r="H422" s="17" t="s">
        <v>33</v>
      </c>
      <c r="I422" s="19">
        <v>217.66</v>
      </c>
      <c r="J422" s="180">
        <v>217.66</v>
      </c>
      <c r="K422" s="180">
        <v>217.66</v>
      </c>
      <c r="L422" s="17" t="s">
        <v>52</v>
      </c>
      <c r="M422" s="17"/>
      <c r="N422" s="196"/>
      <c r="O422" s="197" t="s">
        <v>1085</v>
      </c>
      <c r="P422" s="16" t="s">
        <v>37</v>
      </c>
      <c r="Q422" s="194" t="s">
        <v>493</v>
      </c>
      <c r="R422" s="198" t="s">
        <v>503</v>
      </c>
      <c r="S422" s="17"/>
      <c r="T422" s="199" t="s">
        <v>734</v>
      </c>
      <c r="U422" s="200">
        <v>43237</v>
      </c>
      <c r="V422" s="200">
        <v>43237</v>
      </c>
      <c r="W422" s="200">
        <v>43242</v>
      </c>
      <c r="X422" s="200">
        <v>43248</v>
      </c>
      <c r="Y422" s="22"/>
      <c r="Z422" s="22"/>
      <c r="AA422" s="22"/>
      <c r="AB422" s="49">
        <f>AC422/(1+Tabla3[[#This Row],[TIPUS IVA]])</f>
        <v>179.88429752066116</v>
      </c>
      <c r="AC422" s="180">
        <v>217.66</v>
      </c>
      <c r="AD422" s="25">
        <v>0.21</v>
      </c>
      <c r="AE422" s="17" t="s">
        <v>38</v>
      </c>
      <c r="AF422" s="26" t="s">
        <v>37</v>
      </c>
    </row>
    <row r="423" spans="1:32" ht="27" customHeight="1" x14ac:dyDescent="0.25">
      <c r="A423" s="16" t="s">
        <v>28</v>
      </c>
      <c r="B423" s="46" t="s">
        <v>29</v>
      </c>
      <c r="C423" s="17" t="s">
        <v>40</v>
      </c>
      <c r="D423" s="47">
        <v>2018</v>
      </c>
      <c r="E423" s="195">
        <v>2018008555</v>
      </c>
      <c r="F423" s="17" t="s">
        <v>553</v>
      </c>
      <c r="G423" s="16" t="s">
        <v>32</v>
      </c>
      <c r="H423" s="17" t="s">
        <v>33</v>
      </c>
      <c r="I423" s="19">
        <v>177.92</v>
      </c>
      <c r="J423" s="180">
        <v>177.92</v>
      </c>
      <c r="K423" s="180">
        <v>177.92</v>
      </c>
      <c r="L423" s="17" t="s">
        <v>52</v>
      </c>
      <c r="M423" s="17"/>
      <c r="N423" s="196"/>
      <c r="O423" s="197" t="s">
        <v>1085</v>
      </c>
      <c r="P423" s="16" t="s">
        <v>37</v>
      </c>
      <c r="Q423" s="194" t="s">
        <v>493</v>
      </c>
      <c r="R423" s="198" t="s">
        <v>503</v>
      </c>
      <c r="S423" s="17"/>
      <c r="T423" s="199" t="s">
        <v>734</v>
      </c>
      <c r="U423" s="200">
        <v>43251</v>
      </c>
      <c r="V423" s="200">
        <v>43251</v>
      </c>
      <c r="W423" s="200">
        <v>43252</v>
      </c>
      <c r="X423" s="200">
        <v>43262</v>
      </c>
      <c r="Y423" s="22"/>
      <c r="Z423" s="22"/>
      <c r="AA423" s="22"/>
      <c r="AB423" s="49">
        <f>AC423/(1+Tabla3[[#This Row],[TIPUS IVA]])</f>
        <v>147.04132231404958</v>
      </c>
      <c r="AC423" s="180">
        <v>177.92</v>
      </c>
      <c r="AD423" s="25">
        <v>0.21</v>
      </c>
      <c r="AE423" s="17" t="s">
        <v>38</v>
      </c>
      <c r="AF423" s="26" t="s">
        <v>37</v>
      </c>
    </row>
    <row r="424" spans="1:32" ht="27" customHeight="1" x14ac:dyDescent="0.25">
      <c r="A424" s="16" t="s">
        <v>28</v>
      </c>
      <c r="B424" s="46" t="s">
        <v>29</v>
      </c>
      <c r="C424" s="17" t="s">
        <v>40</v>
      </c>
      <c r="D424" s="47">
        <v>2018</v>
      </c>
      <c r="E424" s="59">
        <v>2018000778</v>
      </c>
      <c r="F424" s="17" t="s">
        <v>1086</v>
      </c>
      <c r="G424" s="16" t="s">
        <v>32</v>
      </c>
      <c r="H424" s="17" t="s">
        <v>33</v>
      </c>
      <c r="I424" s="19">
        <f>J424/(1+21%)</f>
        <v>439.00000000000006</v>
      </c>
      <c r="J424" s="38">
        <v>531.19000000000005</v>
      </c>
      <c r="K424" s="38">
        <v>531.19000000000005</v>
      </c>
      <c r="L424" s="17" t="s">
        <v>52</v>
      </c>
      <c r="M424" s="17"/>
      <c r="N424" s="60" t="s">
        <v>1087</v>
      </c>
      <c r="O424" s="55" t="s">
        <v>1088</v>
      </c>
      <c r="P424" s="16" t="s">
        <v>37</v>
      </c>
      <c r="Q424" s="194" t="s">
        <v>493</v>
      </c>
      <c r="R424" s="63" t="s">
        <v>676</v>
      </c>
      <c r="S424" s="17"/>
      <c r="T424" s="62" t="s">
        <v>722</v>
      </c>
      <c r="U424" s="24">
        <v>43125</v>
      </c>
      <c r="V424" s="24">
        <v>43126</v>
      </c>
      <c r="W424" s="24">
        <v>43129</v>
      </c>
      <c r="X424" s="24">
        <v>43194</v>
      </c>
      <c r="Y424" s="22"/>
      <c r="Z424" s="22"/>
      <c r="AA424" s="22"/>
      <c r="AB424" s="49">
        <f>AC424/(1+AD424)</f>
        <v>439.00000000000006</v>
      </c>
      <c r="AC424" s="39">
        <v>531.19000000000005</v>
      </c>
      <c r="AD424" s="25">
        <v>0.21</v>
      </c>
      <c r="AE424" s="17" t="s">
        <v>38</v>
      </c>
      <c r="AF424" s="26" t="s">
        <v>37</v>
      </c>
    </row>
    <row r="425" spans="1:32" ht="27" customHeight="1" x14ac:dyDescent="0.25">
      <c r="A425" s="16" t="s">
        <v>28</v>
      </c>
      <c r="B425" s="46" t="s">
        <v>29</v>
      </c>
      <c r="C425" s="17" t="s">
        <v>65</v>
      </c>
      <c r="D425" s="47">
        <v>2018</v>
      </c>
      <c r="E425" s="195">
        <v>2018007683</v>
      </c>
      <c r="F425" s="17" t="s">
        <v>1089</v>
      </c>
      <c r="G425" s="16" t="s">
        <v>32</v>
      </c>
      <c r="H425" s="17" t="s">
        <v>33</v>
      </c>
      <c r="I425" s="19">
        <v>450.41</v>
      </c>
      <c r="J425" s="180">
        <v>545</v>
      </c>
      <c r="K425" s="180">
        <v>545</v>
      </c>
      <c r="L425" s="17" t="s">
        <v>514</v>
      </c>
      <c r="M425" s="16" t="s">
        <v>79</v>
      </c>
      <c r="N425" s="196"/>
      <c r="O425" s="197" t="s">
        <v>1090</v>
      </c>
      <c r="P425" s="16" t="s">
        <v>37</v>
      </c>
      <c r="Q425" s="194" t="s">
        <v>493</v>
      </c>
      <c r="R425" s="198" t="s">
        <v>503</v>
      </c>
      <c r="S425" s="17"/>
      <c r="T425" s="199" t="s">
        <v>70</v>
      </c>
      <c r="U425" s="200">
        <v>43237</v>
      </c>
      <c r="V425" s="200">
        <v>43237</v>
      </c>
      <c r="W425" s="200">
        <v>43242</v>
      </c>
      <c r="X425" s="200">
        <v>43248</v>
      </c>
      <c r="Y425" s="22"/>
      <c r="Z425" s="22"/>
      <c r="AA425" s="22"/>
      <c r="AB425" s="49">
        <f>AC425/(1+Tabla3[[#This Row],[TIPUS IVA]])</f>
        <v>450.41322314049586</v>
      </c>
      <c r="AC425" s="180">
        <v>545</v>
      </c>
      <c r="AD425" s="25">
        <v>0.21</v>
      </c>
      <c r="AE425" s="17" t="s">
        <v>38</v>
      </c>
      <c r="AF425" s="26" t="s">
        <v>37</v>
      </c>
    </row>
    <row r="426" spans="1:32" ht="27" customHeight="1" x14ac:dyDescent="0.25">
      <c r="A426" s="16" t="s">
        <v>28</v>
      </c>
      <c r="B426" s="46" t="s">
        <v>29</v>
      </c>
      <c r="C426" s="17" t="s">
        <v>65</v>
      </c>
      <c r="D426" s="47">
        <v>2018</v>
      </c>
      <c r="E426" s="195">
        <v>2018007685</v>
      </c>
      <c r="F426" s="17" t="s">
        <v>1091</v>
      </c>
      <c r="G426" s="16" t="s">
        <v>32</v>
      </c>
      <c r="H426" s="17" t="s">
        <v>33</v>
      </c>
      <c r="I426" s="19">
        <v>450.41</v>
      </c>
      <c r="J426" s="180">
        <v>545</v>
      </c>
      <c r="K426" s="180">
        <v>545</v>
      </c>
      <c r="L426" s="17" t="s">
        <v>514</v>
      </c>
      <c r="M426" s="16" t="s">
        <v>79</v>
      </c>
      <c r="N426" s="196"/>
      <c r="O426" s="197" t="s">
        <v>1090</v>
      </c>
      <c r="P426" s="16" t="s">
        <v>37</v>
      </c>
      <c r="Q426" s="194" t="s">
        <v>493</v>
      </c>
      <c r="R426" s="198" t="s">
        <v>503</v>
      </c>
      <c r="S426" s="17"/>
      <c r="T426" s="199" t="s">
        <v>70</v>
      </c>
      <c r="U426" s="200">
        <v>43237</v>
      </c>
      <c r="V426" s="200">
        <v>43237</v>
      </c>
      <c r="W426" s="200">
        <v>43242</v>
      </c>
      <c r="X426" s="200">
        <v>43248</v>
      </c>
      <c r="Y426" s="22"/>
      <c r="Z426" s="22"/>
      <c r="AA426" s="22"/>
      <c r="AB426" s="49">
        <f>AC426/(1+Tabla3[[#This Row],[TIPUS IVA]])</f>
        <v>450.41322314049586</v>
      </c>
      <c r="AC426" s="180">
        <v>545</v>
      </c>
      <c r="AD426" s="25">
        <v>0.21</v>
      </c>
      <c r="AE426" s="17" t="s">
        <v>38</v>
      </c>
      <c r="AF426" s="26" t="s">
        <v>37</v>
      </c>
    </row>
    <row r="427" spans="1:32" ht="27" customHeight="1" x14ac:dyDescent="0.25">
      <c r="A427" s="16" t="s">
        <v>28</v>
      </c>
      <c r="B427" s="46" t="s">
        <v>29</v>
      </c>
      <c r="C427" s="17" t="s">
        <v>65</v>
      </c>
      <c r="D427" s="47">
        <v>2018</v>
      </c>
      <c r="E427" s="195">
        <v>2018007686</v>
      </c>
      <c r="F427" s="17" t="s">
        <v>1092</v>
      </c>
      <c r="G427" s="16" t="s">
        <v>32</v>
      </c>
      <c r="H427" s="17" t="s">
        <v>33</v>
      </c>
      <c r="I427" s="19">
        <v>675.21</v>
      </c>
      <c r="J427" s="180">
        <v>817</v>
      </c>
      <c r="K427" s="180">
        <v>817</v>
      </c>
      <c r="L427" s="17" t="s">
        <v>514</v>
      </c>
      <c r="M427" s="16" t="s">
        <v>79</v>
      </c>
      <c r="N427" s="196"/>
      <c r="O427" s="197" t="s">
        <v>1090</v>
      </c>
      <c r="P427" s="16" t="s">
        <v>37</v>
      </c>
      <c r="Q427" s="194" t="s">
        <v>493</v>
      </c>
      <c r="R427" s="198" t="s">
        <v>503</v>
      </c>
      <c r="S427" s="17"/>
      <c r="T427" s="199" t="s">
        <v>70</v>
      </c>
      <c r="U427" s="200">
        <v>43237</v>
      </c>
      <c r="V427" s="200">
        <v>43237</v>
      </c>
      <c r="W427" s="200">
        <v>43242</v>
      </c>
      <c r="X427" s="200">
        <v>43248</v>
      </c>
      <c r="Y427" s="22"/>
      <c r="Z427" s="22"/>
      <c r="AA427" s="22"/>
      <c r="AB427" s="49">
        <f>AC427/(1+Tabla3[[#This Row],[TIPUS IVA]])</f>
        <v>675.2066115702479</v>
      </c>
      <c r="AC427" s="180">
        <v>817</v>
      </c>
      <c r="AD427" s="25">
        <v>0.21</v>
      </c>
      <c r="AE427" s="17" t="s">
        <v>38</v>
      </c>
      <c r="AF427" s="26" t="s">
        <v>37</v>
      </c>
    </row>
    <row r="428" spans="1:32" ht="27" customHeight="1" x14ac:dyDescent="0.25">
      <c r="A428" s="16" t="s">
        <v>28</v>
      </c>
      <c r="B428" s="46" t="s">
        <v>29</v>
      </c>
      <c r="C428" s="17" t="s">
        <v>65</v>
      </c>
      <c r="D428" s="47">
        <v>2018</v>
      </c>
      <c r="E428" s="195">
        <v>2018007690</v>
      </c>
      <c r="F428" s="17" t="s">
        <v>1093</v>
      </c>
      <c r="G428" s="16" t="s">
        <v>32</v>
      </c>
      <c r="H428" s="17" t="s">
        <v>33</v>
      </c>
      <c r="I428" s="19">
        <v>450.41</v>
      </c>
      <c r="J428" s="180">
        <v>545</v>
      </c>
      <c r="K428" s="180">
        <v>545</v>
      </c>
      <c r="L428" s="17" t="s">
        <v>514</v>
      </c>
      <c r="M428" s="16" t="s">
        <v>79</v>
      </c>
      <c r="N428" s="196"/>
      <c r="O428" s="197" t="s">
        <v>1090</v>
      </c>
      <c r="P428" s="16" t="s">
        <v>37</v>
      </c>
      <c r="Q428" s="194" t="s">
        <v>493</v>
      </c>
      <c r="R428" s="198" t="s">
        <v>503</v>
      </c>
      <c r="S428" s="17"/>
      <c r="T428" s="199" t="s">
        <v>70</v>
      </c>
      <c r="U428" s="200">
        <v>43237</v>
      </c>
      <c r="V428" s="200">
        <v>43237</v>
      </c>
      <c r="W428" s="200">
        <v>43242</v>
      </c>
      <c r="X428" s="200">
        <v>43248</v>
      </c>
      <c r="Y428" s="22"/>
      <c r="Z428" s="22"/>
      <c r="AA428" s="22"/>
      <c r="AB428" s="49">
        <f>AC428/(1+Tabla3[[#This Row],[TIPUS IVA]])</f>
        <v>450.41322314049586</v>
      </c>
      <c r="AC428" s="180">
        <v>545</v>
      </c>
      <c r="AD428" s="25">
        <v>0.21</v>
      </c>
      <c r="AE428" s="17" t="s">
        <v>38</v>
      </c>
      <c r="AF428" s="26" t="s">
        <v>37</v>
      </c>
    </row>
    <row r="429" spans="1:32" ht="27" customHeight="1" x14ac:dyDescent="0.25">
      <c r="A429" s="16" t="s">
        <v>28</v>
      </c>
      <c r="B429" s="46" t="s">
        <v>29</v>
      </c>
      <c r="C429" s="17" t="s">
        <v>65</v>
      </c>
      <c r="D429" s="47">
        <v>2018</v>
      </c>
      <c r="E429" s="195">
        <v>2018009702</v>
      </c>
      <c r="F429" s="191" t="s">
        <v>1094</v>
      </c>
      <c r="G429" s="16" t="s">
        <v>32</v>
      </c>
      <c r="H429" s="17" t="s">
        <v>33</v>
      </c>
      <c r="I429" s="187">
        <v>450.41</v>
      </c>
      <c r="J429" s="180">
        <v>545</v>
      </c>
      <c r="K429" s="180">
        <v>545</v>
      </c>
      <c r="L429" s="17" t="s">
        <v>514</v>
      </c>
      <c r="M429" s="16" t="s">
        <v>79</v>
      </c>
      <c r="N429" s="196"/>
      <c r="O429" s="197" t="s">
        <v>1090</v>
      </c>
      <c r="P429" s="16" t="s">
        <v>37</v>
      </c>
      <c r="Q429" s="194" t="s">
        <v>493</v>
      </c>
      <c r="R429" s="198" t="s">
        <v>503</v>
      </c>
      <c r="S429" s="17"/>
      <c r="T429" s="199" t="s">
        <v>70</v>
      </c>
      <c r="U429" s="200">
        <v>43272</v>
      </c>
      <c r="V429" s="200">
        <v>43272</v>
      </c>
      <c r="W429" s="200">
        <v>43273</v>
      </c>
      <c r="X429" s="200">
        <v>43276</v>
      </c>
      <c r="Y429" s="22"/>
      <c r="Z429" s="22"/>
      <c r="AA429" s="22"/>
      <c r="AB429" s="49">
        <f>AC429/(1+Tabla3[[#This Row],[TIPUS IVA]])</f>
        <v>450.41322314049586</v>
      </c>
      <c r="AC429" s="180">
        <v>545</v>
      </c>
      <c r="AD429" s="25">
        <v>0.21</v>
      </c>
      <c r="AE429" s="17" t="s">
        <v>38</v>
      </c>
      <c r="AF429" s="26" t="s">
        <v>37</v>
      </c>
    </row>
    <row r="430" spans="1:32" ht="27" customHeight="1" x14ac:dyDescent="0.25">
      <c r="A430" s="16" t="s">
        <v>28</v>
      </c>
      <c r="B430" s="46" t="s">
        <v>29</v>
      </c>
      <c r="C430" s="17" t="s">
        <v>65</v>
      </c>
      <c r="D430" s="47">
        <v>2018</v>
      </c>
      <c r="E430" s="59">
        <v>2018003714</v>
      </c>
      <c r="F430" s="17" t="s">
        <v>1095</v>
      </c>
      <c r="G430" s="16" t="s">
        <v>32</v>
      </c>
      <c r="H430" s="17" t="s">
        <v>33</v>
      </c>
      <c r="I430" s="49">
        <v>301.198347107438</v>
      </c>
      <c r="J430" s="38">
        <v>364.45</v>
      </c>
      <c r="K430" s="38">
        <v>364.45</v>
      </c>
      <c r="L430" s="17"/>
      <c r="M430" s="16" t="s">
        <v>79</v>
      </c>
      <c r="N430" s="60" t="s">
        <v>270</v>
      </c>
      <c r="O430" s="55" t="s">
        <v>271</v>
      </c>
      <c r="P430" s="16" t="s">
        <v>37</v>
      </c>
      <c r="Q430" s="194" t="s">
        <v>493</v>
      </c>
      <c r="R430" s="63" t="s">
        <v>608</v>
      </c>
      <c r="S430" s="17"/>
      <c r="T430" s="62" t="s">
        <v>98</v>
      </c>
      <c r="U430" s="24">
        <v>43172</v>
      </c>
      <c r="V430" s="24">
        <v>43182</v>
      </c>
      <c r="W430" s="24">
        <v>43182</v>
      </c>
      <c r="X430" s="24">
        <v>43213</v>
      </c>
      <c r="Y430" s="22"/>
      <c r="Z430" s="22"/>
      <c r="AA430" s="22"/>
      <c r="AB430" s="49">
        <f>AC430/(1+AD430)</f>
        <v>301.198347107438</v>
      </c>
      <c r="AC430" s="39">
        <v>364.45</v>
      </c>
      <c r="AD430" s="25">
        <v>0.21</v>
      </c>
      <c r="AE430" s="17" t="s">
        <v>38</v>
      </c>
      <c r="AF430" s="26" t="s">
        <v>37</v>
      </c>
    </row>
    <row r="431" spans="1:32" ht="27" customHeight="1" x14ac:dyDescent="0.25">
      <c r="A431" s="16" t="s">
        <v>28</v>
      </c>
      <c r="B431" s="46" t="s">
        <v>29</v>
      </c>
      <c r="C431" s="17" t="s">
        <v>40</v>
      </c>
      <c r="D431" s="47">
        <v>2018</v>
      </c>
      <c r="E431" s="195">
        <v>2018005648</v>
      </c>
      <c r="F431" s="17" t="s">
        <v>1096</v>
      </c>
      <c r="G431" s="16" t="s">
        <v>32</v>
      </c>
      <c r="H431" s="17" t="s">
        <v>33</v>
      </c>
      <c r="I431" s="49">
        <f>J431/(1+Tabla3[[#This Row],[TIPUS IVA]])</f>
        <v>73.314049586776861</v>
      </c>
      <c r="J431" s="180">
        <v>88.71</v>
      </c>
      <c r="K431" s="180">
        <v>88.71</v>
      </c>
      <c r="L431" s="17" t="s">
        <v>52</v>
      </c>
      <c r="M431" s="17" t="s">
        <v>514</v>
      </c>
      <c r="N431" s="196" t="s">
        <v>270</v>
      </c>
      <c r="O431" s="197" t="s">
        <v>271</v>
      </c>
      <c r="P431" s="16" t="s">
        <v>37</v>
      </c>
      <c r="Q431" s="194" t="s">
        <v>493</v>
      </c>
      <c r="R431" s="198" t="s">
        <v>608</v>
      </c>
      <c r="S431" s="17"/>
      <c r="T431" s="199" t="s">
        <v>504</v>
      </c>
      <c r="U431" s="200">
        <v>43202</v>
      </c>
      <c r="V431" s="200">
        <v>43202</v>
      </c>
      <c r="W431" s="200">
        <v>43206</v>
      </c>
      <c r="X431" s="200">
        <v>43213</v>
      </c>
      <c r="Y431" s="22"/>
      <c r="Z431" s="22"/>
      <c r="AA431" s="22"/>
      <c r="AB431" s="49">
        <f>AC431/(1+Tabla3[[#This Row],[TIPUS IVA]])</f>
        <v>73.314049586776861</v>
      </c>
      <c r="AC431" s="180">
        <v>88.71</v>
      </c>
      <c r="AD431" s="25">
        <v>0.21</v>
      </c>
      <c r="AE431" s="17" t="s">
        <v>38</v>
      </c>
      <c r="AF431" s="26" t="s">
        <v>37</v>
      </c>
    </row>
    <row r="432" spans="1:32" ht="27" customHeight="1" x14ac:dyDescent="0.25">
      <c r="A432" s="16" t="s">
        <v>28</v>
      </c>
      <c r="B432" s="46" t="s">
        <v>29</v>
      </c>
      <c r="C432" s="17" t="s">
        <v>40</v>
      </c>
      <c r="D432" s="47">
        <v>2018</v>
      </c>
      <c r="E432" s="195">
        <v>2018007307</v>
      </c>
      <c r="F432" s="17" t="s">
        <v>1097</v>
      </c>
      <c r="G432" s="16" t="s">
        <v>32</v>
      </c>
      <c r="H432" s="17" t="s">
        <v>33</v>
      </c>
      <c r="I432" s="49">
        <f>J432/(1+Tabla3[[#This Row],[TIPUS IVA]])</f>
        <v>533.18181818181813</v>
      </c>
      <c r="J432" s="180">
        <v>645.15</v>
      </c>
      <c r="K432" s="180">
        <v>645.15</v>
      </c>
      <c r="L432" s="17" t="s">
        <v>52</v>
      </c>
      <c r="M432" s="17" t="s">
        <v>514</v>
      </c>
      <c r="N432" s="196" t="s">
        <v>270</v>
      </c>
      <c r="O432" s="197" t="s">
        <v>271</v>
      </c>
      <c r="P432" s="16" t="s">
        <v>37</v>
      </c>
      <c r="Q432" s="194" t="s">
        <v>493</v>
      </c>
      <c r="R432" s="198" t="s">
        <v>608</v>
      </c>
      <c r="S432" s="17"/>
      <c r="T432" s="199" t="s">
        <v>504</v>
      </c>
      <c r="U432" s="200">
        <v>43244</v>
      </c>
      <c r="V432" s="200">
        <v>43244</v>
      </c>
      <c r="W432" s="200">
        <v>43245</v>
      </c>
      <c r="X432" s="200">
        <v>43248</v>
      </c>
      <c r="Y432" s="22"/>
      <c r="Z432" s="22"/>
      <c r="AA432" s="22"/>
      <c r="AB432" s="49">
        <f>AC432/(1+Tabla3[[#This Row],[TIPUS IVA]])</f>
        <v>533.18181818181813</v>
      </c>
      <c r="AC432" s="180">
        <v>645.15</v>
      </c>
      <c r="AD432" s="25">
        <v>0.21</v>
      </c>
      <c r="AE432" s="17" t="s">
        <v>38</v>
      </c>
      <c r="AF432" s="26" t="s">
        <v>37</v>
      </c>
    </row>
    <row r="433" spans="1:32" ht="27" customHeight="1" x14ac:dyDescent="0.25">
      <c r="A433" s="16" t="s">
        <v>28</v>
      </c>
      <c r="B433" s="46" t="s">
        <v>29</v>
      </c>
      <c r="C433" s="17" t="s">
        <v>495</v>
      </c>
      <c r="D433" s="47">
        <v>2018</v>
      </c>
      <c r="E433" s="195">
        <v>2018007470</v>
      </c>
      <c r="F433" s="17" t="s">
        <v>547</v>
      </c>
      <c r="G433" s="16" t="s">
        <v>32</v>
      </c>
      <c r="H433" s="17" t="s">
        <v>33</v>
      </c>
      <c r="I433" s="49">
        <f>J433/(1+Tabla3[[#This Row],[TIPUS IVA]])</f>
        <v>68.297520661157023</v>
      </c>
      <c r="J433" s="180">
        <v>82.64</v>
      </c>
      <c r="K433" s="180">
        <v>82.64</v>
      </c>
      <c r="L433" s="17"/>
      <c r="M433" s="17" t="s">
        <v>614</v>
      </c>
      <c r="N433" s="196" t="s">
        <v>270</v>
      </c>
      <c r="O433" s="197" t="s">
        <v>271</v>
      </c>
      <c r="P433" s="16" t="s">
        <v>37</v>
      </c>
      <c r="Q433" s="194" t="s">
        <v>493</v>
      </c>
      <c r="R433" s="198" t="s">
        <v>608</v>
      </c>
      <c r="S433" s="17"/>
      <c r="T433" s="199" t="s">
        <v>98</v>
      </c>
      <c r="U433" s="200">
        <v>43237</v>
      </c>
      <c r="V433" s="200">
        <v>43237</v>
      </c>
      <c r="W433" s="200">
        <v>43242</v>
      </c>
      <c r="X433" s="200">
        <v>43248</v>
      </c>
      <c r="Y433" s="22"/>
      <c r="Z433" s="22"/>
      <c r="AA433" s="22"/>
      <c r="AB433" s="49">
        <f>AC433/(1+Tabla3[[#This Row],[TIPUS IVA]])</f>
        <v>68.297520661157023</v>
      </c>
      <c r="AC433" s="180">
        <v>82.64</v>
      </c>
      <c r="AD433" s="25">
        <v>0.21</v>
      </c>
      <c r="AE433" s="17" t="s">
        <v>38</v>
      </c>
      <c r="AF433" s="26" t="s">
        <v>37</v>
      </c>
    </row>
    <row r="434" spans="1:32" ht="27" customHeight="1" x14ac:dyDescent="0.25">
      <c r="A434" s="16" t="s">
        <v>28</v>
      </c>
      <c r="B434" s="46" t="s">
        <v>29</v>
      </c>
      <c r="C434" s="17" t="s">
        <v>40</v>
      </c>
      <c r="D434" s="47">
        <v>2018</v>
      </c>
      <c r="E434" s="195">
        <v>2018009295</v>
      </c>
      <c r="F434" s="17" t="s">
        <v>1098</v>
      </c>
      <c r="G434" s="16" t="s">
        <v>32</v>
      </c>
      <c r="H434" s="17" t="s">
        <v>33</v>
      </c>
      <c r="I434" s="49">
        <f>J434/(1+Tabla3[[#This Row],[TIPUS IVA]])</f>
        <v>74.67768595041322</v>
      </c>
      <c r="J434" s="180">
        <v>90.36</v>
      </c>
      <c r="K434" s="180">
        <v>90.36</v>
      </c>
      <c r="L434" s="17" t="s">
        <v>52</v>
      </c>
      <c r="M434" s="17" t="s">
        <v>514</v>
      </c>
      <c r="N434" s="196" t="s">
        <v>270</v>
      </c>
      <c r="O434" s="197" t="s">
        <v>271</v>
      </c>
      <c r="P434" s="16" t="s">
        <v>37</v>
      </c>
      <c r="Q434" s="194" t="s">
        <v>493</v>
      </c>
      <c r="R434" s="198" t="s">
        <v>608</v>
      </c>
      <c r="S434" s="17"/>
      <c r="T434" s="199" t="s">
        <v>504</v>
      </c>
      <c r="U434" s="200">
        <v>43265</v>
      </c>
      <c r="V434" s="200">
        <v>43265</v>
      </c>
      <c r="W434" s="200">
        <v>43266</v>
      </c>
      <c r="X434" s="200">
        <v>43269</v>
      </c>
      <c r="Y434" s="22"/>
      <c r="Z434" s="22"/>
      <c r="AA434" s="22"/>
      <c r="AB434" s="49">
        <f>AC434/(1+Tabla3[[#This Row],[TIPUS IVA]])</f>
        <v>74.67768595041322</v>
      </c>
      <c r="AC434" s="180">
        <v>90.36</v>
      </c>
      <c r="AD434" s="25">
        <v>0.21</v>
      </c>
      <c r="AE434" s="17" t="s">
        <v>38</v>
      </c>
      <c r="AF434" s="26" t="s">
        <v>37</v>
      </c>
    </row>
    <row r="435" spans="1:32" ht="27" customHeight="1" x14ac:dyDescent="0.25">
      <c r="A435" s="16" t="s">
        <v>28</v>
      </c>
      <c r="B435" s="46" t="s">
        <v>29</v>
      </c>
      <c r="C435" s="17" t="s">
        <v>65</v>
      </c>
      <c r="D435" s="47">
        <v>2018</v>
      </c>
      <c r="E435" s="195">
        <v>2018005942</v>
      </c>
      <c r="F435" s="17" t="s">
        <v>1099</v>
      </c>
      <c r="G435" s="16" t="s">
        <v>32</v>
      </c>
      <c r="H435" s="17" t="s">
        <v>33</v>
      </c>
      <c r="I435" s="19">
        <v>297.60000000000002</v>
      </c>
      <c r="J435" s="180">
        <v>297.60000000000002</v>
      </c>
      <c r="K435" s="180">
        <v>297.60000000000002</v>
      </c>
      <c r="L435" s="17"/>
      <c r="M435" s="17" t="s">
        <v>614</v>
      </c>
      <c r="N435" s="196"/>
      <c r="O435" s="197" t="s">
        <v>1100</v>
      </c>
      <c r="P435" s="16" t="s">
        <v>37</v>
      </c>
      <c r="Q435" s="194" t="s">
        <v>1101</v>
      </c>
      <c r="R435" s="198" t="s">
        <v>1102</v>
      </c>
      <c r="S435" s="17"/>
      <c r="T435" s="199" t="s">
        <v>164</v>
      </c>
      <c r="U435" s="200">
        <v>43210</v>
      </c>
      <c r="V435" s="200">
        <v>43210</v>
      </c>
      <c r="W435" s="200">
        <v>43213</v>
      </c>
      <c r="X435" s="200">
        <v>43220</v>
      </c>
      <c r="Y435" s="22"/>
      <c r="Z435" s="22"/>
      <c r="AA435" s="22"/>
      <c r="AB435" s="49">
        <f>AC435/(1+Tabla3[[#This Row],[TIPUS IVA]])</f>
        <v>297.60000000000002</v>
      </c>
      <c r="AC435" s="180">
        <v>297.60000000000002</v>
      </c>
      <c r="AD435" s="25">
        <v>0</v>
      </c>
      <c r="AE435" s="17" t="s">
        <v>38</v>
      </c>
      <c r="AF435" s="26" t="s">
        <v>37</v>
      </c>
    </row>
    <row r="436" spans="1:32" ht="27" customHeight="1" x14ac:dyDescent="0.25">
      <c r="A436" s="16" t="s">
        <v>28</v>
      </c>
      <c r="B436" s="46" t="s">
        <v>29</v>
      </c>
      <c r="C436" s="17" t="s">
        <v>65</v>
      </c>
      <c r="D436" s="47">
        <v>2018</v>
      </c>
      <c r="E436" s="195">
        <v>2018005944</v>
      </c>
      <c r="F436" s="17" t="s">
        <v>1103</v>
      </c>
      <c r="G436" s="16" t="s">
        <v>32</v>
      </c>
      <c r="H436" s="17" t="s">
        <v>33</v>
      </c>
      <c r="I436" s="19">
        <v>297.60000000000002</v>
      </c>
      <c r="J436" s="180">
        <v>297.60000000000002</v>
      </c>
      <c r="K436" s="180">
        <v>297.60000000000002</v>
      </c>
      <c r="L436" s="17"/>
      <c r="M436" s="17" t="s">
        <v>614</v>
      </c>
      <c r="N436" s="196"/>
      <c r="O436" s="197" t="s">
        <v>1100</v>
      </c>
      <c r="P436" s="16" t="s">
        <v>37</v>
      </c>
      <c r="Q436" s="194" t="s">
        <v>1101</v>
      </c>
      <c r="R436" s="198" t="s">
        <v>1102</v>
      </c>
      <c r="S436" s="17"/>
      <c r="T436" s="199" t="s">
        <v>164</v>
      </c>
      <c r="U436" s="200">
        <v>43210</v>
      </c>
      <c r="V436" s="200">
        <v>43210</v>
      </c>
      <c r="W436" s="200">
        <v>43213</v>
      </c>
      <c r="X436" s="200">
        <v>43220</v>
      </c>
      <c r="Y436" s="22"/>
      <c r="Z436" s="22"/>
      <c r="AA436" s="22"/>
      <c r="AB436" s="49">
        <f>AC436/(1+Tabla3[[#This Row],[TIPUS IVA]])</f>
        <v>297.60000000000002</v>
      </c>
      <c r="AC436" s="180">
        <v>297.60000000000002</v>
      </c>
      <c r="AD436" s="25">
        <v>0</v>
      </c>
      <c r="AE436" s="17" t="s">
        <v>38</v>
      </c>
      <c r="AF436" s="26" t="s">
        <v>37</v>
      </c>
    </row>
    <row r="437" spans="1:32" ht="27" customHeight="1" x14ac:dyDescent="0.25">
      <c r="A437" s="16" t="s">
        <v>28</v>
      </c>
      <c r="B437" s="46" t="s">
        <v>29</v>
      </c>
      <c r="C437" s="17" t="s">
        <v>65</v>
      </c>
      <c r="D437" s="47">
        <v>2018</v>
      </c>
      <c r="E437" s="195">
        <v>2018007073</v>
      </c>
      <c r="F437" s="17" t="s">
        <v>1104</v>
      </c>
      <c r="G437" s="16" t="s">
        <v>32</v>
      </c>
      <c r="H437" s="17" t="s">
        <v>33</v>
      </c>
      <c r="I437" s="19">
        <v>297.60000000000002</v>
      </c>
      <c r="J437" s="180">
        <v>297.60000000000002</v>
      </c>
      <c r="K437" s="180">
        <v>297.60000000000002</v>
      </c>
      <c r="L437" s="17"/>
      <c r="M437" s="17" t="s">
        <v>614</v>
      </c>
      <c r="N437" s="196"/>
      <c r="O437" s="197" t="s">
        <v>1100</v>
      </c>
      <c r="P437" s="16" t="s">
        <v>37</v>
      </c>
      <c r="Q437" s="194" t="s">
        <v>1101</v>
      </c>
      <c r="R437" s="198" t="s">
        <v>1102</v>
      </c>
      <c r="S437" s="17"/>
      <c r="T437" s="199" t="s">
        <v>164</v>
      </c>
      <c r="U437" s="200">
        <v>43231</v>
      </c>
      <c r="V437" s="200">
        <v>43231</v>
      </c>
      <c r="W437" s="200">
        <v>43234</v>
      </c>
      <c r="X437" s="200">
        <v>43248</v>
      </c>
      <c r="Y437" s="22"/>
      <c r="Z437" s="22"/>
      <c r="AA437" s="22"/>
      <c r="AB437" s="49">
        <f>AC437/(1+Tabla3[[#This Row],[TIPUS IVA]])</f>
        <v>297.60000000000002</v>
      </c>
      <c r="AC437" s="180">
        <v>297.60000000000002</v>
      </c>
      <c r="AD437" s="25">
        <v>0</v>
      </c>
      <c r="AE437" s="17" t="s">
        <v>38</v>
      </c>
      <c r="AF437" s="26" t="s">
        <v>37</v>
      </c>
    </row>
    <row r="438" spans="1:32" ht="27" customHeight="1" x14ac:dyDescent="0.25">
      <c r="A438" s="16" t="s">
        <v>28</v>
      </c>
      <c r="B438" s="46" t="s">
        <v>29</v>
      </c>
      <c r="C438" s="16" t="s">
        <v>65</v>
      </c>
      <c r="D438" s="47">
        <v>2017</v>
      </c>
      <c r="E438" s="59">
        <v>2018004385</v>
      </c>
      <c r="F438" s="17" t="s">
        <v>1105</v>
      </c>
      <c r="G438" s="16" t="s">
        <v>32</v>
      </c>
      <c r="H438" s="17" t="s">
        <v>33</v>
      </c>
      <c r="I438" s="19">
        <f t="shared" ref="I438:I445" si="6">J438/(1+21%)</f>
        <v>3984.6033057851241</v>
      </c>
      <c r="J438" s="38">
        <v>4821.37</v>
      </c>
      <c r="K438" s="38">
        <v>4821.37</v>
      </c>
      <c r="L438" s="43"/>
      <c r="M438" s="17" t="s">
        <v>79</v>
      </c>
      <c r="N438" s="60" t="s">
        <v>273</v>
      </c>
      <c r="O438" s="55" t="s">
        <v>274</v>
      </c>
      <c r="P438" s="16" t="s">
        <v>37</v>
      </c>
      <c r="Q438" s="194" t="s">
        <v>493</v>
      </c>
      <c r="R438" s="71" t="s">
        <v>503</v>
      </c>
      <c r="S438" s="17"/>
      <c r="T438" s="62" t="s">
        <v>1106</v>
      </c>
      <c r="U438" s="24">
        <v>43026</v>
      </c>
      <c r="V438" s="24">
        <v>43027</v>
      </c>
      <c r="W438" s="24">
        <v>43028</v>
      </c>
      <c r="X438" s="24">
        <v>43248</v>
      </c>
      <c r="Y438" s="17"/>
      <c r="Z438" s="22"/>
      <c r="AA438" s="17"/>
      <c r="AB438" s="49">
        <f t="shared" ref="AB438:AB445" si="7">AC438/(1+AD438)</f>
        <v>3984.6033057851241</v>
      </c>
      <c r="AC438" s="38">
        <v>4821.37</v>
      </c>
      <c r="AD438" s="25">
        <v>0.21</v>
      </c>
      <c r="AE438" s="17" t="s">
        <v>38</v>
      </c>
      <c r="AF438" s="26" t="s">
        <v>37</v>
      </c>
    </row>
    <row r="439" spans="1:32" ht="27" customHeight="1" x14ac:dyDescent="0.25">
      <c r="A439" s="16" t="s">
        <v>28</v>
      </c>
      <c r="B439" s="46" t="s">
        <v>29</v>
      </c>
      <c r="C439" s="16" t="s">
        <v>65</v>
      </c>
      <c r="D439" s="47">
        <v>2018</v>
      </c>
      <c r="E439" s="59">
        <v>2018000030</v>
      </c>
      <c r="F439" s="17" t="s">
        <v>1107</v>
      </c>
      <c r="G439" s="16" t="s">
        <v>32</v>
      </c>
      <c r="H439" s="17" t="s">
        <v>33</v>
      </c>
      <c r="I439" s="19">
        <f t="shared" si="6"/>
        <v>11286</v>
      </c>
      <c r="J439" s="38">
        <v>13656.06</v>
      </c>
      <c r="K439" s="38">
        <v>13656.06</v>
      </c>
      <c r="L439" s="43"/>
      <c r="M439" s="17" t="s">
        <v>79</v>
      </c>
      <c r="N439" s="60" t="s">
        <v>273</v>
      </c>
      <c r="O439" s="55" t="s">
        <v>274</v>
      </c>
      <c r="P439" s="16" t="s">
        <v>37</v>
      </c>
      <c r="Q439" s="194" t="s">
        <v>493</v>
      </c>
      <c r="R439" s="64" t="s">
        <v>503</v>
      </c>
      <c r="S439" s="17"/>
      <c r="T439" s="62" t="s">
        <v>1106</v>
      </c>
      <c r="U439" s="24">
        <v>43110</v>
      </c>
      <c r="V439" s="24">
        <v>43111</v>
      </c>
      <c r="W439" s="24">
        <v>43112</v>
      </c>
      <c r="X439" s="24">
        <v>43213</v>
      </c>
      <c r="Y439" s="42"/>
      <c r="Z439" s="22"/>
      <c r="AA439" s="22"/>
      <c r="AB439" s="49">
        <f t="shared" si="7"/>
        <v>11286</v>
      </c>
      <c r="AC439" s="39">
        <v>13656.06</v>
      </c>
      <c r="AD439" s="25">
        <v>0.21</v>
      </c>
      <c r="AE439" s="17" t="s">
        <v>38</v>
      </c>
      <c r="AF439" s="26" t="s">
        <v>37</v>
      </c>
    </row>
    <row r="440" spans="1:32" ht="27" customHeight="1" x14ac:dyDescent="0.25">
      <c r="A440" s="16" t="s">
        <v>28</v>
      </c>
      <c r="B440" s="46" t="s">
        <v>29</v>
      </c>
      <c r="C440" s="16" t="s">
        <v>65</v>
      </c>
      <c r="D440" s="47">
        <v>2018</v>
      </c>
      <c r="E440" s="59">
        <v>2018000104</v>
      </c>
      <c r="F440" s="17" t="s">
        <v>1108</v>
      </c>
      <c r="G440" s="16" t="s">
        <v>32</v>
      </c>
      <c r="H440" s="17" t="s">
        <v>33</v>
      </c>
      <c r="I440" s="19">
        <f t="shared" si="6"/>
        <v>980</v>
      </c>
      <c r="J440" s="38">
        <v>1185.8</v>
      </c>
      <c r="K440" s="38">
        <v>1185.8</v>
      </c>
      <c r="L440" s="43"/>
      <c r="M440" s="17" t="s">
        <v>79</v>
      </c>
      <c r="N440" s="60" t="s">
        <v>273</v>
      </c>
      <c r="O440" s="55" t="s">
        <v>274</v>
      </c>
      <c r="P440" s="16" t="s">
        <v>37</v>
      </c>
      <c r="Q440" s="194" t="s">
        <v>493</v>
      </c>
      <c r="R440" s="64" t="s">
        <v>503</v>
      </c>
      <c r="S440" s="17"/>
      <c r="T440" s="62" t="s">
        <v>39</v>
      </c>
      <c r="U440" s="24">
        <v>43111</v>
      </c>
      <c r="V440" s="24">
        <v>43115</v>
      </c>
      <c r="W440" s="24">
        <v>43117</v>
      </c>
      <c r="X440" s="24">
        <v>43248</v>
      </c>
      <c r="Y440" s="22"/>
      <c r="Z440" s="22"/>
      <c r="AA440" s="22"/>
      <c r="AB440" s="49">
        <f t="shared" si="7"/>
        <v>980</v>
      </c>
      <c r="AC440" s="39">
        <v>1185.8</v>
      </c>
      <c r="AD440" s="25">
        <v>0.21</v>
      </c>
      <c r="AE440" s="17" t="s">
        <v>38</v>
      </c>
      <c r="AF440" s="26" t="s">
        <v>37</v>
      </c>
    </row>
    <row r="441" spans="1:32" ht="27" customHeight="1" x14ac:dyDescent="0.25">
      <c r="A441" s="16" t="s">
        <v>28</v>
      </c>
      <c r="B441" s="46" t="s">
        <v>29</v>
      </c>
      <c r="C441" s="16" t="s">
        <v>65</v>
      </c>
      <c r="D441" s="47">
        <v>2018</v>
      </c>
      <c r="E441" s="59">
        <v>2018002491</v>
      </c>
      <c r="F441" s="17" t="s">
        <v>1109</v>
      </c>
      <c r="G441" s="16" t="s">
        <v>32</v>
      </c>
      <c r="H441" s="17" t="s">
        <v>33</v>
      </c>
      <c r="I441" s="19">
        <f t="shared" si="6"/>
        <v>420</v>
      </c>
      <c r="J441" s="38">
        <v>508.2</v>
      </c>
      <c r="K441" s="38">
        <v>508.2</v>
      </c>
      <c r="L441" s="17"/>
      <c r="M441" s="17" t="s">
        <v>79</v>
      </c>
      <c r="N441" s="60" t="s">
        <v>273</v>
      </c>
      <c r="O441" s="55" t="s">
        <v>274</v>
      </c>
      <c r="P441" s="16" t="s">
        <v>37</v>
      </c>
      <c r="Q441" s="194" t="s">
        <v>493</v>
      </c>
      <c r="R441" s="64" t="s">
        <v>503</v>
      </c>
      <c r="S441" s="17"/>
      <c r="T441" s="62" t="s">
        <v>39</v>
      </c>
      <c r="U441" s="24">
        <v>43159</v>
      </c>
      <c r="V441" s="24">
        <v>43165</v>
      </c>
      <c r="W441" s="24">
        <v>43165</v>
      </c>
      <c r="X441" s="24">
        <v>43248</v>
      </c>
      <c r="Y441" s="22"/>
      <c r="Z441" s="22"/>
      <c r="AA441" s="22"/>
      <c r="AB441" s="49">
        <f t="shared" si="7"/>
        <v>420</v>
      </c>
      <c r="AC441" s="39">
        <v>508.2</v>
      </c>
      <c r="AD441" s="25">
        <v>0.21</v>
      </c>
      <c r="AE441" s="17" t="s">
        <v>38</v>
      </c>
      <c r="AF441" s="26" t="s">
        <v>37</v>
      </c>
    </row>
    <row r="442" spans="1:32" ht="27" customHeight="1" x14ac:dyDescent="0.25">
      <c r="A442" s="16" t="s">
        <v>28</v>
      </c>
      <c r="B442" s="46" t="s">
        <v>29</v>
      </c>
      <c r="C442" s="16" t="s">
        <v>65</v>
      </c>
      <c r="D442" s="47">
        <v>2018</v>
      </c>
      <c r="E442" s="59">
        <v>2018002447</v>
      </c>
      <c r="F442" s="17" t="s">
        <v>1110</v>
      </c>
      <c r="G442" s="16" t="s">
        <v>32</v>
      </c>
      <c r="H442" s="17" t="s">
        <v>33</v>
      </c>
      <c r="I442" s="19">
        <f t="shared" si="6"/>
        <v>885</v>
      </c>
      <c r="J442" s="38">
        <v>1070.8499999999999</v>
      </c>
      <c r="K442" s="38">
        <v>1070.8499999999999</v>
      </c>
      <c r="L442" s="17"/>
      <c r="M442" s="17" t="s">
        <v>79</v>
      </c>
      <c r="N442" s="60" t="s">
        <v>273</v>
      </c>
      <c r="O442" s="55" t="s">
        <v>274</v>
      </c>
      <c r="P442" s="16" t="s">
        <v>37</v>
      </c>
      <c r="Q442" s="194" t="s">
        <v>493</v>
      </c>
      <c r="R442" s="64" t="s">
        <v>503</v>
      </c>
      <c r="S442" s="17"/>
      <c r="T442" s="62" t="s">
        <v>39</v>
      </c>
      <c r="U442" s="24">
        <v>43154</v>
      </c>
      <c r="V442" s="24">
        <v>43157</v>
      </c>
      <c r="W442" s="24">
        <v>43160</v>
      </c>
      <c r="X442" s="24">
        <v>43248</v>
      </c>
      <c r="Y442" s="22"/>
      <c r="Z442" s="22"/>
      <c r="AA442" s="22"/>
      <c r="AB442" s="49">
        <f t="shared" si="7"/>
        <v>885</v>
      </c>
      <c r="AC442" s="39">
        <v>1070.8499999999999</v>
      </c>
      <c r="AD442" s="25">
        <v>0.21</v>
      </c>
      <c r="AE442" s="17" t="s">
        <v>38</v>
      </c>
      <c r="AF442" s="26" t="s">
        <v>37</v>
      </c>
    </row>
    <row r="443" spans="1:32" ht="27" customHeight="1" x14ac:dyDescent="0.25">
      <c r="A443" s="16" t="s">
        <v>28</v>
      </c>
      <c r="B443" s="46" t="s">
        <v>29</v>
      </c>
      <c r="C443" s="16" t="s">
        <v>65</v>
      </c>
      <c r="D443" s="47">
        <v>2018</v>
      </c>
      <c r="E443" s="59">
        <v>2018002451</v>
      </c>
      <c r="F443" s="17" t="s">
        <v>1111</v>
      </c>
      <c r="G443" s="16" t="s">
        <v>32</v>
      </c>
      <c r="H443" s="17" t="s">
        <v>33</v>
      </c>
      <c r="I443" s="19">
        <f t="shared" si="6"/>
        <v>460.00000000000006</v>
      </c>
      <c r="J443" s="38">
        <v>556.6</v>
      </c>
      <c r="K443" s="38">
        <v>556.6</v>
      </c>
      <c r="L443" s="17"/>
      <c r="M443" s="17" t="s">
        <v>79</v>
      </c>
      <c r="N443" s="60" t="s">
        <v>273</v>
      </c>
      <c r="O443" s="55" t="s">
        <v>274</v>
      </c>
      <c r="P443" s="16" t="s">
        <v>37</v>
      </c>
      <c r="Q443" s="194" t="s">
        <v>493</v>
      </c>
      <c r="R443" s="64" t="s">
        <v>503</v>
      </c>
      <c r="S443" s="17"/>
      <c r="T443" s="62" t="s">
        <v>1112</v>
      </c>
      <c r="U443" s="24">
        <v>43154</v>
      </c>
      <c r="V443" s="24">
        <v>43157</v>
      </c>
      <c r="W443" s="24">
        <v>43160</v>
      </c>
      <c r="X443" s="24">
        <v>43248</v>
      </c>
      <c r="Y443" s="22"/>
      <c r="Z443" s="22"/>
      <c r="AA443" s="22"/>
      <c r="AB443" s="49">
        <f t="shared" si="7"/>
        <v>460.00000000000006</v>
      </c>
      <c r="AC443" s="39">
        <v>556.6</v>
      </c>
      <c r="AD443" s="25">
        <v>0.21</v>
      </c>
      <c r="AE443" s="17" t="s">
        <v>38</v>
      </c>
      <c r="AF443" s="26" t="s">
        <v>37</v>
      </c>
    </row>
    <row r="444" spans="1:32" ht="27" customHeight="1" x14ac:dyDescent="0.25">
      <c r="A444" s="16" t="s">
        <v>28</v>
      </c>
      <c r="B444" s="46" t="s">
        <v>29</v>
      </c>
      <c r="C444" s="16" t="s">
        <v>65</v>
      </c>
      <c r="D444" s="47">
        <v>2018</v>
      </c>
      <c r="E444" s="59">
        <v>2018002489</v>
      </c>
      <c r="F444" s="17" t="s">
        <v>1113</v>
      </c>
      <c r="G444" s="16" t="s">
        <v>32</v>
      </c>
      <c r="H444" s="17" t="s">
        <v>33</v>
      </c>
      <c r="I444" s="19">
        <f t="shared" si="6"/>
        <v>355</v>
      </c>
      <c r="J444" s="38">
        <v>429.55</v>
      </c>
      <c r="K444" s="38">
        <v>429.55</v>
      </c>
      <c r="L444" s="17"/>
      <c r="M444" s="17" t="s">
        <v>79</v>
      </c>
      <c r="N444" s="60" t="s">
        <v>273</v>
      </c>
      <c r="O444" s="55" t="s">
        <v>274</v>
      </c>
      <c r="P444" s="16" t="s">
        <v>37</v>
      </c>
      <c r="Q444" s="194" t="s">
        <v>493</v>
      </c>
      <c r="R444" s="64" t="s">
        <v>503</v>
      </c>
      <c r="S444" s="17"/>
      <c r="T444" s="62" t="s">
        <v>39</v>
      </c>
      <c r="U444" s="24">
        <v>43159</v>
      </c>
      <c r="V444" s="24">
        <v>43165</v>
      </c>
      <c r="W444" s="24">
        <v>43165</v>
      </c>
      <c r="X444" s="24">
        <v>43248</v>
      </c>
      <c r="Y444" s="22"/>
      <c r="Z444" s="22"/>
      <c r="AA444" s="22"/>
      <c r="AB444" s="49">
        <f t="shared" si="7"/>
        <v>355</v>
      </c>
      <c r="AC444" s="39">
        <v>429.55</v>
      </c>
      <c r="AD444" s="25">
        <v>0.21</v>
      </c>
      <c r="AE444" s="17" t="s">
        <v>38</v>
      </c>
      <c r="AF444" s="26" t="s">
        <v>37</v>
      </c>
    </row>
    <row r="445" spans="1:32" ht="27" customHeight="1" x14ac:dyDescent="0.25">
      <c r="A445" s="16" t="s">
        <v>28</v>
      </c>
      <c r="B445" s="46" t="s">
        <v>29</v>
      </c>
      <c r="C445" s="17" t="s">
        <v>65</v>
      </c>
      <c r="D445" s="47">
        <v>2018</v>
      </c>
      <c r="E445" s="59">
        <v>2018003351</v>
      </c>
      <c r="F445" s="17" t="s">
        <v>1114</v>
      </c>
      <c r="G445" s="16" t="s">
        <v>32</v>
      </c>
      <c r="H445" s="17" t="s">
        <v>33</v>
      </c>
      <c r="I445" s="19">
        <f t="shared" si="6"/>
        <v>2560</v>
      </c>
      <c r="J445" s="38">
        <v>3097.6</v>
      </c>
      <c r="K445" s="38">
        <v>3097.6</v>
      </c>
      <c r="L445" s="17"/>
      <c r="M445" s="17" t="s">
        <v>79</v>
      </c>
      <c r="N445" s="60" t="s">
        <v>273</v>
      </c>
      <c r="O445" s="55" t="s">
        <v>274</v>
      </c>
      <c r="P445" s="16" t="s">
        <v>37</v>
      </c>
      <c r="Q445" s="194" t="s">
        <v>493</v>
      </c>
      <c r="R445" s="64" t="s">
        <v>503</v>
      </c>
      <c r="S445" s="17"/>
      <c r="T445" s="62" t="s">
        <v>1115</v>
      </c>
      <c r="U445" s="24">
        <v>43167</v>
      </c>
      <c r="V445" s="24">
        <v>43186</v>
      </c>
      <c r="W445" s="24">
        <v>43193</v>
      </c>
      <c r="X445" s="24">
        <v>43262</v>
      </c>
      <c r="Y445" s="22"/>
      <c r="Z445" s="22"/>
      <c r="AA445" s="22"/>
      <c r="AB445" s="49">
        <f t="shared" si="7"/>
        <v>2560</v>
      </c>
      <c r="AC445" s="39">
        <v>3097.6</v>
      </c>
      <c r="AD445" s="25">
        <v>0.21</v>
      </c>
      <c r="AE445" s="17" t="s">
        <v>38</v>
      </c>
      <c r="AF445" s="26" t="s">
        <v>37</v>
      </c>
    </row>
    <row r="446" spans="1:32" ht="27" customHeight="1" x14ac:dyDescent="0.25">
      <c r="A446" s="16" t="s">
        <v>28</v>
      </c>
      <c r="B446" s="46" t="s">
        <v>29</v>
      </c>
      <c r="C446" s="17" t="s">
        <v>495</v>
      </c>
      <c r="D446" s="47">
        <v>2018</v>
      </c>
      <c r="E446" s="195">
        <v>2018009936</v>
      </c>
      <c r="F446" s="191" t="s">
        <v>1116</v>
      </c>
      <c r="G446" s="16" t="s">
        <v>32</v>
      </c>
      <c r="H446" s="17" t="s">
        <v>33</v>
      </c>
      <c r="I446" s="187">
        <v>440</v>
      </c>
      <c r="J446" s="180">
        <v>532.4</v>
      </c>
      <c r="K446" s="180">
        <v>532.4</v>
      </c>
      <c r="L446" s="17"/>
      <c r="M446" s="17" t="s">
        <v>614</v>
      </c>
      <c r="N446" s="54" t="s">
        <v>273</v>
      </c>
      <c r="O446" s="55" t="s">
        <v>274</v>
      </c>
      <c r="P446" s="16" t="s">
        <v>37</v>
      </c>
      <c r="Q446" s="44" t="s">
        <v>493</v>
      </c>
      <c r="R446" s="56" t="s">
        <v>503</v>
      </c>
      <c r="S446" s="17"/>
      <c r="T446" s="199" t="s">
        <v>39</v>
      </c>
      <c r="U446" s="24">
        <v>43272</v>
      </c>
      <c r="V446" s="24">
        <v>43272</v>
      </c>
      <c r="W446" s="24">
        <v>43273</v>
      </c>
      <c r="X446" s="200">
        <v>43276</v>
      </c>
      <c r="Y446" s="22"/>
      <c r="Z446" s="22"/>
      <c r="AA446" s="22"/>
      <c r="AB446" s="49">
        <f>AC446/(1+Tabla3[[#This Row],[TIPUS IVA]])</f>
        <v>440</v>
      </c>
      <c r="AC446" s="180">
        <v>532.4</v>
      </c>
      <c r="AD446" s="25">
        <v>0.21</v>
      </c>
      <c r="AE446" s="17" t="s">
        <v>38</v>
      </c>
      <c r="AF446" s="26" t="s">
        <v>37</v>
      </c>
    </row>
    <row r="447" spans="1:32" ht="27" customHeight="1" x14ac:dyDescent="0.25">
      <c r="A447" s="16" t="s">
        <v>28</v>
      </c>
      <c r="B447" s="46" t="s">
        <v>29</v>
      </c>
      <c r="C447" s="17" t="s">
        <v>40</v>
      </c>
      <c r="D447" s="47">
        <v>2018</v>
      </c>
      <c r="E447" s="195">
        <v>2018006526</v>
      </c>
      <c r="F447" s="17" t="s">
        <v>547</v>
      </c>
      <c r="G447" s="16" t="s">
        <v>32</v>
      </c>
      <c r="H447" s="17" t="s">
        <v>33</v>
      </c>
      <c r="I447" s="19">
        <v>74.66</v>
      </c>
      <c r="J447" s="180">
        <v>90.34</v>
      </c>
      <c r="K447" s="180">
        <v>90.34</v>
      </c>
      <c r="L447" s="17" t="s">
        <v>52</v>
      </c>
      <c r="M447" s="17"/>
      <c r="N447" s="196" t="s">
        <v>1117</v>
      </c>
      <c r="O447" s="197" t="s">
        <v>1118</v>
      </c>
      <c r="P447" s="16" t="s">
        <v>37</v>
      </c>
      <c r="Q447" s="194" t="s">
        <v>493</v>
      </c>
      <c r="R447" s="198" t="s">
        <v>1119</v>
      </c>
      <c r="S447" s="17"/>
      <c r="T447" s="199" t="s">
        <v>722</v>
      </c>
      <c r="U447" s="200">
        <v>43223</v>
      </c>
      <c r="V447" s="200">
        <v>43223</v>
      </c>
      <c r="W447" s="200">
        <v>43227</v>
      </c>
      <c r="X447" s="200">
        <v>43242</v>
      </c>
      <c r="Y447" s="22"/>
      <c r="Z447" s="22"/>
      <c r="AA447" s="22"/>
      <c r="AB447" s="49">
        <f>AC447/(1+Tabla3[[#This Row],[TIPUS IVA]])</f>
        <v>74.661157024793397</v>
      </c>
      <c r="AC447" s="180">
        <v>90.34</v>
      </c>
      <c r="AD447" s="25">
        <v>0.21</v>
      </c>
      <c r="AE447" s="17" t="s">
        <v>38</v>
      </c>
      <c r="AF447" s="26" t="s">
        <v>37</v>
      </c>
    </row>
    <row r="448" spans="1:32" ht="27" customHeight="1" x14ac:dyDescent="0.25">
      <c r="A448" s="16" t="s">
        <v>28</v>
      </c>
      <c r="B448" s="46" t="s">
        <v>29</v>
      </c>
      <c r="C448" s="17" t="s">
        <v>40</v>
      </c>
      <c r="D448" s="47">
        <v>2018</v>
      </c>
      <c r="E448" s="195">
        <v>2018006527</v>
      </c>
      <c r="F448" s="17" t="s">
        <v>547</v>
      </c>
      <c r="G448" s="16" t="s">
        <v>32</v>
      </c>
      <c r="H448" s="17" t="s">
        <v>33</v>
      </c>
      <c r="I448" s="19">
        <v>89.64</v>
      </c>
      <c r="J448" s="180">
        <v>108.46</v>
      </c>
      <c r="K448" s="180">
        <v>108.46</v>
      </c>
      <c r="L448" s="17" t="s">
        <v>52</v>
      </c>
      <c r="M448" s="17"/>
      <c r="N448" s="196" t="s">
        <v>1117</v>
      </c>
      <c r="O448" s="197" t="s">
        <v>1118</v>
      </c>
      <c r="P448" s="16" t="s">
        <v>37</v>
      </c>
      <c r="Q448" s="194" t="s">
        <v>493</v>
      </c>
      <c r="R448" s="198" t="s">
        <v>1119</v>
      </c>
      <c r="S448" s="17"/>
      <c r="T448" s="199" t="s">
        <v>722</v>
      </c>
      <c r="U448" s="200">
        <v>43223</v>
      </c>
      <c r="V448" s="200">
        <v>43223</v>
      </c>
      <c r="W448" s="200">
        <v>43227</v>
      </c>
      <c r="X448" s="200">
        <v>43242</v>
      </c>
      <c r="Y448" s="22"/>
      <c r="Z448" s="22"/>
      <c r="AA448" s="22"/>
      <c r="AB448" s="49">
        <f>AC448/(1+Tabla3[[#This Row],[TIPUS IVA]])</f>
        <v>89.63636363636364</v>
      </c>
      <c r="AC448" s="180">
        <v>108.46</v>
      </c>
      <c r="AD448" s="25">
        <v>0.21</v>
      </c>
      <c r="AE448" s="17" t="s">
        <v>38</v>
      </c>
      <c r="AF448" s="26" t="s">
        <v>37</v>
      </c>
    </row>
    <row r="449" spans="1:32" ht="27" customHeight="1" x14ac:dyDescent="0.25">
      <c r="A449" s="16" t="s">
        <v>28</v>
      </c>
      <c r="B449" s="46" t="s">
        <v>29</v>
      </c>
      <c r="C449" s="17" t="s">
        <v>40</v>
      </c>
      <c r="D449" s="47">
        <v>2018</v>
      </c>
      <c r="E449" s="195">
        <v>2018008254</v>
      </c>
      <c r="F449" s="17" t="s">
        <v>547</v>
      </c>
      <c r="G449" s="16" t="s">
        <v>32</v>
      </c>
      <c r="H449" s="17" t="s">
        <v>33</v>
      </c>
      <c r="I449" s="19">
        <v>89.64</v>
      </c>
      <c r="J449" s="180">
        <v>108.46</v>
      </c>
      <c r="K449" s="180">
        <v>108.46</v>
      </c>
      <c r="L449" s="17" t="s">
        <v>52</v>
      </c>
      <c r="M449" s="17"/>
      <c r="N449" s="196" t="s">
        <v>1117</v>
      </c>
      <c r="O449" s="197" t="s">
        <v>1118</v>
      </c>
      <c r="P449" s="16" t="s">
        <v>37</v>
      </c>
      <c r="Q449" s="194" t="s">
        <v>493</v>
      </c>
      <c r="R449" s="198" t="s">
        <v>1119</v>
      </c>
      <c r="S449" s="17"/>
      <c r="T449" s="199" t="s">
        <v>722</v>
      </c>
      <c r="U449" s="200">
        <v>43251</v>
      </c>
      <c r="V449" s="200">
        <v>43251</v>
      </c>
      <c r="W449" s="200">
        <v>43252</v>
      </c>
      <c r="X449" s="200">
        <v>43262</v>
      </c>
      <c r="Y449" s="22"/>
      <c r="Z449" s="22"/>
      <c r="AA449" s="22"/>
      <c r="AB449" s="49">
        <f>AC449/(1+Tabla3[[#This Row],[TIPUS IVA]])</f>
        <v>89.63636363636364</v>
      </c>
      <c r="AC449" s="180">
        <v>108.46</v>
      </c>
      <c r="AD449" s="25">
        <v>0.21</v>
      </c>
      <c r="AE449" s="17" t="s">
        <v>38</v>
      </c>
      <c r="AF449" s="26" t="s">
        <v>37</v>
      </c>
    </row>
    <row r="450" spans="1:32" ht="27" customHeight="1" x14ac:dyDescent="0.25">
      <c r="A450" s="16" t="s">
        <v>28</v>
      </c>
      <c r="B450" s="46" t="s">
        <v>29</v>
      </c>
      <c r="C450" s="17" t="s">
        <v>65</v>
      </c>
      <c r="D450" s="47">
        <v>2018</v>
      </c>
      <c r="E450" s="59">
        <v>2018004281</v>
      </c>
      <c r="F450" s="17" t="s">
        <v>1120</v>
      </c>
      <c r="G450" s="16" t="s">
        <v>32</v>
      </c>
      <c r="H450" s="17" t="s">
        <v>33</v>
      </c>
      <c r="I450" s="19">
        <f>J450/(1+21%)</f>
        <v>150</v>
      </c>
      <c r="J450" s="38">
        <v>181.5</v>
      </c>
      <c r="K450" s="38">
        <v>181.5</v>
      </c>
      <c r="L450" s="43"/>
      <c r="M450" s="17" t="s">
        <v>79</v>
      </c>
      <c r="N450" s="60"/>
      <c r="O450" s="55" t="s">
        <v>1121</v>
      </c>
      <c r="P450" s="16" t="s">
        <v>37</v>
      </c>
      <c r="Q450" s="194" t="s">
        <v>493</v>
      </c>
      <c r="R450" s="63" t="s">
        <v>676</v>
      </c>
      <c r="S450" s="17"/>
      <c r="T450" s="62" t="s">
        <v>643</v>
      </c>
      <c r="U450" s="24">
        <v>43181</v>
      </c>
      <c r="V450" s="24">
        <v>43182</v>
      </c>
      <c r="W450" s="24">
        <v>43182</v>
      </c>
      <c r="X450" s="24">
        <v>43242</v>
      </c>
      <c r="Y450" s="22"/>
      <c r="Z450" s="22"/>
      <c r="AA450" s="22"/>
      <c r="AB450" s="49">
        <f>AC450/(1+AD450)</f>
        <v>150</v>
      </c>
      <c r="AC450" s="39">
        <v>181.5</v>
      </c>
      <c r="AD450" s="25">
        <v>0.21</v>
      </c>
      <c r="AE450" s="17" t="s">
        <v>38</v>
      </c>
      <c r="AF450" s="26" t="s">
        <v>37</v>
      </c>
    </row>
    <row r="451" spans="1:32" ht="27" customHeight="1" x14ac:dyDescent="0.25">
      <c r="A451" s="16" t="s">
        <v>28</v>
      </c>
      <c r="B451" s="46" t="s">
        <v>29</v>
      </c>
      <c r="C451" s="17" t="s">
        <v>40</v>
      </c>
      <c r="D451" s="47">
        <v>2018</v>
      </c>
      <c r="E451" s="195">
        <v>2018007246</v>
      </c>
      <c r="F451" s="17" t="s">
        <v>1122</v>
      </c>
      <c r="G451" s="16" t="s">
        <v>32</v>
      </c>
      <c r="H451" s="17" t="s">
        <v>33</v>
      </c>
      <c r="I451" s="19">
        <v>61.36</v>
      </c>
      <c r="J451" s="180">
        <v>67.5</v>
      </c>
      <c r="K451" s="180">
        <v>67.5</v>
      </c>
      <c r="L451" s="17" t="s">
        <v>52</v>
      </c>
      <c r="M451" s="17"/>
      <c r="N451" s="196"/>
      <c r="O451" s="197" t="s">
        <v>1123</v>
      </c>
      <c r="P451" s="16" t="s">
        <v>37</v>
      </c>
      <c r="Q451" s="194" t="s">
        <v>493</v>
      </c>
      <c r="R451" s="198" t="s">
        <v>503</v>
      </c>
      <c r="S451" s="17"/>
      <c r="T451" s="199" t="s">
        <v>689</v>
      </c>
      <c r="U451" s="200">
        <v>43237</v>
      </c>
      <c r="V451" s="200">
        <v>43237</v>
      </c>
      <c r="W451" s="200">
        <v>43242</v>
      </c>
      <c r="X451" s="200">
        <v>43242</v>
      </c>
      <c r="Y451" s="22"/>
      <c r="Z451" s="22"/>
      <c r="AA451" s="22"/>
      <c r="AB451" s="49">
        <f>AC451/(1+Tabla3[[#This Row],[TIPUS IVA]])</f>
        <v>61.36363636363636</v>
      </c>
      <c r="AC451" s="180">
        <v>67.5</v>
      </c>
      <c r="AD451" s="25">
        <v>0.1</v>
      </c>
      <c r="AE451" s="17" t="s">
        <v>38</v>
      </c>
      <c r="AF451" s="26" t="s">
        <v>37</v>
      </c>
    </row>
    <row r="452" spans="1:32" ht="27" customHeight="1" x14ac:dyDescent="0.25">
      <c r="A452" s="16" t="s">
        <v>28</v>
      </c>
      <c r="B452" s="46" t="s">
        <v>29</v>
      </c>
      <c r="C452" s="17" t="s">
        <v>65</v>
      </c>
      <c r="D452" s="47">
        <v>2018</v>
      </c>
      <c r="E452" s="195">
        <v>2018006175</v>
      </c>
      <c r="F452" s="17" t="s">
        <v>1124</v>
      </c>
      <c r="G452" s="16" t="s">
        <v>32</v>
      </c>
      <c r="H452" s="17" t="s">
        <v>33</v>
      </c>
      <c r="I452" s="49">
        <f>J452/(1+Tabla3[[#This Row],[TIPUS IVA]])</f>
        <v>446</v>
      </c>
      <c r="J452" s="180">
        <v>539.66</v>
      </c>
      <c r="K452" s="180">
        <v>539.66</v>
      </c>
      <c r="L452" s="17"/>
      <c r="M452" s="17" t="s">
        <v>79</v>
      </c>
      <c r="N452" s="196"/>
      <c r="O452" s="197" t="s">
        <v>1125</v>
      </c>
      <c r="P452" s="16" t="s">
        <v>37</v>
      </c>
      <c r="Q452" s="194" t="s">
        <v>493</v>
      </c>
      <c r="R452" s="198" t="s">
        <v>503</v>
      </c>
      <c r="S452" s="17"/>
      <c r="T452" s="199" t="s">
        <v>98</v>
      </c>
      <c r="U452" s="200">
        <v>43216</v>
      </c>
      <c r="V452" s="200">
        <v>43216</v>
      </c>
      <c r="W452" s="200">
        <v>43227</v>
      </c>
      <c r="X452" s="200">
        <v>43234</v>
      </c>
      <c r="Y452" s="22"/>
      <c r="Z452" s="22"/>
      <c r="AA452" s="22"/>
      <c r="AB452" s="49">
        <f>AC452/(1+Tabla3[[#This Row],[TIPUS IVA]])</f>
        <v>446</v>
      </c>
      <c r="AC452" s="180">
        <v>539.66</v>
      </c>
      <c r="AD452" s="25">
        <v>0.21</v>
      </c>
      <c r="AE452" s="17" t="s">
        <v>38</v>
      </c>
      <c r="AF452" s="26" t="s">
        <v>37</v>
      </c>
    </row>
    <row r="453" spans="1:32" ht="27" customHeight="1" x14ac:dyDescent="0.25">
      <c r="A453" s="16" t="s">
        <v>28</v>
      </c>
      <c r="B453" s="46" t="s">
        <v>29</v>
      </c>
      <c r="C453" s="17" t="s">
        <v>65</v>
      </c>
      <c r="D453" s="47">
        <v>2018</v>
      </c>
      <c r="E453" s="195">
        <v>2018006179</v>
      </c>
      <c r="F453" s="17" t="s">
        <v>1126</v>
      </c>
      <c r="G453" s="16" t="s">
        <v>32</v>
      </c>
      <c r="H453" s="17" t="s">
        <v>33</v>
      </c>
      <c r="I453" s="49">
        <f>J453/(1+Tabla3[[#This Row],[TIPUS IVA]])</f>
        <v>18.950413223140497</v>
      </c>
      <c r="J453" s="180">
        <v>22.93</v>
      </c>
      <c r="K453" s="180">
        <v>22.93</v>
      </c>
      <c r="L453" s="17"/>
      <c r="M453" s="17" t="s">
        <v>79</v>
      </c>
      <c r="N453" s="196"/>
      <c r="O453" s="197" t="s">
        <v>1125</v>
      </c>
      <c r="P453" s="16" t="s">
        <v>37</v>
      </c>
      <c r="Q453" s="194" t="s">
        <v>493</v>
      </c>
      <c r="R453" s="198" t="s">
        <v>503</v>
      </c>
      <c r="S453" s="17"/>
      <c r="T453" s="199" t="s">
        <v>98</v>
      </c>
      <c r="U453" s="200">
        <v>43216</v>
      </c>
      <c r="V453" s="200">
        <v>43216</v>
      </c>
      <c r="W453" s="200">
        <v>43227</v>
      </c>
      <c r="X453" s="200">
        <v>43242</v>
      </c>
      <c r="Y453" s="22"/>
      <c r="Z453" s="22"/>
      <c r="AA453" s="22"/>
      <c r="AB453" s="49">
        <f>AC453/(1+Tabla3[[#This Row],[TIPUS IVA]])</f>
        <v>18.950413223140497</v>
      </c>
      <c r="AC453" s="180">
        <v>22.93</v>
      </c>
      <c r="AD453" s="25">
        <v>0.21</v>
      </c>
      <c r="AE453" s="17" t="s">
        <v>38</v>
      </c>
      <c r="AF453" s="26" t="s">
        <v>37</v>
      </c>
    </row>
    <row r="454" spans="1:32" ht="27" customHeight="1" x14ac:dyDescent="0.25">
      <c r="A454" s="16" t="s">
        <v>28</v>
      </c>
      <c r="B454" s="46" t="s">
        <v>29</v>
      </c>
      <c r="C454" s="17" t="s">
        <v>65</v>
      </c>
      <c r="D454" s="47">
        <v>2018</v>
      </c>
      <c r="E454" s="195">
        <v>2018006180</v>
      </c>
      <c r="F454" s="17" t="s">
        <v>518</v>
      </c>
      <c r="G454" s="16" t="s">
        <v>32</v>
      </c>
      <c r="H454" s="17" t="s">
        <v>33</v>
      </c>
      <c r="I454" s="49">
        <f>J454/(1+Tabla3[[#This Row],[TIPUS IVA]])</f>
        <v>10.578512396694215</v>
      </c>
      <c r="J454" s="180">
        <v>12.8</v>
      </c>
      <c r="K454" s="180">
        <v>12.8</v>
      </c>
      <c r="L454" s="17"/>
      <c r="M454" s="17" t="s">
        <v>79</v>
      </c>
      <c r="N454" s="196"/>
      <c r="O454" s="197" t="s">
        <v>1125</v>
      </c>
      <c r="P454" s="16" t="s">
        <v>37</v>
      </c>
      <c r="Q454" s="194" t="s">
        <v>493</v>
      </c>
      <c r="R454" s="198" t="s">
        <v>503</v>
      </c>
      <c r="S454" s="17"/>
      <c r="T454" s="199" t="s">
        <v>98</v>
      </c>
      <c r="U454" s="200">
        <v>43216</v>
      </c>
      <c r="V454" s="200">
        <v>43216</v>
      </c>
      <c r="W454" s="200">
        <v>43227</v>
      </c>
      <c r="X454" s="200">
        <v>43234</v>
      </c>
      <c r="Y454" s="22"/>
      <c r="Z454" s="22"/>
      <c r="AA454" s="22"/>
      <c r="AB454" s="49">
        <f>AC454/(1+Tabla3[[#This Row],[TIPUS IVA]])</f>
        <v>10.578512396694215</v>
      </c>
      <c r="AC454" s="180">
        <v>12.8</v>
      </c>
      <c r="AD454" s="25">
        <v>0.21</v>
      </c>
      <c r="AE454" s="17" t="s">
        <v>38</v>
      </c>
      <c r="AF454" s="26" t="s">
        <v>37</v>
      </c>
    </row>
    <row r="455" spans="1:32" ht="27" customHeight="1" x14ac:dyDescent="0.25">
      <c r="A455" s="16" t="s">
        <v>28</v>
      </c>
      <c r="B455" s="46" t="s">
        <v>29</v>
      </c>
      <c r="C455" s="17" t="s">
        <v>65</v>
      </c>
      <c r="D455" s="47">
        <v>2018</v>
      </c>
      <c r="E455" s="195">
        <v>2018006181</v>
      </c>
      <c r="F455" s="17" t="s">
        <v>1127</v>
      </c>
      <c r="G455" s="16" t="s">
        <v>32</v>
      </c>
      <c r="H455" s="17" t="s">
        <v>33</v>
      </c>
      <c r="I455" s="49">
        <f>J455/(1+Tabla3[[#This Row],[TIPUS IVA]])</f>
        <v>115.5206611570248</v>
      </c>
      <c r="J455" s="180">
        <v>139.78</v>
      </c>
      <c r="K455" s="180">
        <v>139.78</v>
      </c>
      <c r="L455" s="17"/>
      <c r="M455" s="17" t="s">
        <v>79</v>
      </c>
      <c r="N455" s="196"/>
      <c r="O455" s="197" t="s">
        <v>1125</v>
      </c>
      <c r="P455" s="16" t="s">
        <v>37</v>
      </c>
      <c r="Q455" s="194" t="s">
        <v>493</v>
      </c>
      <c r="R455" s="198" t="s">
        <v>503</v>
      </c>
      <c r="S455" s="17"/>
      <c r="T455" s="199" t="s">
        <v>98</v>
      </c>
      <c r="U455" s="200">
        <v>43216</v>
      </c>
      <c r="V455" s="200">
        <v>43216</v>
      </c>
      <c r="W455" s="200">
        <v>43227</v>
      </c>
      <c r="X455" s="200">
        <v>43234</v>
      </c>
      <c r="Y455" s="22"/>
      <c r="Z455" s="22"/>
      <c r="AA455" s="22"/>
      <c r="AB455" s="49">
        <f>AC455/(1+Tabla3[[#This Row],[TIPUS IVA]])</f>
        <v>115.5206611570248</v>
      </c>
      <c r="AC455" s="180">
        <v>139.78</v>
      </c>
      <c r="AD455" s="25">
        <v>0.21</v>
      </c>
      <c r="AE455" s="17" t="s">
        <v>38</v>
      </c>
      <c r="AF455" s="26" t="s">
        <v>37</v>
      </c>
    </row>
    <row r="456" spans="1:32" ht="27" customHeight="1" x14ac:dyDescent="0.25">
      <c r="A456" s="16" t="s">
        <v>28</v>
      </c>
      <c r="B456" s="46" t="s">
        <v>29</v>
      </c>
      <c r="C456" s="17" t="s">
        <v>65</v>
      </c>
      <c r="D456" s="47">
        <v>2018</v>
      </c>
      <c r="E456" s="195">
        <v>2018006182</v>
      </c>
      <c r="F456" s="17" t="s">
        <v>829</v>
      </c>
      <c r="G456" s="16" t="s">
        <v>32</v>
      </c>
      <c r="H456" s="17" t="s">
        <v>33</v>
      </c>
      <c r="I456" s="49">
        <f>J456/(1+Tabla3[[#This Row],[TIPUS IVA]])</f>
        <v>22.537190082644628</v>
      </c>
      <c r="J456" s="180">
        <v>27.27</v>
      </c>
      <c r="K456" s="180">
        <v>27.27</v>
      </c>
      <c r="L456" s="17"/>
      <c r="M456" s="17" t="s">
        <v>79</v>
      </c>
      <c r="N456" s="196"/>
      <c r="O456" s="197" t="s">
        <v>1125</v>
      </c>
      <c r="P456" s="16" t="s">
        <v>37</v>
      </c>
      <c r="Q456" s="194" t="s">
        <v>493</v>
      </c>
      <c r="R456" s="198" t="s">
        <v>503</v>
      </c>
      <c r="S456" s="17"/>
      <c r="T456" s="199" t="s">
        <v>98</v>
      </c>
      <c r="U456" s="200">
        <v>43216</v>
      </c>
      <c r="V456" s="200">
        <v>43216</v>
      </c>
      <c r="W456" s="200">
        <v>43227</v>
      </c>
      <c r="X456" s="200">
        <v>43234</v>
      </c>
      <c r="Y456" s="22"/>
      <c r="Z456" s="22"/>
      <c r="AA456" s="22"/>
      <c r="AB456" s="49">
        <f>AC456/(1+Tabla3[[#This Row],[TIPUS IVA]])</f>
        <v>22.537190082644628</v>
      </c>
      <c r="AC456" s="180">
        <v>27.27</v>
      </c>
      <c r="AD456" s="25">
        <v>0.21</v>
      </c>
      <c r="AE456" s="17" t="s">
        <v>38</v>
      </c>
      <c r="AF456" s="26" t="s">
        <v>37</v>
      </c>
    </row>
    <row r="457" spans="1:32" ht="27" customHeight="1" x14ac:dyDescent="0.25">
      <c r="A457" s="16" t="s">
        <v>28</v>
      </c>
      <c r="B457" s="46" t="s">
        <v>29</v>
      </c>
      <c r="C457" s="17" t="s">
        <v>65</v>
      </c>
      <c r="D457" s="47">
        <v>2018</v>
      </c>
      <c r="E457" s="195">
        <v>2018006183</v>
      </c>
      <c r="F457" s="17" t="s">
        <v>1128</v>
      </c>
      <c r="G457" s="16" t="s">
        <v>32</v>
      </c>
      <c r="H457" s="17" t="s">
        <v>33</v>
      </c>
      <c r="I457" s="49">
        <f>J457/(1+Tabla3[[#This Row],[TIPUS IVA]])</f>
        <v>8.8512396694214885</v>
      </c>
      <c r="J457" s="180">
        <v>10.71</v>
      </c>
      <c r="K457" s="180">
        <v>10.71</v>
      </c>
      <c r="L457" s="17"/>
      <c r="M457" s="17" t="s">
        <v>79</v>
      </c>
      <c r="N457" s="196"/>
      <c r="O457" s="197" t="s">
        <v>1125</v>
      </c>
      <c r="P457" s="16" t="s">
        <v>37</v>
      </c>
      <c r="Q457" s="194" t="s">
        <v>493</v>
      </c>
      <c r="R457" s="198" t="s">
        <v>503</v>
      </c>
      <c r="S457" s="17"/>
      <c r="T457" s="199" t="s">
        <v>98</v>
      </c>
      <c r="U457" s="200">
        <v>43216</v>
      </c>
      <c r="V457" s="200">
        <v>43216</v>
      </c>
      <c r="W457" s="200">
        <v>43227</v>
      </c>
      <c r="X457" s="200">
        <v>43234</v>
      </c>
      <c r="Y457" s="22"/>
      <c r="Z457" s="22"/>
      <c r="AA457" s="22"/>
      <c r="AB457" s="49">
        <f>AC457/(1+Tabla3[[#This Row],[TIPUS IVA]])</f>
        <v>8.8512396694214885</v>
      </c>
      <c r="AC457" s="180">
        <v>10.71</v>
      </c>
      <c r="AD457" s="25">
        <v>0.21</v>
      </c>
      <c r="AE457" s="17" t="s">
        <v>38</v>
      </c>
      <c r="AF457" s="26" t="s">
        <v>37</v>
      </c>
    </row>
    <row r="458" spans="1:32" ht="27" customHeight="1" x14ac:dyDescent="0.25">
      <c r="A458" s="16" t="s">
        <v>28</v>
      </c>
      <c r="B458" s="46" t="s">
        <v>29</v>
      </c>
      <c r="C458" s="17" t="s">
        <v>65</v>
      </c>
      <c r="D458" s="47">
        <v>2018</v>
      </c>
      <c r="E458" s="195">
        <v>2018006184</v>
      </c>
      <c r="F458" s="17" t="s">
        <v>547</v>
      </c>
      <c r="G458" s="16" t="s">
        <v>32</v>
      </c>
      <c r="H458" s="17" t="s">
        <v>33</v>
      </c>
      <c r="I458" s="49">
        <f>J458/(1+Tabla3[[#This Row],[TIPUS IVA]])</f>
        <v>5.9008264462809921</v>
      </c>
      <c r="J458" s="180">
        <v>7.14</v>
      </c>
      <c r="K458" s="180">
        <v>7.14</v>
      </c>
      <c r="L458" s="17"/>
      <c r="M458" s="17" t="s">
        <v>79</v>
      </c>
      <c r="N458" s="196"/>
      <c r="O458" s="197" t="s">
        <v>1125</v>
      </c>
      <c r="P458" s="16" t="s">
        <v>37</v>
      </c>
      <c r="Q458" s="194" t="s">
        <v>493</v>
      </c>
      <c r="R458" s="198" t="s">
        <v>503</v>
      </c>
      <c r="S458" s="17"/>
      <c r="T458" s="199" t="s">
        <v>98</v>
      </c>
      <c r="U458" s="200">
        <v>43216</v>
      </c>
      <c r="V458" s="200">
        <v>43216</v>
      </c>
      <c r="W458" s="200">
        <v>43227</v>
      </c>
      <c r="X458" s="200">
        <v>43234</v>
      </c>
      <c r="Y458" s="22"/>
      <c r="Z458" s="22"/>
      <c r="AA458" s="22"/>
      <c r="AB458" s="49">
        <f>AC458/(1+Tabla3[[#This Row],[TIPUS IVA]])</f>
        <v>5.9008264462809921</v>
      </c>
      <c r="AC458" s="180">
        <v>7.14</v>
      </c>
      <c r="AD458" s="25">
        <v>0.21</v>
      </c>
      <c r="AE458" s="17" t="s">
        <v>38</v>
      </c>
      <c r="AF458" s="26" t="s">
        <v>37</v>
      </c>
    </row>
    <row r="459" spans="1:32" ht="27" customHeight="1" x14ac:dyDescent="0.25">
      <c r="A459" s="16" t="s">
        <v>28</v>
      </c>
      <c r="B459" s="46" t="s">
        <v>29</v>
      </c>
      <c r="C459" s="17" t="s">
        <v>65</v>
      </c>
      <c r="D459" s="47">
        <v>2018</v>
      </c>
      <c r="E459" s="195">
        <v>2018006389</v>
      </c>
      <c r="F459" s="17" t="s">
        <v>1129</v>
      </c>
      <c r="G459" s="16" t="s">
        <v>32</v>
      </c>
      <c r="H459" s="17" t="s">
        <v>33</v>
      </c>
      <c r="I459" s="49">
        <f>J459/(1+Tabla3[[#This Row],[TIPUS IVA]])</f>
        <v>9.4132231404958677</v>
      </c>
      <c r="J459" s="180">
        <v>11.39</v>
      </c>
      <c r="K459" s="180">
        <v>11.39</v>
      </c>
      <c r="L459" s="17"/>
      <c r="M459" s="17" t="s">
        <v>79</v>
      </c>
      <c r="N459" s="196"/>
      <c r="O459" s="197" t="s">
        <v>1125</v>
      </c>
      <c r="P459" s="16" t="s">
        <v>37</v>
      </c>
      <c r="Q459" s="194" t="s">
        <v>493</v>
      </c>
      <c r="R459" s="198" t="s">
        <v>503</v>
      </c>
      <c r="S459" s="17"/>
      <c r="T459" s="199" t="s">
        <v>98</v>
      </c>
      <c r="U459" s="200">
        <v>43216</v>
      </c>
      <c r="V459" s="200">
        <v>43216</v>
      </c>
      <c r="W459" s="200">
        <v>43227</v>
      </c>
      <c r="X459" s="200">
        <v>43234</v>
      </c>
      <c r="Y459" s="22"/>
      <c r="Z459" s="22"/>
      <c r="AA459" s="22"/>
      <c r="AB459" s="49">
        <f>AC459/(1+Tabla3[[#This Row],[TIPUS IVA]])</f>
        <v>9.4132231404958677</v>
      </c>
      <c r="AC459" s="180">
        <v>11.39</v>
      </c>
      <c r="AD459" s="25">
        <v>0.21</v>
      </c>
      <c r="AE459" s="17" t="s">
        <v>38</v>
      </c>
      <c r="AF459" s="26" t="s">
        <v>37</v>
      </c>
    </row>
    <row r="460" spans="1:32" ht="27" customHeight="1" x14ac:dyDescent="0.25">
      <c r="A460" s="16" t="s">
        <v>28</v>
      </c>
      <c r="B460" s="46" t="s">
        <v>29</v>
      </c>
      <c r="C460" s="17" t="s">
        <v>65</v>
      </c>
      <c r="D460" s="47">
        <v>2018</v>
      </c>
      <c r="E460" s="195">
        <v>2018006415</v>
      </c>
      <c r="F460" s="17" t="s">
        <v>522</v>
      </c>
      <c r="G460" s="16" t="s">
        <v>32</v>
      </c>
      <c r="H460" s="17" t="s">
        <v>33</v>
      </c>
      <c r="I460" s="49">
        <f>J460/(1+Tabla3[[#This Row],[TIPUS IVA]])</f>
        <v>572.00826446280996</v>
      </c>
      <c r="J460" s="180">
        <v>692.13</v>
      </c>
      <c r="K460" s="180">
        <v>692.13</v>
      </c>
      <c r="L460" s="17"/>
      <c r="M460" s="17" t="s">
        <v>79</v>
      </c>
      <c r="N460" s="196"/>
      <c r="O460" s="197" t="s">
        <v>1125</v>
      </c>
      <c r="P460" s="16" t="s">
        <v>37</v>
      </c>
      <c r="Q460" s="194" t="s">
        <v>493</v>
      </c>
      <c r="R460" s="198" t="s">
        <v>503</v>
      </c>
      <c r="S460" s="17"/>
      <c r="T460" s="199" t="s">
        <v>98</v>
      </c>
      <c r="U460" s="200">
        <v>43223</v>
      </c>
      <c r="V460" s="200">
        <v>43223</v>
      </c>
      <c r="W460" s="200">
        <v>43227</v>
      </c>
      <c r="X460" s="200">
        <v>43234</v>
      </c>
      <c r="Y460" s="22"/>
      <c r="Z460" s="22"/>
      <c r="AA460" s="22"/>
      <c r="AB460" s="49">
        <f>AC460/(1+Tabla3[[#This Row],[TIPUS IVA]])</f>
        <v>572.00826446280996</v>
      </c>
      <c r="AC460" s="180">
        <v>692.13</v>
      </c>
      <c r="AD460" s="25">
        <v>0.21</v>
      </c>
      <c r="AE460" s="17" t="s">
        <v>38</v>
      </c>
      <c r="AF460" s="26" t="s">
        <v>37</v>
      </c>
    </row>
    <row r="461" spans="1:32" ht="27" customHeight="1" x14ac:dyDescent="0.25">
      <c r="A461" s="16" t="s">
        <v>28</v>
      </c>
      <c r="B461" s="46" t="s">
        <v>29</v>
      </c>
      <c r="C461" s="17" t="s">
        <v>65</v>
      </c>
      <c r="D461" s="47">
        <v>2018</v>
      </c>
      <c r="E461" s="195">
        <v>2018006444</v>
      </c>
      <c r="F461" s="17" t="s">
        <v>1130</v>
      </c>
      <c r="G461" s="16" t="s">
        <v>32</v>
      </c>
      <c r="H461" s="17" t="s">
        <v>33</v>
      </c>
      <c r="I461" s="49">
        <f>J461/(1+Tabla3[[#This Row],[TIPUS IVA]])</f>
        <v>336</v>
      </c>
      <c r="J461" s="180">
        <v>406.56</v>
      </c>
      <c r="K461" s="180">
        <v>406.56</v>
      </c>
      <c r="L461" s="17"/>
      <c r="M461" s="17" t="s">
        <v>79</v>
      </c>
      <c r="N461" s="196"/>
      <c r="O461" s="197" t="s">
        <v>1125</v>
      </c>
      <c r="P461" s="16" t="s">
        <v>37</v>
      </c>
      <c r="Q461" s="194" t="s">
        <v>493</v>
      </c>
      <c r="R461" s="198" t="s">
        <v>503</v>
      </c>
      <c r="S461" s="17"/>
      <c r="T461" s="199" t="s">
        <v>98</v>
      </c>
      <c r="U461" s="200">
        <v>43223</v>
      </c>
      <c r="V461" s="200">
        <v>43223</v>
      </c>
      <c r="W461" s="200">
        <v>43227</v>
      </c>
      <c r="X461" s="200">
        <v>43234</v>
      </c>
      <c r="Y461" s="22"/>
      <c r="Z461" s="22"/>
      <c r="AA461" s="22"/>
      <c r="AB461" s="49">
        <f>AC461/(1+Tabla3[[#This Row],[TIPUS IVA]])</f>
        <v>336</v>
      </c>
      <c r="AC461" s="180">
        <v>406.56</v>
      </c>
      <c r="AD461" s="25">
        <v>0.21</v>
      </c>
      <c r="AE461" s="17" t="s">
        <v>38</v>
      </c>
      <c r="AF461" s="26" t="s">
        <v>37</v>
      </c>
    </row>
    <row r="462" spans="1:32" ht="27" customHeight="1" x14ac:dyDescent="0.25">
      <c r="A462" s="16" t="s">
        <v>28</v>
      </c>
      <c r="B462" s="46" t="s">
        <v>29</v>
      </c>
      <c r="C462" s="17" t="s">
        <v>65</v>
      </c>
      <c r="D462" s="47">
        <v>2018</v>
      </c>
      <c r="E462" s="195">
        <v>2018005598</v>
      </c>
      <c r="F462" s="17" t="s">
        <v>1131</v>
      </c>
      <c r="G462" s="16" t="s">
        <v>32</v>
      </c>
      <c r="H462" s="17" t="s">
        <v>33</v>
      </c>
      <c r="I462" s="49">
        <f>J462/(1+Tabla3[[#This Row],[TIPUS IVA]])</f>
        <v>1188</v>
      </c>
      <c r="J462" s="180">
        <v>1437.48</v>
      </c>
      <c r="K462" s="180">
        <v>1437.48</v>
      </c>
      <c r="L462" s="17"/>
      <c r="M462" s="17" t="s">
        <v>79</v>
      </c>
      <c r="N462" s="196"/>
      <c r="O462" s="197" t="s">
        <v>1132</v>
      </c>
      <c r="P462" s="16" t="s">
        <v>37</v>
      </c>
      <c r="Q462" s="194" t="s">
        <v>493</v>
      </c>
      <c r="R462" s="189" t="s">
        <v>500</v>
      </c>
      <c r="S462" s="17"/>
      <c r="T462" s="199" t="s">
        <v>1133</v>
      </c>
      <c r="U462" s="200">
        <v>43209</v>
      </c>
      <c r="V462" s="200">
        <v>43209</v>
      </c>
      <c r="W462" s="200">
        <v>43210</v>
      </c>
      <c r="X462" s="200">
        <v>43220</v>
      </c>
      <c r="Y462" s="22"/>
      <c r="Z462" s="22"/>
      <c r="AA462" s="22"/>
      <c r="AB462" s="49">
        <f>AC462/(1+Tabla3[[#This Row],[TIPUS IVA]])</f>
        <v>1188</v>
      </c>
      <c r="AC462" s="180">
        <v>1437.48</v>
      </c>
      <c r="AD462" s="25">
        <v>0.21</v>
      </c>
      <c r="AE462" s="17" t="s">
        <v>38</v>
      </c>
      <c r="AF462" s="26" t="s">
        <v>37</v>
      </c>
    </row>
    <row r="463" spans="1:32" ht="27" customHeight="1" x14ac:dyDescent="0.25">
      <c r="A463" s="16" t="s">
        <v>28</v>
      </c>
      <c r="B463" s="46" t="s">
        <v>29</v>
      </c>
      <c r="C463" s="17" t="s">
        <v>65</v>
      </c>
      <c r="D463" s="47">
        <v>2018</v>
      </c>
      <c r="E463" s="195">
        <v>2018007325</v>
      </c>
      <c r="F463" s="17" t="s">
        <v>1134</v>
      </c>
      <c r="G463" s="16" t="s">
        <v>32</v>
      </c>
      <c r="H463" s="17" t="s">
        <v>33</v>
      </c>
      <c r="I463" s="49">
        <f>J463/(1+Tabla3[[#This Row],[TIPUS IVA]])</f>
        <v>1188</v>
      </c>
      <c r="J463" s="180">
        <v>1437.48</v>
      </c>
      <c r="K463" s="180">
        <v>1437.48</v>
      </c>
      <c r="L463" s="17"/>
      <c r="M463" s="17" t="s">
        <v>79</v>
      </c>
      <c r="N463" s="196"/>
      <c r="O463" s="197" t="s">
        <v>1132</v>
      </c>
      <c r="P463" s="16" t="s">
        <v>37</v>
      </c>
      <c r="Q463" s="194" t="s">
        <v>493</v>
      </c>
      <c r="R463" s="189" t="s">
        <v>500</v>
      </c>
      <c r="S463" s="17"/>
      <c r="T463" s="199" t="s">
        <v>1133</v>
      </c>
      <c r="U463" s="200">
        <v>43237</v>
      </c>
      <c r="V463" s="200">
        <v>43237</v>
      </c>
      <c r="W463" s="200">
        <v>43242</v>
      </c>
      <c r="X463" s="200">
        <v>43248</v>
      </c>
      <c r="Y463" s="22"/>
      <c r="Z463" s="22"/>
      <c r="AA463" s="22"/>
      <c r="AB463" s="49">
        <f>AC463/(1+Tabla3[[#This Row],[TIPUS IVA]])</f>
        <v>1188</v>
      </c>
      <c r="AC463" s="180">
        <v>1437.48</v>
      </c>
      <c r="AD463" s="25">
        <v>0.21</v>
      </c>
      <c r="AE463" s="17" t="s">
        <v>38</v>
      </c>
      <c r="AF463" s="26" t="s">
        <v>37</v>
      </c>
    </row>
    <row r="464" spans="1:32" ht="27" customHeight="1" x14ac:dyDescent="0.25">
      <c r="A464" s="16" t="s">
        <v>28</v>
      </c>
      <c r="B464" s="46" t="s">
        <v>29</v>
      </c>
      <c r="C464" s="17" t="s">
        <v>65</v>
      </c>
      <c r="D464" s="47">
        <v>2018</v>
      </c>
      <c r="E464" s="195">
        <v>2018009296</v>
      </c>
      <c r="F464" s="17" t="s">
        <v>1135</v>
      </c>
      <c r="G464" s="16" t="s">
        <v>32</v>
      </c>
      <c r="H464" s="17" t="s">
        <v>33</v>
      </c>
      <c r="I464" s="49">
        <f>J464/(1+Tabla3[[#This Row],[TIPUS IVA]])</f>
        <v>1188</v>
      </c>
      <c r="J464" s="180">
        <v>1437.48</v>
      </c>
      <c r="K464" s="180">
        <v>1437.48</v>
      </c>
      <c r="L464" s="17"/>
      <c r="M464" s="17" t="s">
        <v>79</v>
      </c>
      <c r="N464" s="196"/>
      <c r="O464" s="197" t="s">
        <v>1132</v>
      </c>
      <c r="P464" s="16" t="s">
        <v>37</v>
      </c>
      <c r="Q464" s="194" t="s">
        <v>493</v>
      </c>
      <c r="R464" s="189" t="s">
        <v>500</v>
      </c>
      <c r="S464" s="17"/>
      <c r="T464" s="199" t="s">
        <v>1133</v>
      </c>
      <c r="U464" s="200">
        <v>43272</v>
      </c>
      <c r="V464" s="200">
        <v>43272</v>
      </c>
      <c r="W464" s="200">
        <v>43273</v>
      </c>
      <c r="X464" s="200">
        <v>43276</v>
      </c>
      <c r="Y464" s="22"/>
      <c r="Z464" s="22"/>
      <c r="AA464" s="22"/>
      <c r="AB464" s="49">
        <f>AC464/(1+Tabla3[[#This Row],[TIPUS IVA]])</f>
        <v>1188</v>
      </c>
      <c r="AC464" s="180">
        <v>1437.48</v>
      </c>
      <c r="AD464" s="25">
        <v>0.21</v>
      </c>
      <c r="AE464" s="17" t="s">
        <v>38</v>
      </c>
      <c r="AF464" s="26" t="s">
        <v>37</v>
      </c>
    </row>
    <row r="465" spans="1:32" ht="27" customHeight="1" x14ac:dyDescent="0.25">
      <c r="A465" s="16" t="s">
        <v>28</v>
      </c>
      <c r="B465" s="46" t="s">
        <v>29</v>
      </c>
      <c r="C465" s="17" t="s">
        <v>65</v>
      </c>
      <c r="D465" s="47">
        <v>2018</v>
      </c>
      <c r="E465" s="195">
        <v>2018008916</v>
      </c>
      <c r="F465" s="17" t="s">
        <v>1136</v>
      </c>
      <c r="G465" s="16" t="s">
        <v>32</v>
      </c>
      <c r="H465" s="17" t="s">
        <v>33</v>
      </c>
      <c r="I465" s="49">
        <f>J465/(1+Tabla3[[#This Row],[TIPUS IVA]])</f>
        <v>1157</v>
      </c>
      <c r="J465" s="180">
        <v>1399.97</v>
      </c>
      <c r="K465" s="180">
        <v>1399.97</v>
      </c>
      <c r="L465" s="17"/>
      <c r="M465" s="17" t="s">
        <v>79</v>
      </c>
      <c r="N465" s="196"/>
      <c r="O465" s="197" t="s">
        <v>1137</v>
      </c>
      <c r="P465" s="16" t="s">
        <v>37</v>
      </c>
      <c r="Q465" s="194" t="s">
        <v>493</v>
      </c>
      <c r="R465" s="198" t="s">
        <v>676</v>
      </c>
      <c r="S465" s="17"/>
      <c r="T465" s="199" t="s">
        <v>1133</v>
      </c>
      <c r="U465" s="200">
        <v>43272</v>
      </c>
      <c r="V465" s="200">
        <v>43272</v>
      </c>
      <c r="W465" s="200">
        <v>43273</v>
      </c>
      <c r="X465" s="200">
        <v>43276</v>
      </c>
      <c r="Y465" s="22"/>
      <c r="Z465" s="22"/>
      <c r="AA465" s="22"/>
      <c r="AB465" s="49">
        <f>AC465/(1+Tabla3[[#This Row],[TIPUS IVA]])</f>
        <v>1157</v>
      </c>
      <c r="AC465" s="180">
        <v>1399.97</v>
      </c>
      <c r="AD465" s="25">
        <v>0.21</v>
      </c>
      <c r="AE465" s="17" t="s">
        <v>38</v>
      </c>
      <c r="AF465" s="26" t="s">
        <v>37</v>
      </c>
    </row>
    <row r="466" spans="1:32" ht="27" customHeight="1" x14ac:dyDescent="0.25">
      <c r="A466" s="16" t="s">
        <v>28</v>
      </c>
      <c r="B466" s="46" t="s">
        <v>29</v>
      </c>
      <c r="C466" s="17" t="s">
        <v>65</v>
      </c>
      <c r="D466" s="47">
        <v>2018</v>
      </c>
      <c r="E466" s="59">
        <v>2018002073</v>
      </c>
      <c r="F466" s="17" t="s">
        <v>1138</v>
      </c>
      <c r="G466" s="16" t="s">
        <v>32</v>
      </c>
      <c r="H466" s="17" t="s">
        <v>33</v>
      </c>
      <c r="I466" s="49">
        <v>127.27272727272727</v>
      </c>
      <c r="J466" s="38">
        <v>140</v>
      </c>
      <c r="K466" s="38">
        <v>140</v>
      </c>
      <c r="L466" s="17"/>
      <c r="M466" s="17" t="s">
        <v>79</v>
      </c>
      <c r="N466" s="60" t="s">
        <v>1849</v>
      </c>
      <c r="O466" s="55" t="s">
        <v>1139</v>
      </c>
      <c r="P466" s="16" t="s">
        <v>37</v>
      </c>
      <c r="Q466" s="194" t="s">
        <v>493</v>
      </c>
      <c r="R466" s="63" t="s">
        <v>1140</v>
      </c>
      <c r="S466" s="17"/>
      <c r="T466" s="62" t="s">
        <v>90</v>
      </c>
      <c r="U466" s="24">
        <v>43145</v>
      </c>
      <c r="V466" s="24">
        <v>43147</v>
      </c>
      <c r="W466" s="24">
        <v>43147</v>
      </c>
      <c r="X466" s="24">
        <v>43234</v>
      </c>
      <c r="Y466" s="22"/>
      <c r="Z466" s="22"/>
      <c r="AA466" s="22"/>
      <c r="AB466" s="49">
        <f>AC466/(1+AD466)</f>
        <v>127.27272727272727</v>
      </c>
      <c r="AC466" s="39">
        <v>140</v>
      </c>
      <c r="AD466" s="25">
        <v>0.1</v>
      </c>
      <c r="AE466" s="17" t="s">
        <v>38</v>
      </c>
      <c r="AF466" s="26" t="s">
        <v>37</v>
      </c>
    </row>
    <row r="467" spans="1:32" ht="27" customHeight="1" x14ac:dyDescent="0.25">
      <c r="A467" s="16" t="s">
        <v>28</v>
      </c>
      <c r="B467" s="46" t="s">
        <v>29</v>
      </c>
      <c r="C467" s="17" t="s">
        <v>65</v>
      </c>
      <c r="D467" s="47">
        <v>2018</v>
      </c>
      <c r="E467" s="195">
        <v>2018007412</v>
      </c>
      <c r="F467" s="17" t="s">
        <v>1141</v>
      </c>
      <c r="G467" s="16" t="s">
        <v>32</v>
      </c>
      <c r="H467" s="17" t="s">
        <v>33</v>
      </c>
      <c r="I467" s="19">
        <v>433.5</v>
      </c>
      <c r="J467" s="180">
        <v>524.53</v>
      </c>
      <c r="K467" s="180">
        <v>524.53</v>
      </c>
      <c r="L467" s="17"/>
      <c r="M467" s="17" t="s">
        <v>79</v>
      </c>
      <c r="N467" s="196" t="s">
        <v>1142</v>
      </c>
      <c r="O467" s="197" t="s">
        <v>1143</v>
      </c>
      <c r="P467" s="16" t="s">
        <v>37</v>
      </c>
      <c r="Q467" s="194" t="s">
        <v>493</v>
      </c>
      <c r="R467" s="189" t="s">
        <v>500</v>
      </c>
      <c r="S467" s="17"/>
      <c r="T467" s="199" t="s">
        <v>1133</v>
      </c>
      <c r="U467" s="200">
        <v>43237</v>
      </c>
      <c r="V467" s="200">
        <v>43237</v>
      </c>
      <c r="W467" s="200">
        <v>43242</v>
      </c>
      <c r="X467" s="200">
        <v>43248</v>
      </c>
      <c r="Y467" s="22"/>
      <c r="Z467" s="22"/>
      <c r="AA467" s="22"/>
      <c r="AB467" s="49">
        <f>AC467/(1+Tabla3[[#This Row],[TIPUS IVA]])</f>
        <v>433.49586776859502</v>
      </c>
      <c r="AC467" s="180">
        <v>524.53</v>
      </c>
      <c r="AD467" s="25">
        <v>0.21</v>
      </c>
      <c r="AE467" s="17" t="s">
        <v>38</v>
      </c>
      <c r="AF467" s="26" t="s">
        <v>37</v>
      </c>
    </row>
    <row r="468" spans="1:32" ht="27" customHeight="1" x14ac:dyDescent="0.25">
      <c r="A468" s="16" t="s">
        <v>28</v>
      </c>
      <c r="B468" s="46" t="s">
        <v>29</v>
      </c>
      <c r="C468" s="17" t="s">
        <v>495</v>
      </c>
      <c r="D468" s="47">
        <v>2018</v>
      </c>
      <c r="E468" s="195">
        <v>2018005918</v>
      </c>
      <c r="F468" s="17" t="s">
        <v>1144</v>
      </c>
      <c r="G468" s="16" t="s">
        <v>32</v>
      </c>
      <c r="H468" s="17" t="s">
        <v>33</v>
      </c>
      <c r="I468" s="19">
        <v>800</v>
      </c>
      <c r="J468" s="180">
        <v>968</v>
      </c>
      <c r="K468" s="180">
        <v>968</v>
      </c>
      <c r="L468" s="17"/>
      <c r="M468" s="17" t="s">
        <v>614</v>
      </c>
      <c r="N468" s="196" t="s">
        <v>280</v>
      </c>
      <c r="O468" s="197" t="s">
        <v>281</v>
      </c>
      <c r="P468" s="16" t="s">
        <v>37</v>
      </c>
      <c r="Q468" s="194" t="s">
        <v>493</v>
      </c>
      <c r="R468" s="198" t="s">
        <v>1145</v>
      </c>
      <c r="S468" s="17"/>
      <c r="T468" s="199" t="s">
        <v>90</v>
      </c>
      <c r="U468" s="200">
        <v>43210</v>
      </c>
      <c r="V468" s="200">
        <v>43210</v>
      </c>
      <c r="W468" s="200">
        <v>43213</v>
      </c>
      <c r="X468" s="200">
        <v>43220</v>
      </c>
      <c r="Y468" s="22"/>
      <c r="Z468" s="22"/>
      <c r="AA468" s="22"/>
      <c r="AB468" s="49">
        <f>AC468/(1+Tabla3[[#This Row],[TIPUS IVA]])</f>
        <v>800</v>
      </c>
      <c r="AC468" s="180">
        <v>968</v>
      </c>
      <c r="AD468" s="25">
        <v>0.21</v>
      </c>
      <c r="AE468" s="17" t="s">
        <v>38</v>
      </c>
      <c r="AF468" s="26" t="s">
        <v>37</v>
      </c>
    </row>
    <row r="469" spans="1:32" ht="27" customHeight="1" x14ac:dyDescent="0.25">
      <c r="A469" s="16" t="s">
        <v>28</v>
      </c>
      <c r="B469" s="46" t="s">
        <v>29</v>
      </c>
      <c r="C469" s="17" t="s">
        <v>65</v>
      </c>
      <c r="D469" s="47">
        <v>2018</v>
      </c>
      <c r="E469" s="59">
        <v>2018002149</v>
      </c>
      <c r="F469" s="17" t="s">
        <v>1146</v>
      </c>
      <c r="G469" s="16" t="s">
        <v>32</v>
      </c>
      <c r="H469" s="17" t="s">
        <v>33</v>
      </c>
      <c r="I469" s="19">
        <f>J469/(1+21%)</f>
        <v>2454.5454545454545</v>
      </c>
      <c r="J469" s="38">
        <v>2970</v>
      </c>
      <c r="K469" s="38">
        <v>2970</v>
      </c>
      <c r="L469" s="17"/>
      <c r="M469" s="17" t="s">
        <v>79</v>
      </c>
      <c r="N469" s="60"/>
      <c r="O469" s="55" t="s">
        <v>284</v>
      </c>
      <c r="P469" s="16" t="s">
        <v>37</v>
      </c>
      <c r="Q469" s="194" t="s">
        <v>493</v>
      </c>
      <c r="R469" s="63" t="s">
        <v>503</v>
      </c>
      <c r="S469" s="17"/>
      <c r="T469" s="62" t="s">
        <v>98</v>
      </c>
      <c r="U469" s="24">
        <v>43152</v>
      </c>
      <c r="V469" s="24">
        <v>43160</v>
      </c>
      <c r="W469" s="24">
        <v>43161</v>
      </c>
      <c r="X469" s="24">
        <v>43276</v>
      </c>
      <c r="Y469" s="22"/>
      <c r="Z469" s="22"/>
      <c r="AA469" s="22"/>
      <c r="AB469" s="49">
        <f>AC469/(1+AD469)</f>
        <v>2454.5454545454545</v>
      </c>
      <c r="AC469" s="39">
        <v>2970</v>
      </c>
      <c r="AD469" s="25">
        <v>0.21</v>
      </c>
      <c r="AE469" s="17" t="s">
        <v>38</v>
      </c>
      <c r="AF469" s="26" t="s">
        <v>37</v>
      </c>
    </row>
    <row r="470" spans="1:32" ht="27" customHeight="1" x14ac:dyDescent="0.25">
      <c r="A470" s="16" t="s">
        <v>28</v>
      </c>
      <c r="B470" s="46" t="s">
        <v>29</v>
      </c>
      <c r="C470" s="17" t="s">
        <v>65</v>
      </c>
      <c r="D470" s="47">
        <v>2018</v>
      </c>
      <c r="E470" s="59">
        <v>2018003299</v>
      </c>
      <c r="F470" s="17" t="s">
        <v>1147</v>
      </c>
      <c r="G470" s="16" t="s">
        <v>32</v>
      </c>
      <c r="H470" s="17" t="s">
        <v>33</v>
      </c>
      <c r="I470" s="19">
        <f>J470/(1+21%)</f>
        <v>5143</v>
      </c>
      <c r="J470" s="38">
        <v>6223.03</v>
      </c>
      <c r="K470" s="38">
        <v>6223.03</v>
      </c>
      <c r="L470" s="17"/>
      <c r="M470" s="17" t="s">
        <v>79</v>
      </c>
      <c r="N470" s="60"/>
      <c r="O470" s="55" t="s">
        <v>284</v>
      </c>
      <c r="P470" s="16" t="s">
        <v>37</v>
      </c>
      <c r="Q470" s="194" t="s">
        <v>493</v>
      </c>
      <c r="R470" s="63" t="s">
        <v>503</v>
      </c>
      <c r="S470" s="17"/>
      <c r="T470" s="62" t="s">
        <v>1148</v>
      </c>
      <c r="U470" s="24">
        <v>43167</v>
      </c>
      <c r="V470" s="24">
        <v>43186</v>
      </c>
      <c r="W470" s="24">
        <v>43193</v>
      </c>
      <c r="X470" s="24">
        <v>43255</v>
      </c>
      <c r="Y470" s="42"/>
      <c r="Z470" s="22"/>
      <c r="AA470" s="17"/>
      <c r="AB470" s="49">
        <f>AC470/(1+AD470)</f>
        <v>5143</v>
      </c>
      <c r="AC470" s="39">
        <v>6223.03</v>
      </c>
      <c r="AD470" s="25">
        <v>0.21</v>
      </c>
      <c r="AE470" s="17" t="s">
        <v>38</v>
      </c>
      <c r="AF470" s="26" t="s">
        <v>37</v>
      </c>
    </row>
    <row r="471" spans="1:32" ht="27" customHeight="1" x14ac:dyDescent="0.25">
      <c r="A471" s="16" t="s">
        <v>28</v>
      </c>
      <c r="B471" s="46" t="s">
        <v>29</v>
      </c>
      <c r="C471" s="17" t="s">
        <v>65</v>
      </c>
      <c r="D471" s="47">
        <v>2018</v>
      </c>
      <c r="E471" s="59">
        <v>2018002390</v>
      </c>
      <c r="F471" s="17" t="s">
        <v>1149</v>
      </c>
      <c r="G471" s="16" t="s">
        <v>32</v>
      </c>
      <c r="H471" s="17" t="s">
        <v>33</v>
      </c>
      <c r="I471" s="19">
        <f>J471/(1+21%)</f>
        <v>575</v>
      </c>
      <c r="J471" s="38">
        <v>695.75</v>
      </c>
      <c r="K471" s="38">
        <v>695.75</v>
      </c>
      <c r="L471" s="17"/>
      <c r="M471" s="17" t="s">
        <v>79</v>
      </c>
      <c r="N471" s="60"/>
      <c r="O471" s="55" t="s">
        <v>284</v>
      </c>
      <c r="P471" s="16" t="s">
        <v>37</v>
      </c>
      <c r="Q471" s="194" t="s">
        <v>493</v>
      </c>
      <c r="R471" s="63" t="s">
        <v>503</v>
      </c>
      <c r="S471" s="17"/>
      <c r="T471" s="62" t="s">
        <v>1148</v>
      </c>
      <c r="U471" s="24">
        <v>43152</v>
      </c>
      <c r="V471" s="24">
        <v>43157</v>
      </c>
      <c r="W471" s="24">
        <v>43160</v>
      </c>
      <c r="X471" s="24">
        <v>43213</v>
      </c>
      <c r="Y471" s="22"/>
      <c r="Z471" s="22"/>
      <c r="AA471" s="22"/>
      <c r="AB471" s="49">
        <f>AC471/(1+AD471)</f>
        <v>575</v>
      </c>
      <c r="AC471" s="39">
        <v>695.75</v>
      </c>
      <c r="AD471" s="25">
        <v>0.21</v>
      </c>
      <c r="AE471" s="17" t="s">
        <v>38</v>
      </c>
      <c r="AF471" s="26" t="s">
        <v>37</v>
      </c>
    </row>
    <row r="472" spans="1:32" ht="27" customHeight="1" x14ac:dyDescent="0.25">
      <c r="A472" s="16" t="s">
        <v>28</v>
      </c>
      <c r="B472" s="46" t="s">
        <v>29</v>
      </c>
      <c r="C472" s="17" t="s">
        <v>65</v>
      </c>
      <c r="D472" s="47">
        <v>2018</v>
      </c>
      <c r="E472" s="59">
        <v>2018003716</v>
      </c>
      <c r="F472" s="17" t="s">
        <v>1150</v>
      </c>
      <c r="G472" s="16" t="s">
        <v>32</v>
      </c>
      <c r="H472" s="17" t="s">
        <v>33</v>
      </c>
      <c r="I472" s="19">
        <f>J472/(1+21%)</f>
        <v>413</v>
      </c>
      <c r="J472" s="38">
        <v>499.73</v>
      </c>
      <c r="K472" s="38">
        <v>499.73</v>
      </c>
      <c r="L472" s="17"/>
      <c r="M472" s="17" t="s">
        <v>79</v>
      </c>
      <c r="N472" s="60"/>
      <c r="O472" s="55" t="s">
        <v>284</v>
      </c>
      <c r="P472" s="16" t="s">
        <v>37</v>
      </c>
      <c r="Q472" s="194" t="s">
        <v>493</v>
      </c>
      <c r="R472" s="63" t="s">
        <v>503</v>
      </c>
      <c r="S472" s="17"/>
      <c r="T472" s="62" t="s">
        <v>98</v>
      </c>
      <c r="U472" s="24">
        <v>43195</v>
      </c>
      <c r="V472" s="24">
        <v>43195</v>
      </c>
      <c r="W472" s="24">
        <v>43196</v>
      </c>
      <c r="X472" s="24">
        <v>43206</v>
      </c>
      <c r="Y472" s="17"/>
      <c r="Z472" s="22"/>
      <c r="AA472" s="17"/>
      <c r="AB472" s="49">
        <f>AC472/(1+AD472)</f>
        <v>413</v>
      </c>
      <c r="AC472" s="39">
        <v>499.73</v>
      </c>
      <c r="AD472" s="25">
        <v>0.21</v>
      </c>
      <c r="AE472" s="17" t="s">
        <v>38</v>
      </c>
      <c r="AF472" s="26" t="s">
        <v>37</v>
      </c>
    </row>
    <row r="473" spans="1:32" ht="27" customHeight="1" x14ac:dyDescent="0.25">
      <c r="A473" s="16" t="s">
        <v>28</v>
      </c>
      <c r="B473" s="46" t="s">
        <v>29</v>
      </c>
      <c r="C473" s="17" t="s">
        <v>495</v>
      </c>
      <c r="D473" s="47">
        <v>2018</v>
      </c>
      <c r="E473" s="195">
        <v>2018005669</v>
      </c>
      <c r="F473" s="17" t="s">
        <v>1151</v>
      </c>
      <c r="G473" s="16" t="s">
        <v>32</v>
      </c>
      <c r="H473" s="17" t="s">
        <v>33</v>
      </c>
      <c r="I473" s="49">
        <f>J473/(1+Tabla3[[#This Row],[TIPUS IVA]])</f>
        <v>119.82644628099175</v>
      </c>
      <c r="J473" s="180">
        <v>144.99</v>
      </c>
      <c r="K473" s="180">
        <v>144.99</v>
      </c>
      <c r="L473" s="17"/>
      <c r="M473" s="17" t="s">
        <v>614</v>
      </c>
      <c r="N473" s="196"/>
      <c r="O473" s="197" t="s">
        <v>284</v>
      </c>
      <c r="P473" s="16" t="s">
        <v>37</v>
      </c>
      <c r="Q473" s="194" t="s">
        <v>493</v>
      </c>
      <c r="R473" s="198" t="s">
        <v>503</v>
      </c>
      <c r="S473" s="17"/>
      <c r="T473" s="199" t="s">
        <v>251</v>
      </c>
      <c r="U473" s="200">
        <v>43202</v>
      </c>
      <c r="V473" s="200">
        <v>43202</v>
      </c>
      <c r="W473" s="200">
        <v>43206</v>
      </c>
      <c r="X473" s="200">
        <v>43213</v>
      </c>
      <c r="Y473" s="22"/>
      <c r="Z473" s="22"/>
      <c r="AA473" s="22"/>
      <c r="AB473" s="49">
        <f>AC473/(1+Tabla3[[#This Row],[TIPUS IVA]])</f>
        <v>119.82644628099175</v>
      </c>
      <c r="AC473" s="180">
        <v>144.99</v>
      </c>
      <c r="AD473" s="25">
        <v>0.21</v>
      </c>
      <c r="AE473" s="17" t="s">
        <v>38</v>
      </c>
      <c r="AF473" s="26" t="s">
        <v>37</v>
      </c>
    </row>
    <row r="474" spans="1:32" ht="27" customHeight="1" x14ac:dyDescent="0.25">
      <c r="A474" s="16" t="s">
        <v>28</v>
      </c>
      <c r="B474" s="46" t="s">
        <v>29</v>
      </c>
      <c r="C474" s="17" t="s">
        <v>495</v>
      </c>
      <c r="D474" s="47">
        <v>2018</v>
      </c>
      <c r="E474" s="195">
        <v>2018005770</v>
      </c>
      <c r="F474" s="17" t="s">
        <v>1152</v>
      </c>
      <c r="G474" s="16" t="s">
        <v>32</v>
      </c>
      <c r="H474" s="17" t="s">
        <v>33</v>
      </c>
      <c r="I474" s="49">
        <f>J474/(1+Tabla3[[#This Row],[TIPUS IVA]])</f>
        <v>163</v>
      </c>
      <c r="J474" s="180">
        <v>197.23</v>
      </c>
      <c r="K474" s="180">
        <v>197.23</v>
      </c>
      <c r="L474" s="17"/>
      <c r="M474" s="17" t="s">
        <v>614</v>
      </c>
      <c r="N474" s="196"/>
      <c r="O474" s="197" t="s">
        <v>284</v>
      </c>
      <c r="P474" s="16" t="s">
        <v>37</v>
      </c>
      <c r="Q474" s="194" t="s">
        <v>493</v>
      </c>
      <c r="R474" s="198" t="s">
        <v>503</v>
      </c>
      <c r="S474" s="17"/>
      <c r="T474" s="199" t="s">
        <v>251</v>
      </c>
      <c r="U474" s="200">
        <v>43210</v>
      </c>
      <c r="V474" s="200">
        <v>43210</v>
      </c>
      <c r="W474" s="200">
        <v>43213</v>
      </c>
      <c r="X474" s="200">
        <v>43213</v>
      </c>
      <c r="Y474" s="22"/>
      <c r="Z474" s="22"/>
      <c r="AA474" s="22"/>
      <c r="AB474" s="49">
        <f>AC474/(1+Tabla3[[#This Row],[TIPUS IVA]])</f>
        <v>163</v>
      </c>
      <c r="AC474" s="180">
        <v>197.23</v>
      </c>
      <c r="AD474" s="25">
        <v>0.21</v>
      </c>
      <c r="AE474" s="17" t="s">
        <v>38</v>
      </c>
      <c r="AF474" s="26" t="s">
        <v>37</v>
      </c>
    </row>
    <row r="475" spans="1:32" ht="27" customHeight="1" x14ac:dyDescent="0.25">
      <c r="A475" s="16" t="s">
        <v>28</v>
      </c>
      <c r="B475" s="46" t="s">
        <v>29</v>
      </c>
      <c r="C475" s="17" t="s">
        <v>495</v>
      </c>
      <c r="D475" s="47">
        <v>2018</v>
      </c>
      <c r="E475" s="195">
        <v>2018005771</v>
      </c>
      <c r="F475" s="17" t="s">
        <v>1153</v>
      </c>
      <c r="G475" s="16" t="s">
        <v>32</v>
      </c>
      <c r="H475" s="17" t="s">
        <v>33</v>
      </c>
      <c r="I475" s="49">
        <f>J475/(1+Tabla3[[#This Row],[TIPUS IVA]])</f>
        <v>222</v>
      </c>
      <c r="J475" s="180">
        <v>268.62</v>
      </c>
      <c r="K475" s="180">
        <v>268.62</v>
      </c>
      <c r="L475" s="17"/>
      <c r="M475" s="17" t="s">
        <v>614</v>
      </c>
      <c r="N475" s="196"/>
      <c r="O475" s="197" t="s">
        <v>284</v>
      </c>
      <c r="P475" s="16" t="s">
        <v>37</v>
      </c>
      <c r="Q475" s="194" t="s">
        <v>493</v>
      </c>
      <c r="R475" s="198" t="s">
        <v>503</v>
      </c>
      <c r="S475" s="17"/>
      <c r="T475" s="199" t="s">
        <v>251</v>
      </c>
      <c r="U475" s="200">
        <v>43210</v>
      </c>
      <c r="V475" s="200">
        <v>43210</v>
      </c>
      <c r="W475" s="200">
        <v>43213</v>
      </c>
      <c r="X475" s="200">
        <v>43213</v>
      </c>
      <c r="Y475" s="22"/>
      <c r="Z475" s="22"/>
      <c r="AA475" s="22"/>
      <c r="AB475" s="49">
        <f>AC475/(1+Tabla3[[#This Row],[TIPUS IVA]])</f>
        <v>222</v>
      </c>
      <c r="AC475" s="180">
        <v>268.62</v>
      </c>
      <c r="AD475" s="25">
        <v>0.21</v>
      </c>
      <c r="AE475" s="17" t="s">
        <v>38</v>
      </c>
      <c r="AF475" s="26" t="s">
        <v>37</v>
      </c>
    </row>
    <row r="476" spans="1:32" ht="27" customHeight="1" x14ac:dyDescent="0.25">
      <c r="A476" s="16" t="s">
        <v>28</v>
      </c>
      <c r="B476" s="46" t="s">
        <v>29</v>
      </c>
      <c r="C476" s="17" t="s">
        <v>495</v>
      </c>
      <c r="D476" s="47">
        <v>2018</v>
      </c>
      <c r="E476" s="195">
        <v>2018007787</v>
      </c>
      <c r="F476" s="17" t="s">
        <v>1154</v>
      </c>
      <c r="G476" s="16" t="s">
        <v>32</v>
      </c>
      <c r="H476" s="17" t="s">
        <v>33</v>
      </c>
      <c r="I476" s="49">
        <f>J476/(1+Tabla3[[#This Row],[TIPUS IVA]])</f>
        <v>254</v>
      </c>
      <c r="J476" s="180">
        <v>307.33999999999997</v>
      </c>
      <c r="K476" s="180">
        <v>307.33999999999997</v>
      </c>
      <c r="L476" s="17"/>
      <c r="M476" s="17" t="s">
        <v>614</v>
      </c>
      <c r="N476" s="196"/>
      <c r="O476" s="197" t="s">
        <v>284</v>
      </c>
      <c r="P476" s="16" t="s">
        <v>37</v>
      </c>
      <c r="Q476" s="194" t="s">
        <v>493</v>
      </c>
      <c r="R476" s="198" t="s">
        <v>503</v>
      </c>
      <c r="S476" s="17"/>
      <c r="T476" s="199" t="s">
        <v>251</v>
      </c>
      <c r="U476" s="200">
        <v>43244</v>
      </c>
      <c r="V476" s="200">
        <v>43244</v>
      </c>
      <c r="W476" s="200">
        <v>43245</v>
      </c>
      <c r="X476" s="200">
        <v>43248</v>
      </c>
      <c r="Y476" s="22"/>
      <c r="Z476" s="22"/>
      <c r="AA476" s="22"/>
      <c r="AB476" s="49">
        <f>AC476/(1+Tabla3[[#This Row],[TIPUS IVA]])</f>
        <v>254</v>
      </c>
      <c r="AC476" s="180">
        <v>307.33999999999997</v>
      </c>
      <c r="AD476" s="25">
        <v>0.21</v>
      </c>
      <c r="AE476" s="17" t="s">
        <v>38</v>
      </c>
      <c r="AF476" s="26" t="s">
        <v>37</v>
      </c>
    </row>
    <row r="477" spans="1:32" ht="27" customHeight="1" x14ac:dyDescent="0.25">
      <c r="A477" s="16" t="s">
        <v>28</v>
      </c>
      <c r="B477" s="46" t="s">
        <v>29</v>
      </c>
      <c r="C477" s="17" t="s">
        <v>495</v>
      </c>
      <c r="D477" s="47">
        <v>2018</v>
      </c>
      <c r="E477" s="195">
        <v>2018008248</v>
      </c>
      <c r="F477" s="17" t="s">
        <v>1155</v>
      </c>
      <c r="G477" s="16" t="s">
        <v>32</v>
      </c>
      <c r="H477" s="17" t="s">
        <v>33</v>
      </c>
      <c r="I477" s="49">
        <f>J477/(1+Tabla3[[#This Row],[TIPUS IVA]])</f>
        <v>853.00000000000011</v>
      </c>
      <c r="J477" s="180">
        <v>1032.1300000000001</v>
      </c>
      <c r="K477" s="180">
        <v>1032.1300000000001</v>
      </c>
      <c r="L477" s="17"/>
      <c r="M477" s="17" t="s">
        <v>614</v>
      </c>
      <c r="N477" s="196"/>
      <c r="O477" s="197" t="s">
        <v>284</v>
      </c>
      <c r="P477" s="16" t="s">
        <v>37</v>
      </c>
      <c r="Q477" s="194" t="s">
        <v>493</v>
      </c>
      <c r="R477" s="198" t="s">
        <v>503</v>
      </c>
      <c r="S477" s="17"/>
      <c r="T477" s="199" t="s">
        <v>251</v>
      </c>
      <c r="U477" s="200">
        <v>43251</v>
      </c>
      <c r="V477" s="200">
        <v>43251</v>
      </c>
      <c r="W477" s="200">
        <v>43252</v>
      </c>
      <c r="X477" s="200">
        <v>43262</v>
      </c>
      <c r="Y477" s="22"/>
      <c r="Z477" s="22"/>
      <c r="AA477" s="22"/>
      <c r="AB477" s="49">
        <f>AC477/(1+Tabla3[[#This Row],[TIPUS IVA]])</f>
        <v>853.00000000000011</v>
      </c>
      <c r="AC477" s="180">
        <v>1032.1300000000001</v>
      </c>
      <c r="AD477" s="25">
        <v>0.21</v>
      </c>
      <c r="AE477" s="17" t="s">
        <v>38</v>
      </c>
      <c r="AF477" s="26" t="s">
        <v>37</v>
      </c>
    </row>
    <row r="478" spans="1:32" ht="27" customHeight="1" x14ac:dyDescent="0.25">
      <c r="A478" s="16" t="s">
        <v>28</v>
      </c>
      <c r="B478" s="46" t="s">
        <v>29</v>
      </c>
      <c r="C478" s="17" t="s">
        <v>65</v>
      </c>
      <c r="D478" s="47">
        <v>2018</v>
      </c>
      <c r="E478" s="195">
        <v>2018006391</v>
      </c>
      <c r="F478" s="17" t="s">
        <v>1156</v>
      </c>
      <c r="G478" s="16" t="s">
        <v>32</v>
      </c>
      <c r="H478" s="17" t="s">
        <v>33</v>
      </c>
      <c r="I478" s="19">
        <v>550</v>
      </c>
      <c r="J478" s="180">
        <v>665.5</v>
      </c>
      <c r="K478" s="180">
        <v>665.5</v>
      </c>
      <c r="L478" s="17"/>
      <c r="M478" s="17" t="s">
        <v>614</v>
      </c>
      <c r="N478" s="196" t="s">
        <v>1157</v>
      </c>
      <c r="O478" s="197" t="s">
        <v>1158</v>
      </c>
      <c r="P478" s="16" t="s">
        <v>37</v>
      </c>
      <c r="Q478" s="194" t="s">
        <v>493</v>
      </c>
      <c r="R478" s="198" t="s">
        <v>1159</v>
      </c>
      <c r="S478" s="17"/>
      <c r="T478" s="199" t="s">
        <v>90</v>
      </c>
      <c r="U478" s="200">
        <v>43216</v>
      </c>
      <c r="V478" s="200">
        <v>43216</v>
      </c>
      <c r="W478" s="200">
        <v>43227</v>
      </c>
      <c r="X478" s="200">
        <v>43234</v>
      </c>
      <c r="Y478" s="22"/>
      <c r="Z478" s="22"/>
      <c r="AA478" s="22"/>
      <c r="AB478" s="49">
        <f>AC478/(1+Tabla3[[#This Row],[TIPUS IVA]])</f>
        <v>550</v>
      </c>
      <c r="AC478" s="180">
        <v>665.5</v>
      </c>
      <c r="AD478" s="25">
        <v>0.21</v>
      </c>
      <c r="AE478" s="17" t="s">
        <v>38</v>
      </c>
      <c r="AF478" s="26" t="s">
        <v>37</v>
      </c>
    </row>
    <row r="479" spans="1:32" ht="27" customHeight="1" x14ac:dyDescent="0.25">
      <c r="A479" s="16" t="s">
        <v>28</v>
      </c>
      <c r="B479" s="46" t="s">
        <v>29</v>
      </c>
      <c r="C479" s="17" t="s">
        <v>515</v>
      </c>
      <c r="D479" s="47">
        <v>2018</v>
      </c>
      <c r="E479" s="195">
        <v>2018009709</v>
      </c>
      <c r="F479" s="191" t="s">
        <v>1160</v>
      </c>
      <c r="G479" s="16" t="s">
        <v>32</v>
      </c>
      <c r="H479" s="17" t="s">
        <v>33</v>
      </c>
      <c r="I479" s="49">
        <f>J479/(1+Tabla3[[#This Row],[TIPUS IVA]])</f>
        <v>150.71818181818179</v>
      </c>
      <c r="J479" s="180">
        <v>165.79</v>
      </c>
      <c r="K479" s="180">
        <v>165.79</v>
      </c>
      <c r="L479" s="17" t="s">
        <v>517</v>
      </c>
      <c r="M479" s="17"/>
      <c r="N479" s="196" t="s">
        <v>294</v>
      </c>
      <c r="O479" s="197" t="s">
        <v>295</v>
      </c>
      <c r="P479" s="16" t="s">
        <v>37</v>
      </c>
      <c r="Q479" s="194" t="s">
        <v>493</v>
      </c>
      <c r="R479" s="198" t="s">
        <v>503</v>
      </c>
      <c r="S479" s="17"/>
      <c r="T479" s="199" t="s">
        <v>90</v>
      </c>
      <c r="U479" s="200">
        <v>43272</v>
      </c>
      <c r="V479" s="200">
        <v>43272</v>
      </c>
      <c r="W479" s="200">
        <v>43273</v>
      </c>
      <c r="X479" s="200">
        <v>43276</v>
      </c>
      <c r="Y479" s="22"/>
      <c r="Z479" s="22"/>
      <c r="AA479" s="22"/>
      <c r="AB479" s="49">
        <f>AC479/(1+Tabla3[[#This Row],[TIPUS IVA]])</f>
        <v>150.71818181818179</v>
      </c>
      <c r="AC479" s="180">
        <v>165.79</v>
      </c>
      <c r="AD479" s="25">
        <v>0.1</v>
      </c>
      <c r="AE479" s="17" t="s">
        <v>38</v>
      </c>
      <c r="AF479" s="26" t="s">
        <v>37</v>
      </c>
    </row>
    <row r="480" spans="1:32" ht="27" customHeight="1" x14ac:dyDescent="0.25">
      <c r="A480" s="16" t="s">
        <v>28</v>
      </c>
      <c r="B480" s="46" t="s">
        <v>29</v>
      </c>
      <c r="C480" s="17" t="s">
        <v>65</v>
      </c>
      <c r="D480" s="47">
        <v>2018</v>
      </c>
      <c r="E480" s="195">
        <v>2018007228</v>
      </c>
      <c r="F480" s="17" t="s">
        <v>1161</v>
      </c>
      <c r="G480" s="16" t="s">
        <v>32</v>
      </c>
      <c r="H480" s="17" t="s">
        <v>33</v>
      </c>
      <c r="I480" s="19">
        <v>99.17</v>
      </c>
      <c r="J480" s="180">
        <v>120</v>
      </c>
      <c r="K480" s="180">
        <v>120</v>
      </c>
      <c r="L480" s="17"/>
      <c r="M480" s="17" t="s">
        <v>614</v>
      </c>
      <c r="N480" s="196" t="s">
        <v>1162</v>
      </c>
      <c r="O480" s="197" t="s">
        <v>1163</v>
      </c>
      <c r="P480" s="16" t="s">
        <v>37</v>
      </c>
      <c r="Q480" s="194" t="s">
        <v>493</v>
      </c>
      <c r="R480" s="198" t="s">
        <v>503</v>
      </c>
      <c r="S480" s="17"/>
      <c r="T480" s="199" t="s">
        <v>149</v>
      </c>
      <c r="U480" s="200">
        <v>43231</v>
      </c>
      <c r="V480" s="200">
        <v>43231</v>
      </c>
      <c r="W480" s="200">
        <v>43234</v>
      </c>
      <c r="X480" s="200">
        <v>43242</v>
      </c>
      <c r="Y480" s="22"/>
      <c r="Z480" s="22"/>
      <c r="AA480" s="22"/>
      <c r="AB480" s="49">
        <f>AC480/(1+Tabla3[[#This Row],[TIPUS IVA]])</f>
        <v>99.173553719008268</v>
      </c>
      <c r="AC480" s="180">
        <v>120</v>
      </c>
      <c r="AD480" s="25">
        <v>0.21</v>
      </c>
      <c r="AE480" s="17" t="s">
        <v>38</v>
      </c>
      <c r="AF480" s="26" t="s">
        <v>37</v>
      </c>
    </row>
    <row r="481" spans="1:32" ht="27" customHeight="1" x14ac:dyDescent="0.25">
      <c r="A481" s="16" t="s">
        <v>28</v>
      </c>
      <c r="B481" s="46" t="s">
        <v>29</v>
      </c>
      <c r="C481" s="17" t="s">
        <v>65</v>
      </c>
      <c r="D481" s="47">
        <v>2018</v>
      </c>
      <c r="E481" s="59">
        <v>2018002621</v>
      </c>
      <c r="F481" s="17" t="s">
        <v>1164</v>
      </c>
      <c r="G481" s="16" t="s">
        <v>32</v>
      </c>
      <c r="H481" s="17" t="s">
        <v>33</v>
      </c>
      <c r="I481" s="19">
        <f>J481/(1+21%)</f>
        <v>740</v>
      </c>
      <c r="J481" s="38">
        <v>895.4</v>
      </c>
      <c r="K481" s="38">
        <v>895.4</v>
      </c>
      <c r="L481" s="17"/>
      <c r="M481" s="17" t="s">
        <v>79</v>
      </c>
      <c r="N481" s="60"/>
      <c r="O481" s="55" t="s">
        <v>297</v>
      </c>
      <c r="P481" s="16" t="s">
        <v>37</v>
      </c>
      <c r="Q481" s="194" t="s">
        <v>493</v>
      </c>
      <c r="R481" s="63" t="s">
        <v>1165</v>
      </c>
      <c r="S481" s="17"/>
      <c r="T481" s="62" t="s">
        <v>643</v>
      </c>
      <c r="U481" s="24">
        <v>43159</v>
      </c>
      <c r="V481" s="24">
        <v>43165</v>
      </c>
      <c r="W481" s="24">
        <v>43165</v>
      </c>
      <c r="X481" s="24">
        <v>43262</v>
      </c>
      <c r="Y481" s="22"/>
      <c r="Z481" s="22"/>
      <c r="AA481" s="22"/>
      <c r="AB481" s="49">
        <f>AC481/(1+AD481)</f>
        <v>740</v>
      </c>
      <c r="AC481" s="39">
        <v>895.4</v>
      </c>
      <c r="AD481" s="25">
        <v>0.21</v>
      </c>
      <c r="AE481" s="17" t="s">
        <v>38</v>
      </c>
      <c r="AF481" s="26" t="s">
        <v>37</v>
      </c>
    </row>
    <row r="482" spans="1:32" ht="27" customHeight="1" x14ac:dyDescent="0.25">
      <c r="A482" s="16" t="s">
        <v>28</v>
      </c>
      <c r="B482" s="46" t="s">
        <v>29</v>
      </c>
      <c r="C482" s="17" t="s">
        <v>65</v>
      </c>
      <c r="D482" s="47">
        <v>2018</v>
      </c>
      <c r="E482" s="59">
        <v>2018001052</v>
      </c>
      <c r="F482" s="17" t="s">
        <v>1166</v>
      </c>
      <c r="G482" s="16" t="s">
        <v>32</v>
      </c>
      <c r="H482" s="17" t="s">
        <v>33</v>
      </c>
      <c r="I482" s="19">
        <f>J482/(1+21%)</f>
        <v>390</v>
      </c>
      <c r="J482" s="38">
        <v>471.9</v>
      </c>
      <c r="K482" s="38">
        <v>471.9</v>
      </c>
      <c r="L482" s="17"/>
      <c r="M482" s="17" t="s">
        <v>79</v>
      </c>
      <c r="N482" s="60"/>
      <c r="O482" s="55" t="s">
        <v>297</v>
      </c>
      <c r="P482" s="16" t="s">
        <v>37</v>
      </c>
      <c r="Q482" s="194" t="s">
        <v>493</v>
      </c>
      <c r="R482" s="63" t="s">
        <v>1165</v>
      </c>
      <c r="S482" s="17"/>
      <c r="T482" s="62" t="s">
        <v>643</v>
      </c>
      <c r="U482" s="24">
        <v>43131</v>
      </c>
      <c r="V482" s="24">
        <v>43140</v>
      </c>
      <c r="W482" s="24">
        <v>43143</v>
      </c>
      <c r="X482" s="24">
        <v>43234</v>
      </c>
      <c r="Y482" s="22"/>
      <c r="Z482" s="22"/>
      <c r="AA482" s="22"/>
      <c r="AB482" s="49">
        <f>AC482/(1+AD482)</f>
        <v>390</v>
      </c>
      <c r="AC482" s="39">
        <v>471.9</v>
      </c>
      <c r="AD482" s="25">
        <v>0.21</v>
      </c>
      <c r="AE482" s="17" t="s">
        <v>38</v>
      </c>
      <c r="AF482" s="26" t="s">
        <v>37</v>
      </c>
    </row>
    <row r="483" spans="1:32" ht="27" customHeight="1" x14ac:dyDescent="0.25">
      <c r="A483" s="16" t="s">
        <v>28</v>
      </c>
      <c r="B483" s="46" t="s">
        <v>29</v>
      </c>
      <c r="C483" s="17" t="s">
        <v>495</v>
      </c>
      <c r="D483" s="47">
        <v>2018</v>
      </c>
      <c r="E483" s="195">
        <v>2018007418</v>
      </c>
      <c r="F483" s="17" t="s">
        <v>1167</v>
      </c>
      <c r="G483" s="16" t="s">
        <v>32</v>
      </c>
      <c r="H483" s="17" t="s">
        <v>33</v>
      </c>
      <c r="I483" s="19">
        <v>200</v>
      </c>
      <c r="J483" s="180">
        <v>242</v>
      </c>
      <c r="K483" s="180">
        <v>242</v>
      </c>
      <c r="L483" s="17"/>
      <c r="M483" s="17" t="s">
        <v>614</v>
      </c>
      <c r="N483" s="196"/>
      <c r="O483" s="197" t="s">
        <v>297</v>
      </c>
      <c r="P483" s="16" t="s">
        <v>37</v>
      </c>
      <c r="Q483" s="194" t="s">
        <v>493</v>
      </c>
      <c r="R483" s="198" t="s">
        <v>1165</v>
      </c>
      <c r="S483" s="17"/>
      <c r="T483" s="62" t="s">
        <v>643</v>
      </c>
      <c r="U483" s="200">
        <v>43237</v>
      </c>
      <c r="V483" s="200">
        <v>43237</v>
      </c>
      <c r="W483" s="200">
        <v>43242</v>
      </c>
      <c r="X483" s="200">
        <v>43248</v>
      </c>
      <c r="Y483" s="22"/>
      <c r="Z483" s="22"/>
      <c r="AA483" s="22"/>
      <c r="AB483" s="49">
        <f>AC483/(1+Tabla3[[#This Row],[TIPUS IVA]])</f>
        <v>200</v>
      </c>
      <c r="AC483" s="180">
        <v>242</v>
      </c>
      <c r="AD483" s="25">
        <v>0.21</v>
      </c>
      <c r="AE483" s="17" t="s">
        <v>38</v>
      </c>
      <c r="AF483" s="26" t="s">
        <v>37</v>
      </c>
    </row>
    <row r="484" spans="1:32" ht="27" customHeight="1" x14ac:dyDescent="0.25">
      <c r="A484" s="16" t="s">
        <v>28</v>
      </c>
      <c r="B484" s="46" t="s">
        <v>29</v>
      </c>
      <c r="C484" s="17" t="s">
        <v>495</v>
      </c>
      <c r="D484" s="47">
        <v>2018</v>
      </c>
      <c r="E484" s="195">
        <v>2018007420</v>
      </c>
      <c r="F484" s="17" t="s">
        <v>1168</v>
      </c>
      <c r="G484" s="16" t="s">
        <v>32</v>
      </c>
      <c r="H484" s="17" t="s">
        <v>33</v>
      </c>
      <c r="I484" s="19">
        <v>450</v>
      </c>
      <c r="J484" s="180">
        <v>544.5</v>
      </c>
      <c r="K484" s="180">
        <v>544.5</v>
      </c>
      <c r="L484" s="17"/>
      <c r="M484" s="17" t="s">
        <v>614</v>
      </c>
      <c r="N484" s="196"/>
      <c r="O484" s="197" t="s">
        <v>297</v>
      </c>
      <c r="P484" s="16" t="s">
        <v>37</v>
      </c>
      <c r="Q484" s="194" t="s">
        <v>493</v>
      </c>
      <c r="R484" s="198" t="s">
        <v>1165</v>
      </c>
      <c r="S484" s="17"/>
      <c r="T484" s="62" t="s">
        <v>643</v>
      </c>
      <c r="U484" s="200">
        <v>43237</v>
      </c>
      <c r="V484" s="200">
        <v>43237</v>
      </c>
      <c r="W484" s="200">
        <v>43242</v>
      </c>
      <c r="X484" s="200">
        <v>43248</v>
      </c>
      <c r="Y484" s="22"/>
      <c r="Z484" s="22"/>
      <c r="AA484" s="22"/>
      <c r="AB484" s="49">
        <f>AC484/(1+Tabla3[[#This Row],[TIPUS IVA]])</f>
        <v>450</v>
      </c>
      <c r="AC484" s="180">
        <v>544.5</v>
      </c>
      <c r="AD484" s="25">
        <v>0.21</v>
      </c>
      <c r="AE484" s="17" t="s">
        <v>38</v>
      </c>
      <c r="AF484" s="26" t="s">
        <v>37</v>
      </c>
    </row>
    <row r="485" spans="1:32" ht="27" customHeight="1" x14ac:dyDescent="0.25">
      <c r="A485" s="16" t="s">
        <v>28</v>
      </c>
      <c r="B485" s="46" t="s">
        <v>29</v>
      </c>
      <c r="C485" s="17" t="s">
        <v>65</v>
      </c>
      <c r="D485" s="47">
        <v>2018</v>
      </c>
      <c r="E485" s="195">
        <v>2018007872</v>
      </c>
      <c r="F485" s="17" t="s">
        <v>1169</v>
      </c>
      <c r="G485" s="16" t="s">
        <v>32</v>
      </c>
      <c r="H485" s="17" t="s">
        <v>33</v>
      </c>
      <c r="I485" s="19">
        <v>2100</v>
      </c>
      <c r="J485" s="180">
        <v>2541</v>
      </c>
      <c r="K485" s="180">
        <v>2541</v>
      </c>
      <c r="L485" s="17"/>
      <c r="M485" s="17" t="s">
        <v>614</v>
      </c>
      <c r="N485" s="196" t="s">
        <v>1170</v>
      </c>
      <c r="O485" s="197" t="s">
        <v>1171</v>
      </c>
      <c r="P485" s="16" t="s">
        <v>37</v>
      </c>
      <c r="Q485" s="194" t="s">
        <v>841</v>
      </c>
      <c r="R485" s="198" t="s">
        <v>1172</v>
      </c>
      <c r="S485" s="17"/>
      <c r="T485" s="199" t="s">
        <v>90</v>
      </c>
      <c r="U485" s="200">
        <v>43251</v>
      </c>
      <c r="V485" s="200">
        <v>43251</v>
      </c>
      <c r="W485" s="200">
        <v>43252</v>
      </c>
      <c r="X485" s="200">
        <v>43255</v>
      </c>
      <c r="Y485" s="22"/>
      <c r="Z485" s="22"/>
      <c r="AA485" s="22"/>
      <c r="AB485" s="49">
        <f>AC485/(1+Tabla3[[#This Row],[TIPUS IVA]])</f>
        <v>2100</v>
      </c>
      <c r="AC485" s="180">
        <v>2541</v>
      </c>
      <c r="AD485" s="25">
        <v>0.21</v>
      </c>
      <c r="AE485" s="17" t="s">
        <v>38</v>
      </c>
      <c r="AF485" s="26" t="s">
        <v>37</v>
      </c>
    </row>
    <row r="486" spans="1:32" ht="27" customHeight="1" x14ac:dyDescent="0.25">
      <c r="A486" s="16" t="s">
        <v>28</v>
      </c>
      <c r="B486" s="46" t="s">
        <v>29</v>
      </c>
      <c r="C486" s="17" t="s">
        <v>495</v>
      </c>
      <c r="D486" s="47">
        <v>2018</v>
      </c>
      <c r="E486" s="195">
        <v>2018007416</v>
      </c>
      <c r="F486" s="17" t="s">
        <v>1173</v>
      </c>
      <c r="G486" s="16" t="s">
        <v>32</v>
      </c>
      <c r="H486" s="17" t="s">
        <v>33</v>
      </c>
      <c r="I486" s="19">
        <v>641.70000000000005</v>
      </c>
      <c r="J486" s="180">
        <v>776.46</v>
      </c>
      <c r="K486" s="180">
        <v>776.46</v>
      </c>
      <c r="L486" s="17"/>
      <c r="M486" s="17" t="s">
        <v>602</v>
      </c>
      <c r="N486" s="196" t="s">
        <v>1174</v>
      </c>
      <c r="O486" s="197" t="s">
        <v>1175</v>
      </c>
      <c r="P486" s="16" t="s">
        <v>37</v>
      </c>
      <c r="Q486" s="194" t="s">
        <v>493</v>
      </c>
      <c r="R486" s="198" t="s">
        <v>634</v>
      </c>
      <c r="S486" s="17"/>
      <c r="T486" s="199" t="s">
        <v>643</v>
      </c>
      <c r="U486" s="200">
        <v>43237</v>
      </c>
      <c r="V486" s="200">
        <v>43237</v>
      </c>
      <c r="W486" s="200">
        <v>43242</v>
      </c>
      <c r="X486" s="200">
        <v>43248</v>
      </c>
      <c r="Y486" s="22"/>
      <c r="Z486" s="22"/>
      <c r="AA486" s="22"/>
      <c r="AB486" s="49">
        <f>AC486/(1+Tabla3[[#This Row],[TIPUS IVA]])</f>
        <v>641.70247933884298</v>
      </c>
      <c r="AC486" s="180">
        <v>776.46</v>
      </c>
      <c r="AD486" s="25">
        <v>0.21</v>
      </c>
      <c r="AE486" s="17" t="s">
        <v>38</v>
      </c>
      <c r="AF486" s="26" t="s">
        <v>37</v>
      </c>
    </row>
    <row r="487" spans="1:32" ht="27" customHeight="1" x14ac:dyDescent="0.25">
      <c r="A487" s="16" t="s">
        <v>28</v>
      </c>
      <c r="B487" s="46" t="s">
        <v>29</v>
      </c>
      <c r="C487" s="17" t="s">
        <v>495</v>
      </c>
      <c r="D487" s="47">
        <v>2018</v>
      </c>
      <c r="E487" s="195">
        <v>2018008744</v>
      </c>
      <c r="F487" s="17" t="s">
        <v>1176</v>
      </c>
      <c r="G487" s="16" t="s">
        <v>32</v>
      </c>
      <c r="H487" s="17" t="s">
        <v>33</v>
      </c>
      <c r="I487" s="19">
        <v>301.05</v>
      </c>
      <c r="J487" s="180">
        <v>364.27</v>
      </c>
      <c r="K487" s="180">
        <v>364.27</v>
      </c>
      <c r="L487" s="17"/>
      <c r="M487" s="17" t="s">
        <v>602</v>
      </c>
      <c r="N487" s="196" t="s">
        <v>1174</v>
      </c>
      <c r="O487" s="197" t="s">
        <v>1175</v>
      </c>
      <c r="P487" s="16" t="s">
        <v>37</v>
      </c>
      <c r="Q487" s="194" t="s">
        <v>493</v>
      </c>
      <c r="R487" s="198" t="s">
        <v>634</v>
      </c>
      <c r="S487" s="17"/>
      <c r="T487" s="199" t="s">
        <v>643</v>
      </c>
      <c r="U487" s="200">
        <v>43258</v>
      </c>
      <c r="V487" s="200">
        <v>43258</v>
      </c>
      <c r="W487" s="200">
        <v>43262</v>
      </c>
      <c r="X487" s="200">
        <v>43262</v>
      </c>
      <c r="Y487" s="22"/>
      <c r="Z487" s="22"/>
      <c r="AA487" s="22"/>
      <c r="AB487" s="49">
        <f>AC487/(1+Tabla3[[#This Row],[TIPUS IVA]])</f>
        <v>301.04958677685948</v>
      </c>
      <c r="AC487" s="180">
        <v>364.27</v>
      </c>
      <c r="AD487" s="25">
        <v>0.21</v>
      </c>
      <c r="AE487" s="17" t="s">
        <v>38</v>
      </c>
      <c r="AF487" s="26" t="s">
        <v>37</v>
      </c>
    </row>
    <row r="488" spans="1:32" ht="27" customHeight="1" x14ac:dyDescent="0.25">
      <c r="A488" s="16" t="s">
        <v>28</v>
      </c>
      <c r="B488" s="46" t="s">
        <v>29</v>
      </c>
      <c r="C488" s="17" t="s">
        <v>495</v>
      </c>
      <c r="D488" s="47">
        <v>2018</v>
      </c>
      <c r="E488" s="195">
        <v>2018008748</v>
      </c>
      <c r="F488" s="17" t="s">
        <v>1177</v>
      </c>
      <c r="G488" s="16" t="s">
        <v>32</v>
      </c>
      <c r="H488" s="17" t="s">
        <v>33</v>
      </c>
      <c r="I488" s="19">
        <v>1404.9</v>
      </c>
      <c r="J488" s="180">
        <v>1699.93</v>
      </c>
      <c r="K488" s="180">
        <v>1699.93</v>
      </c>
      <c r="L488" s="17"/>
      <c r="M488" s="17" t="s">
        <v>602</v>
      </c>
      <c r="N488" s="196" t="s">
        <v>1174</v>
      </c>
      <c r="O488" s="197" t="s">
        <v>1175</v>
      </c>
      <c r="P488" s="16" t="s">
        <v>37</v>
      </c>
      <c r="Q488" s="194" t="s">
        <v>493</v>
      </c>
      <c r="R488" s="198" t="s">
        <v>634</v>
      </c>
      <c r="S488" s="17"/>
      <c r="T488" s="199" t="s">
        <v>643</v>
      </c>
      <c r="U488" s="200">
        <v>43258</v>
      </c>
      <c r="V488" s="200">
        <v>43258</v>
      </c>
      <c r="W488" s="200">
        <v>43262</v>
      </c>
      <c r="X488" s="200">
        <v>43262</v>
      </c>
      <c r="Y488" s="22"/>
      <c r="Z488" s="22"/>
      <c r="AA488" s="22"/>
      <c r="AB488" s="49">
        <f>AC488/(1+Tabla3[[#This Row],[TIPUS IVA]])</f>
        <v>1404.9008264462811</v>
      </c>
      <c r="AC488" s="180">
        <v>1699.93</v>
      </c>
      <c r="AD488" s="25">
        <v>0.21</v>
      </c>
      <c r="AE488" s="17" t="s">
        <v>38</v>
      </c>
      <c r="AF488" s="26" t="s">
        <v>37</v>
      </c>
    </row>
    <row r="489" spans="1:32" ht="27" customHeight="1" x14ac:dyDescent="0.25">
      <c r="A489" s="16" t="s">
        <v>28</v>
      </c>
      <c r="B489" s="46" t="s">
        <v>29</v>
      </c>
      <c r="C489" s="17" t="s">
        <v>65</v>
      </c>
      <c r="D489" s="47">
        <v>2018</v>
      </c>
      <c r="E489" s="59">
        <v>2018001602</v>
      </c>
      <c r="F489" s="17" t="s">
        <v>1178</v>
      </c>
      <c r="G489" s="16" t="s">
        <v>32</v>
      </c>
      <c r="H489" s="17" t="s">
        <v>33</v>
      </c>
      <c r="I489" s="19">
        <f>J489/(1+21%)</f>
        <v>1283.3966942148761</v>
      </c>
      <c r="J489" s="38">
        <v>1552.91</v>
      </c>
      <c r="K489" s="38">
        <v>1552.91</v>
      </c>
      <c r="L489" s="43"/>
      <c r="M489" s="17" t="s">
        <v>74</v>
      </c>
      <c r="N489" s="60" t="s">
        <v>1174</v>
      </c>
      <c r="O489" s="55" t="s">
        <v>1179</v>
      </c>
      <c r="P489" s="16" t="s">
        <v>37</v>
      </c>
      <c r="Q489" s="194" t="s">
        <v>493</v>
      </c>
      <c r="R489" s="198" t="s">
        <v>634</v>
      </c>
      <c r="S489" s="17"/>
      <c r="T489" s="62" t="s">
        <v>643</v>
      </c>
      <c r="U489" s="24">
        <v>43153</v>
      </c>
      <c r="V489" s="24">
        <v>43160</v>
      </c>
      <c r="W489" s="24">
        <v>43161</v>
      </c>
      <c r="X489" s="24">
        <v>43199</v>
      </c>
      <c r="Y489" s="22"/>
      <c r="Z489" s="22"/>
      <c r="AA489" s="22"/>
      <c r="AB489" s="49">
        <f>AC489/(1+AD489)</f>
        <v>1283.3966942148761</v>
      </c>
      <c r="AC489" s="39">
        <v>1552.91</v>
      </c>
      <c r="AD489" s="25">
        <v>0.21</v>
      </c>
      <c r="AE489" s="17" t="s">
        <v>38</v>
      </c>
      <c r="AF489" s="26" t="s">
        <v>37</v>
      </c>
    </row>
    <row r="490" spans="1:32" ht="27" customHeight="1" x14ac:dyDescent="0.25">
      <c r="A490" s="16" t="s">
        <v>28</v>
      </c>
      <c r="B490" s="46" t="s">
        <v>29</v>
      </c>
      <c r="C490" s="17" t="s">
        <v>65</v>
      </c>
      <c r="D490" s="47">
        <v>2018</v>
      </c>
      <c r="E490" s="59">
        <v>2018003457</v>
      </c>
      <c r="F490" s="17" t="s">
        <v>1180</v>
      </c>
      <c r="G490" s="16" t="s">
        <v>32</v>
      </c>
      <c r="H490" s="17" t="s">
        <v>33</v>
      </c>
      <c r="I490" s="19">
        <f>J490/(1+21%)</f>
        <v>1604.2479338842977</v>
      </c>
      <c r="J490" s="38">
        <v>1941.14</v>
      </c>
      <c r="K490" s="38">
        <v>1941.14</v>
      </c>
      <c r="L490" s="17"/>
      <c r="M490" s="17" t="s">
        <v>74</v>
      </c>
      <c r="N490" s="60" t="s">
        <v>1174</v>
      </c>
      <c r="O490" s="55" t="s">
        <v>1179</v>
      </c>
      <c r="P490" s="16" t="s">
        <v>37</v>
      </c>
      <c r="Q490" s="194" t="s">
        <v>493</v>
      </c>
      <c r="R490" s="198" t="s">
        <v>634</v>
      </c>
      <c r="S490" s="17"/>
      <c r="T490" s="62" t="s">
        <v>643</v>
      </c>
      <c r="U490" s="24">
        <v>43167</v>
      </c>
      <c r="V490" s="24">
        <v>43186</v>
      </c>
      <c r="W490" s="24">
        <v>43193</v>
      </c>
      <c r="X490" s="24">
        <v>43220</v>
      </c>
      <c r="Y490" s="22"/>
      <c r="Z490" s="22"/>
      <c r="AA490" s="22"/>
      <c r="AB490" s="49">
        <f>AC490/(1+AD490)</f>
        <v>1604.2479338842977</v>
      </c>
      <c r="AC490" s="39">
        <v>1941.14</v>
      </c>
      <c r="AD490" s="25">
        <v>0.21</v>
      </c>
      <c r="AE490" s="17" t="s">
        <v>38</v>
      </c>
      <c r="AF490" s="26" t="s">
        <v>37</v>
      </c>
    </row>
    <row r="491" spans="1:32" ht="27" customHeight="1" x14ac:dyDescent="0.25">
      <c r="A491" s="16" t="s">
        <v>28</v>
      </c>
      <c r="B491" s="46" t="s">
        <v>29</v>
      </c>
      <c r="C491" s="17" t="s">
        <v>65</v>
      </c>
      <c r="D491" s="47">
        <v>2018</v>
      </c>
      <c r="E491" s="59">
        <v>2018003978</v>
      </c>
      <c r="F491" s="17" t="s">
        <v>1181</v>
      </c>
      <c r="G491" s="16" t="s">
        <v>32</v>
      </c>
      <c r="H491" s="17" t="s">
        <v>33</v>
      </c>
      <c r="I491" s="19">
        <f>J491/(1+21%)</f>
        <v>1716.7520661157025</v>
      </c>
      <c r="J491" s="38">
        <v>2077.27</v>
      </c>
      <c r="K491" s="38">
        <v>2077.27</v>
      </c>
      <c r="L491" s="17"/>
      <c r="M491" s="17" t="s">
        <v>79</v>
      </c>
      <c r="N491" s="60" t="s">
        <v>307</v>
      </c>
      <c r="O491" s="55" t="s">
        <v>308</v>
      </c>
      <c r="P491" s="16" t="s">
        <v>37</v>
      </c>
      <c r="Q491" s="194" t="s">
        <v>493</v>
      </c>
      <c r="R491" s="198" t="s">
        <v>1182</v>
      </c>
      <c r="S491" s="17"/>
      <c r="T491" s="62" t="s">
        <v>149</v>
      </c>
      <c r="U491" s="24">
        <v>43196</v>
      </c>
      <c r="V491" s="24">
        <v>43196</v>
      </c>
      <c r="W491" s="24">
        <v>43199</v>
      </c>
      <c r="X491" s="24">
        <v>43262</v>
      </c>
      <c r="Y491" s="17"/>
      <c r="Z491" s="22"/>
      <c r="AA491" s="17"/>
      <c r="AB491" s="49">
        <f>AC491/(1+AD491)</f>
        <v>1716.7520661157025</v>
      </c>
      <c r="AC491" s="39">
        <v>2077.27</v>
      </c>
      <c r="AD491" s="25">
        <v>0.21</v>
      </c>
      <c r="AE491" s="17" t="s">
        <v>38</v>
      </c>
      <c r="AF491" s="26" t="s">
        <v>37</v>
      </c>
    </row>
    <row r="492" spans="1:32" ht="27" customHeight="1" x14ac:dyDescent="0.25">
      <c r="A492" s="16" t="s">
        <v>28</v>
      </c>
      <c r="B492" s="46" t="s">
        <v>29</v>
      </c>
      <c r="C492" s="17" t="s">
        <v>495</v>
      </c>
      <c r="D492" s="47">
        <v>2018</v>
      </c>
      <c r="E492" s="195">
        <v>2018008220</v>
      </c>
      <c r="F492" s="17" t="s">
        <v>1183</v>
      </c>
      <c r="G492" s="16" t="s">
        <v>32</v>
      </c>
      <c r="H492" s="17" t="s">
        <v>33</v>
      </c>
      <c r="I492" s="49">
        <f>J492/(1+Tabla3[[#This Row],[TIPUS IVA]])</f>
        <v>860</v>
      </c>
      <c r="J492" s="180">
        <v>1040.5999999999999</v>
      </c>
      <c r="K492" s="180">
        <v>1040.5999999999999</v>
      </c>
      <c r="L492" s="17"/>
      <c r="M492" s="17" t="s">
        <v>614</v>
      </c>
      <c r="N492" s="196" t="s">
        <v>307</v>
      </c>
      <c r="O492" s="197" t="s">
        <v>308</v>
      </c>
      <c r="P492" s="16" t="s">
        <v>37</v>
      </c>
      <c r="Q492" s="194" t="s">
        <v>493</v>
      </c>
      <c r="R492" s="198" t="s">
        <v>1182</v>
      </c>
      <c r="S492" s="17"/>
      <c r="T492" s="199" t="s">
        <v>149</v>
      </c>
      <c r="U492" s="200">
        <v>43258</v>
      </c>
      <c r="V492" s="200">
        <v>43258</v>
      </c>
      <c r="W492" s="200">
        <v>43259</v>
      </c>
      <c r="X492" s="200">
        <v>43262</v>
      </c>
      <c r="Y492" s="22"/>
      <c r="Z492" s="22"/>
      <c r="AA492" s="22"/>
      <c r="AB492" s="49">
        <f>AC492/(1+Tabla3[[#This Row],[TIPUS IVA]])</f>
        <v>860</v>
      </c>
      <c r="AC492" s="180">
        <v>1040.5999999999999</v>
      </c>
      <c r="AD492" s="25">
        <v>0.21</v>
      </c>
      <c r="AE492" s="17" t="s">
        <v>38</v>
      </c>
      <c r="AF492" s="26" t="s">
        <v>37</v>
      </c>
    </row>
    <row r="493" spans="1:32" ht="27" customHeight="1" x14ac:dyDescent="0.25">
      <c r="A493" s="16" t="s">
        <v>28</v>
      </c>
      <c r="B493" s="46" t="s">
        <v>29</v>
      </c>
      <c r="C493" s="17" t="s">
        <v>495</v>
      </c>
      <c r="D493" s="47">
        <v>2018</v>
      </c>
      <c r="E493" s="195">
        <v>2018008222</v>
      </c>
      <c r="F493" s="17" t="s">
        <v>1184</v>
      </c>
      <c r="G493" s="16" t="s">
        <v>32</v>
      </c>
      <c r="H493" s="17" t="s">
        <v>33</v>
      </c>
      <c r="I493" s="49">
        <f>J493/(1+Tabla3[[#This Row],[TIPUS IVA]])</f>
        <v>380</v>
      </c>
      <c r="J493" s="180">
        <v>459.8</v>
      </c>
      <c r="K493" s="180">
        <v>459.8</v>
      </c>
      <c r="L493" s="17"/>
      <c r="M493" s="17" t="s">
        <v>614</v>
      </c>
      <c r="N493" s="196" t="s">
        <v>307</v>
      </c>
      <c r="O493" s="197" t="s">
        <v>308</v>
      </c>
      <c r="P493" s="16" t="s">
        <v>37</v>
      </c>
      <c r="Q493" s="194" t="s">
        <v>493</v>
      </c>
      <c r="R493" s="198" t="s">
        <v>1182</v>
      </c>
      <c r="S493" s="17"/>
      <c r="T493" s="199" t="s">
        <v>149</v>
      </c>
      <c r="U493" s="200">
        <v>43258</v>
      </c>
      <c r="V493" s="200">
        <v>43258</v>
      </c>
      <c r="W493" s="200">
        <v>43259</v>
      </c>
      <c r="X493" s="200">
        <v>43262</v>
      </c>
      <c r="Y493" s="22"/>
      <c r="Z493" s="22"/>
      <c r="AA493" s="22"/>
      <c r="AB493" s="49">
        <f>AC493/(1+Tabla3[[#This Row],[TIPUS IVA]])</f>
        <v>380</v>
      </c>
      <c r="AC493" s="180">
        <v>459.8</v>
      </c>
      <c r="AD493" s="25">
        <v>0.21</v>
      </c>
      <c r="AE493" s="17" t="s">
        <v>38</v>
      </c>
      <c r="AF493" s="26" t="s">
        <v>37</v>
      </c>
    </row>
    <row r="494" spans="1:32" ht="27" customHeight="1" x14ac:dyDescent="0.25">
      <c r="A494" s="16" t="s">
        <v>28</v>
      </c>
      <c r="B494" s="46" t="s">
        <v>29</v>
      </c>
      <c r="C494" s="17" t="s">
        <v>495</v>
      </c>
      <c r="D494" s="47">
        <v>2018</v>
      </c>
      <c r="E494" s="195">
        <v>2018008224</v>
      </c>
      <c r="F494" s="17" t="s">
        <v>1185</v>
      </c>
      <c r="G494" s="16" t="s">
        <v>32</v>
      </c>
      <c r="H494" s="17" t="s">
        <v>33</v>
      </c>
      <c r="I494" s="49">
        <f>J494/(1+Tabla3[[#This Row],[TIPUS IVA]])</f>
        <v>148.00000000000003</v>
      </c>
      <c r="J494" s="180">
        <v>179.08</v>
      </c>
      <c r="K494" s="180">
        <v>179.08</v>
      </c>
      <c r="L494" s="17"/>
      <c r="M494" s="17" t="s">
        <v>614</v>
      </c>
      <c r="N494" s="196" t="s">
        <v>307</v>
      </c>
      <c r="O494" s="197" t="s">
        <v>308</v>
      </c>
      <c r="P494" s="16" t="s">
        <v>37</v>
      </c>
      <c r="Q494" s="194" t="s">
        <v>493</v>
      </c>
      <c r="R494" s="198" t="s">
        <v>1182</v>
      </c>
      <c r="S494" s="17"/>
      <c r="T494" s="199" t="s">
        <v>149</v>
      </c>
      <c r="U494" s="200">
        <v>43265</v>
      </c>
      <c r="V494" s="200">
        <v>43265</v>
      </c>
      <c r="W494" s="200">
        <v>43266</v>
      </c>
      <c r="X494" s="200">
        <v>43269</v>
      </c>
      <c r="Y494" s="22"/>
      <c r="Z494" s="22"/>
      <c r="AA494" s="22"/>
      <c r="AB494" s="49">
        <f>AC494/(1+Tabla3[[#This Row],[TIPUS IVA]])</f>
        <v>148.00000000000003</v>
      </c>
      <c r="AC494" s="180">
        <v>179.08</v>
      </c>
      <c r="AD494" s="25">
        <v>0.21</v>
      </c>
      <c r="AE494" s="17" t="s">
        <v>38</v>
      </c>
      <c r="AF494" s="26" t="s">
        <v>37</v>
      </c>
    </row>
    <row r="495" spans="1:32" ht="27" customHeight="1" x14ac:dyDescent="0.25">
      <c r="A495" s="16" t="s">
        <v>28</v>
      </c>
      <c r="B495" s="46" t="s">
        <v>29</v>
      </c>
      <c r="C495" s="17" t="s">
        <v>495</v>
      </c>
      <c r="D495" s="47">
        <v>2018</v>
      </c>
      <c r="E495" s="195">
        <v>2018008225</v>
      </c>
      <c r="F495" s="17" t="s">
        <v>1186</v>
      </c>
      <c r="G495" s="16" t="s">
        <v>32</v>
      </c>
      <c r="H495" s="17" t="s">
        <v>33</v>
      </c>
      <c r="I495" s="49">
        <f>J495/(1+Tabla3[[#This Row],[TIPUS IVA]])</f>
        <v>150</v>
      </c>
      <c r="J495" s="180">
        <v>181.5</v>
      </c>
      <c r="K495" s="180">
        <v>181.5</v>
      </c>
      <c r="L495" s="17"/>
      <c r="M495" s="17" t="s">
        <v>614</v>
      </c>
      <c r="N495" s="196" t="s">
        <v>307</v>
      </c>
      <c r="O495" s="197" t="s">
        <v>308</v>
      </c>
      <c r="P495" s="16" t="s">
        <v>37</v>
      </c>
      <c r="Q495" s="194" t="s">
        <v>493</v>
      </c>
      <c r="R495" s="198" t="s">
        <v>1182</v>
      </c>
      <c r="S495" s="17"/>
      <c r="T495" s="199" t="s">
        <v>149</v>
      </c>
      <c r="U495" s="200">
        <v>43265</v>
      </c>
      <c r="V495" s="200">
        <v>43265</v>
      </c>
      <c r="W495" s="200">
        <v>43266</v>
      </c>
      <c r="X495" s="200">
        <v>43269</v>
      </c>
      <c r="Y495" s="22"/>
      <c r="Z495" s="22"/>
      <c r="AA495" s="22"/>
      <c r="AB495" s="49">
        <f>AC495/(1+Tabla3[[#This Row],[TIPUS IVA]])</f>
        <v>150</v>
      </c>
      <c r="AC495" s="180">
        <v>181.5</v>
      </c>
      <c r="AD495" s="25">
        <v>0.21</v>
      </c>
      <c r="AE495" s="17" t="s">
        <v>38</v>
      </c>
      <c r="AF495" s="26" t="s">
        <v>37</v>
      </c>
    </row>
    <row r="496" spans="1:32" ht="27" customHeight="1" x14ac:dyDescent="0.25">
      <c r="A496" s="16" t="s">
        <v>28</v>
      </c>
      <c r="B496" s="46" t="s">
        <v>29</v>
      </c>
      <c r="C496" s="17" t="s">
        <v>495</v>
      </c>
      <c r="D496" s="47">
        <v>2018</v>
      </c>
      <c r="E496" s="195">
        <v>2018008488</v>
      </c>
      <c r="F496" s="17" t="s">
        <v>1187</v>
      </c>
      <c r="G496" s="16" t="s">
        <v>32</v>
      </c>
      <c r="H496" s="17" t="s">
        <v>33</v>
      </c>
      <c r="I496" s="49">
        <f>J496/(1+Tabla3[[#This Row],[TIPUS IVA]])</f>
        <v>110</v>
      </c>
      <c r="J496" s="180">
        <v>133.1</v>
      </c>
      <c r="K496" s="180">
        <v>133.1</v>
      </c>
      <c r="L496" s="17"/>
      <c r="M496" s="17" t="s">
        <v>614</v>
      </c>
      <c r="N496" s="196" t="s">
        <v>307</v>
      </c>
      <c r="O496" s="197" t="s">
        <v>308</v>
      </c>
      <c r="P496" s="16" t="s">
        <v>37</v>
      </c>
      <c r="Q496" s="194" t="s">
        <v>493</v>
      </c>
      <c r="R496" s="198" t="s">
        <v>1182</v>
      </c>
      <c r="S496" s="17"/>
      <c r="T496" s="199" t="s">
        <v>149</v>
      </c>
      <c r="U496" s="200">
        <v>43251</v>
      </c>
      <c r="V496" s="200">
        <v>43251</v>
      </c>
      <c r="W496" s="200">
        <v>43252</v>
      </c>
      <c r="X496" s="200">
        <v>43262</v>
      </c>
      <c r="Y496" s="22"/>
      <c r="Z496" s="22"/>
      <c r="AA496" s="22"/>
      <c r="AB496" s="49">
        <f>AC496/(1+Tabla3[[#This Row],[TIPUS IVA]])</f>
        <v>110</v>
      </c>
      <c r="AC496" s="180">
        <v>133.1</v>
      </c>
      <c r="AD496" s="25">
        <v>0.21</v>
      </c>
      <c r="AE496" s="17" t="s">
        <v>38</v>
      </c>
      <c r="AF496" s="26" t="s">
        <v>37</v>
      </c>
    </row>
    <row r="497" spans="1:32" ht="27" customHeight="1" x14ac:dyDescent="0.25">
      <c r="A497" s="16" t="s">
        <v>28</v>
      </c>
      <c r="B497" s="46" t="s">
        <v>29</v>
      </c>
      <c r="C497" s="17" t="s">
        <v>495</v>
      </c>
      <c r="D497" s="47">
        <v>2018</v>
      </c>
      <c r="E497" s="195">
        <v>2018008489</v>
      </c>
      <c r="F497" s="17" t="s">
        <v>1188</v>
      </c>
      <c r="G497" s="16" t="s">
        <v>32</v>
      </c>
      <c r="H497" s="17" t="s">
        <v>33</v>
      </c>
      <c r="I497" s="49">
        <f>J497/(1+Tabla3[[#This Row],[TIPUS IVA]])</f>
        <v>110</v>
      </c>
      <c r="J497" s="180">
        <v>133.1</v>
      </c>
      <c r="K497" s="180">
        <v>133.1</v>
      </c>
      <c r="L497" s="17"/>
      <c r="M497" s="17" t="s">
        <v>614</v>
      </c>
      <c r="N497" s="196" t="s">
        <v>307</v>
      </c>
      <c r="O497" s="197" t="s">
        <v>308</v>
      </c>
      <c r="P497" s="16" t="s">
        <v>37</v>
      </c>
      <c r="Q497" s="194" t="s">
        <v>493</v>
      </c>
      <c r="R497" s="198" t="s">
        <v>1182</v>
      </c>
      <c r="S497" s="17"/>
      <c r="T497" s="199" t="s">
        <v>149</v>
      </c>
      <c r="U497" s="200">
        <v>43251</v>
      </c>
      <c r="V497" s="200">
        <v>43251</v>
      </c>
      <c r="W497" s="200">
        <v>43252</v>
      </c>
      <c r="X497" s="200">
        <v>43262</v>
      </c>
      <c r="Y497" s="22"/>
      <c r="Z497" s="22"/>
      <c r="AA497" s="22"/>
      <c r="AB497" s="49">
        <f>AC497/(1+Tabla3[[#This Row],[TIPUS IVA]])</f>
        <v>110</v>
      </c>
      <c r="AC497" s="180">
        <v>133.1</v>
      </c>
      <c r="AD497" s="25">
        <v>0.21</v>
      </c>
      <c r="AE497" s="17" t="s">
        <v>38</v>
      </c>
      <c r="AF497" s="26" t="s">
        <v>37</v>
      </c>
    </row>
    <row r="498" spans="1:32" ht="27" customHeight="1" x14ac:dyDescent="0.25">
      <c r="A498" s="16" t="s">
        <v>28</v>
      </c>
      <c r="B498" s="46" t="s">
        <v>29</v>
      </c>
      <c r="C498" s="17" t="s">
        <v>40</v>
      </c>
      <c r="D498" s="47">
        <v>2018</v>
      </c>
      <c r="E498" s="59">
        <v>2018003985</v>
      </c>
      <c r="F498" s="17" t="s">
        <v>1189</v>
      </c>
      <c r="G498" s="16" t="s">
        <v>32</v>
      </c>
      <c r="H498" s="17" t="s">
        <v>33</v>
      </c>
      <c r="I498" s="19">
        <f>J498/(1+21%)</f>
        <v>147.900826446281</v>
      </c>
      <c r="J498" s="38">
        <v>178.96</v>
      </c>
      <c r="K498" s="38">
        <v>178.96</v>
      </c>
      <c r="L498" s="17" t="s">
        <v>52</v>
      </c>
      <c r="M498" s="17"/>
      <c r="N498" s="60" t="s">
        <v>1190</v>
      </c>
      <c r="O498" s="55" t="s">
        <v>1191</v>
      </c>
      <c r="P498" s="16" t="s">
        <v>37</v>
      </c>
      <c r="Q498" s="194" t="s">
        <v>493</v>
      </c>
      <c r="R498" s="63" t="s">
        <v>1192</v>
      </c>
      <c r="S498" s="17"/>
      <c r="T498" s="62" t="s">
        <v>298</v>
      </c>
      <c r="U498" s="24">
        <v>43178</v>
      </c>
      <c r="V498" s="24">
        <v>43182</v>
      </c>
      <c r="W498" s="24">
        <v>43182</v>
      </c>
      <c r="X498" s="24">
        <v>43220</v>
      </c>
      <c r="Y498" s="22"/>
      <c r="Z498" s="22"/>
      <c r="AA498" s="22"/>
      <c r="AB498" s="49">
        <f>AC498/(1+AD498)</f>
        <v>147.900826446281</v>
      </c>
      <c r="AC498" s="39">
        <v>178.96</v>
      </c>
      <c r="AD498" s="25">
        <v>0.21</v>
      </c>
      <c r="AE498" s="17" t="s">
        <v>38</v>
      </c>
      <c r="AF498" s="26" t="s">
        <v>37</v>
      </c>
    </row>
    <row r="499" spans="1:32" ht="27" customHeight="1" x14ac:dyDescent="0.25">
      <c r="A499" s="16" t="s">
        <v>28</v>
      </c>
      <c r="B499" s="46" t="s">
        <v>29</v>
      </c>
      <c r="C499" s="17" t="s">
        <v>65</v>
      </c>
      <c r="D499" s="47">
        <v>2018</v>
      </c>
      <c r="E499" s="59">
        <v>2018001652</v>
      </c>
      <c r="F499" s="17" t="s">
        <v>1193</v>
      </c>
      <c r="G499" s="16" t="s">
        <v>32</v>
      </c>
      <c r="H499" s="17" t="s">
        <v>33</v>
      </c>
      <c r="I499" s="19">
        <f>960+60</f>
        <v>1020</v>
      </c>
      <c r="J499" s="38">
        <v>1032.5999999999999</v>
      </c>
      <c r="K499" s="38">
        <v>1032.5999999999999</v>
      </c>
      <c r="L499" s="17"/>
      <c r="M499" s="17" t="s">
        <v>79</v>
      </c>
      <c r="N499" s="60" t="s">
        <v>318</v>
      </c>
      <c r="O499" s="55" t="s">
        <v>319</v>
      </c>
      <c r="P499" s="16" t="s">
        <v>37</v>
      </c>
      <c r="Q499" s="194" t="s">
        <v>493</v>
      </c>
      <c r="R499" s="63" t="s">
        <v>1192</v>
      </c>
      <c r="S499" s="17"/>
      <c r="T499" s="62" t="s">
        <v>90</v>
      </c>
      <c r="U499" s="24">
        <v>43143</v>
      </c>
      <c r="V499" s="24">
        <v>43165</v>
      </c>
      <c r="W499" s="24">
        <v>43165</v>
      </c>
      <c r="X499" s="24">
        <v>43194</v>
      </c>
      <c r="Y499" s="22"/>
      <c r="Z499" s="22"/>
      <c r="AA499" s="22"/>
      <c r="AB499" s="49">
        <f>960+60</f>
        <v>1020</v>
      </c>
      <c r="AC499" s="39">
        <v>1032.5999999999999</v>
      </c>
      <c r="AD499" s="25">
        <v>0.21</v>
      </c>
      <c r="AE499" s="17" t="s">
        <v>38</v>
      </c>
      <c r="AF499" s="26" t="s">
        <v>37</v>
      </c>
    </row>
    <row r="500" spans="1:32" ht="27" customHeight="1" x14ac:dyDescent="0.25">
      <c r="A500" s="16" t="s">
        <v>28</v>
      </c>
      <c r="B500" s="46" t="s">
        <v>29</v>
      </c>
      <c r="C500" s="17" t="s">
        <v>65</v>
      </c>
      <c r="D500" s="47">
        <v>2018</v>
      </c>
      <c r="E500" s="59">
        <v>2018003504</v>
      </c>
      <c r="F500" s="17" t="s">
        <v>1194</v>
      </c>
      <c r="G500" s="16" t="s">
        <v>32</v>
      </c>
      <c r="H500" s="17" t="s">
        <v>33</v>
      </c>
      <c r="I500" s="19">
        <f>J500/(1+21%)</f>
        <v>951.72727272727263</v>
      </c>
      <c r="J500" s="38">
        <v>1151.5899999999999</v>
      </c>
      <c r="K500" s="38">
        <v>1151.5899999999999</v>
      </c>
      <c r="L500" s="43"/>
      <c r="M500" s="17" t="s">
        <v>79</v>
      </c>
      <c r="N500" s="60" t="s">
        <v>321</v>
      </c>
      <c r="O500" s="55" t="s">
        <v>322</v>
      </c>
      <c r="P500" s="16" t="s">
        <v>37</v>
      </c>
      <c r="Q500" s="194" t="s">
        <v>493</v>
      </c>
      <c r="R500" s="64" t="s">
        <v>930</v>
      </c>
      <c r="S500" s="17"/>
      <c r="T500" s="62" t="s">
        <v>98</v>
      </c>
      <c r="U500" s="24">
        <v>43172</v>
      </c>
      <c r="V500" s="24">
        <v>43182</v>
      </c>
      <c r="W500" s="24">
        <v>43182</v>
      </c>
      <c r="X500" s="24">
        <v>43269</v>
      </c>
      <c r="Y500" s="22"/>
      <c r="Z500" s="22"/>
      <c r="AA500" s="22"/>
      <c r="AB500" s="49">
        <f>AC500/(1+AD500)</f>
        <v>951.72727272727263</v>
      </c>
      <c r="AC500" s="39">
        <v>1151.5899999999999</v>
      </c>
      <c r="AD500" s="25">
        <v>0.21</v>
      </c>
      <c r="AE500" s="17" t="s">
        <v>38</v>
      </c>
      <c r="AF500" s="26" t="s">
        <v>37</v>
      </c>
    </row>
    <row r="501" spans="1:32" ht="27" customHeight="1" x14ac:dyDescent="0.25">
      <c r="A501" s="16" t="s">
        <v>28</v>
      </c>
      <c r="B501" s="46" t="s">
        <v>29</v>
      </c>
      <c r="C501" s="17" t="s">
        <v>495</v>
      </c>
      <c r="D501" s="47">
        <v>2018</v>
      </c>
      <c r="E501" s="195">
        <v>2018009545</v>
      </c>
      <c r="F501" s="191" t="s">
        <v>1195</v>
      </c>
      <c r="G501" s="16" t="s">
        <v>32</v>
      </c>
      <c r="H501" s="17" t="s">
        <v>33</v>
      </c>
      <c r="I501" s="187">
        <v>10809.74</v>
      </c>
      <c r="J501" s="180">
        <v>13079.79</v>
      </c>
      <c r="K501" s="180">
        <v>13079.79</v>
      </c>
      <c r="L501" s="17"/>
      <c r="M501" s="17" t="s">
        <v>614</v>
      </c>
      <c r="N501" s="196" t="s">
        <v>321</v>
      </c>
      <c r="O501" s="197" t="s">
        <v>322</v>
      </c>
      <c r="P501" s="16" t="s">
        <v>37</v>
      </c>
      <c r="Q501" s="194" t="s">
        <v>493</v>
      </c>
      <c r="R501" s="198" t="s">
        <v>930</v>
      </c>
      <c r="S501" s="17"/>
      <c r="T501" s="199" t="s">
        <v>98</v>
      </c>
      <c r="U501" s="58">
        <v>43154</v>
      </c>
      <c r="V501" s="58">
        <v>43161</v>
      </c>
      <c r="W501" s="200">
        <v>43273</v>
      </c>
      <c r="X501" s="200">
        <v>43276</v>
      </c>
      <c r="Y501" s="42" t="s">
        <v>514</v>
      </c>
      <c r="Z501" s="22"/>
      <c r="AA501" s="22"/>
      <c r="AB501" s="49">
        <f>AC501/(1+Tabla3[[#This Row],[TIPUS IVA]])</f>
        <v>10809.743801652894</v>
      </c>
      <c r="AC501" s="180">
        <v>13079.79</v>
      </c>
      <c r="AD501" s="25">
        <v>0.21</v>
      </c>
      <c r="AE501" s="17" t="s">
        <v>38</v>
      </c>
      <c r="AF501" s="26" t="s">
        <v>37</v>
      </c>
    </row>
    <row r="502" spans="1:32" ht="27" customHeight="1" x14ac:dyDescent="0.25">
      <c r="A502" s="16" t="s">
        <v>28</v>
      </c>
      <c r="B502" s="46" t="s">
        <v>29</v>
      </c>
      <c r="C502" s="17" t="s">
        <v>495</v>
      </c>
      <c r="D502" s="47">
        <v>2018</v>
      </c>
      <c r="E502" s="195">
        <v>2018009548</v>
      </c>
      <c r="F502" s="191" t="s">
        <v>1194</v>
      </c>
      <c r="G502" s="16" t="s">
        <v>32</v>
      </c>
      <c r="H502" s="17" t="s">
        <v>33</v>
      </c>
      <c r="I502" s="187">
        <v>951.73</v>
      </c>
      <c r="J502" s="180">
        <v>1151.5899999999999</v>
      </c>
      <c r="K502" s="180">
        <v>1151.5899999999999</v>
      </c>
      <c r="L502" s="17"/>
      <c r="M502" s="17" t="s">
        <v>614</v>
      </c>
      <c r="N502" s="196" t="s">
        <v>321</v>
      </c>
      <c r="O502" s="197" t="s">
        <v>322</v>
      </c>
      <c r="P502" s="16" t="s">
        <v>37</v>
      </c>
      <c r="Q502" s="194" t="s">
        <v>493</v>
      </c>
      <c r="R502" s="198" t="s">
        <v>930</v>
      </c>
      <c r="S502" s="17"/>
      <c r="T502" s="199" t="s">
        <v>98</v>
      </c>
      <c r="U502" s="200">
        <v>43265</v>
      </c>
      <c r="V502" s="200">
        <v>43265</v>
      </c>
      <c r="W502" s="200">
        <v>43266</v>
      </c>
      <c r="X502" s="200">
        <v>43269</v>
      </c>
      <c r="Y502" s="22"/>
      <c r="Z502" s="22"/>
      <c r="AA502" s="22"/>
      <c r="AB502" s="49">
        <f>AC502/(1+Tabla3[[#This Row],[TIPUS IVA]])</f>
        <v>951.72727272727263</v>
      </c>
      <c r="AC502" s="180">
        <v>1151.5899999999999</v>
      </c>
      <c r="AD502" s="25">
        <v>0.21</v>
      </c>
      <c r="AE502" s="17" t="s">
        <v>38</v>
      </c>
      <c r="AF502" s="26" t="s">
        <v>37</v>
      </c>
    </row>
    <row r="503" spans="1:32" ht="27" customHeight="1" x14ac:dyDescent="0.25">
      <c r="A503" s="16" t="s">
        <v>28</v>
      </c>
      <c r="B503" s="46" t="s">
        <v>29</v>
      </c>
      <c r="C503" s="17" t="s">
        <v>65</v>
      </c>
      <c r="D503" s="47">
        <v>2018</v>
      </c>
      <c r="E503" s="59">
        <v>2018003417</v>
      </c>
      <c r="F503" s="17" t="s">
        <v>1196</v>
      </c>
      <c r="G503" s="16" t="s">
        <v>32</v>
      </c>
      <c r="H503" s="17" t="s">
        <v>33</v>
      </c>
      <c r="I503" s="19">
        <f>J503/(1+0%)</f>
        <v>40</v>
      </c>
      <c r="J503" s="38">
        <v>40</v>
      </c>
      <c r="K503" s="38">
        <v>34</v>
      </c>
      <c r="L503" s="17"/>
      <c r="M503" s="17" t="s">
        <v>79</v>
      </c>
      <c r="N503" s="60"/>
      <c r="O503" s="55" t="s">
        <v>1197</v>
      </c>
      <c r="P503" s="16" t="s">
        <v>37</v>
      </c>
      <c r="Q503" s="194" t="s">
        <v>493</v>
      </c>
      <c r="R503" s="63" t="s">
        <v>503</v>
      </c>
      <c r="S503" s="17"/>
      <c r="T503" s="62" t="s">
        <v>90</v>
      </c>
      <c r="U503" s="24">
        <v>43168</v>
      </c>
      <c r="V503" s="24">
        <v>43168</v>
      </c>
      <c r="W503" s="24">
        <v>43171</v>
      </c>
      <c r="X503" s="24">
        <v>43262</v>
      </c>
      <c r="Y503" s="22"/>
      <c r="Z503" s="22"/>
      <c r="AA503" s="22"/>
      <c r="AB503" s="49">
        <v>40</v>
      </c>
      <c r="AC503" s="39">
        <v>40</v>
      </c>
      <c r="AD503" s="25">
        <v>0</v>
      </c>
      <c r="AE503" s="17" t="s">
        <v>38</v>
      </c>
      <c r="AF503" s="26" t="s">
        <v>37</v>
      </c>
    </row>
    <row r="504" spans="1:32" ht="27" customHeight="1" x14ac:dyDescent="0.25">
      <c r="A504" s="16" t="s">
        <v>28</v>
      </c>
      <c r="B504" s="46" t="s">
        <v>29</v>
      </c>
      <c r="C504" s="17" t="s">
        <v>515</v>
      </c>
      <c r="D504" s="47">
        <v>2018</v>
      </c>
      <c r="E504" s="195">
        <v>2018007673</v>
      </c>
      <c r="F504" s="17" t="s">
        <v>1198</v>
      </c>
      <c r="G504" s="16" t="s">
        <v>32</v>
      </c>
      <c r="H504" s="17" t="s">
        <v>33</v>
      </c>
      <c r="I504" s="19">
        <v>945</v>
      </c>
      <c r="J504" s="180">
        <v>945</v>
      </c>
      <c r="K504" s="180">
        <v>945</v>
      </c>
      <c r="L504" s="17" t="s">
        <v>517</v>
      </c>
      <c r="M504" s="17"/>
      <c r="N504" s="196"/>
      <c r="O504" s="197" t="s">
        <v>328</v>
      </c>
      <c r="P504" s="16" t="s">
        <v>37</v>
      </c>
      <c r="Q504" s="194" t="s">
        <v>493</v>
      </c>
      <c r="R504" s="198" t="s">
        <v>503</v>
      </c>
      <c r="S504" s="17"/>
      <c r="T504" s="199" t="s">
        <v>643</v>
      </c>
      <c r="U504" s="200">
        <v>43237</v>
      </c>
      <c r="V504" s="200">
        <v>43237</v>
      </c>
      <c r="W504" s="200">
        <v>43242</v>
      </c>
      <c r="X504" s="200">
        <v>43248</v>
      </c>
      <c r="Y504" s="22"/>
      <c r="Z504" s="22"/>
      <c r="AA504" s="22"/>
      <c r="AB504" s="49">
        <f>AC504/(1+Tabla3[[#This Row],[TIPUS IVA]])</f>
        <v>945</v>
      </c>
      <c r="AC504" s="180">
        <v>945</v>
      </c>
      <c r="AD504" s="25">
        <v>0</v>
      </c>
      <c r="AE504" s="17" t="s">
        <v>38</v>
      </c>
      <c r="AF504" s="26" t="s">
        <v>37</v>
      </c>
    </row>
    <row r="505" spans="1:32" ht="27" customHeight="1" x14ac:dyDescent="0.25">
      <c r="A505" s="16" t="s">
        <v>28</v>
      </c>
      <c r="B505" s="46" t="s">
        <v>29</v>
      </c>
      <c r="C505" s="17" t="s">
        <v>40</v>
      </c>
      <c r="D505" s="47">
        <v>2018</v>
      </c>
      <c r="E505" s="195">
        <v>2018007674</v>
      </c>
      <c r="F505" s="17" t="s">
        <v>1199</v>
      </c>
      <c r="G505" s="16" t="s">
        <v>32</v>
      </c>
      <c r="H505" s="17" t="s">
        <v>33</v>
      </c>
      <c r="I505" s="19">
        <v>525</v>
      </c>
      <c r="J505" s="180">
        <v>525</v>
      </c>
      <c r="K505" s="180">
        <v>525</v>
      </c>
      <c r="L505" s="17" t="s">
        <v>517</v>
      </c>
      <c r="M505" s="17"/>
      <c r="N505" s="196"/>
      <c r="O505" s="197" t="s">
        <v>328</v>
      </c>
      <c r="P505" s="16" t="s">
        <v>37</v>
      </c>
      <c r="Q505" s="194" t="s">
        <v>493</v>
      </c>
      <c r="R505" s="198" t="s">
        <v>503</v>
      </c>
      <c r="S505" s="17"/>
      <c r="T505" s="199" t="s">
        <v>643</v>
      </c>
      <c r="U505" s="200">
        <v>43237</v>
      </c>
      <c r="V505" s="200">
        <v>43237</v>
      </c>
      <c r="W505" s="200">
        <v>43242</v>
      </c>
      <c r="X505" s="200">
        <v>43248</v>
      </c>
      <c r="Y505" s="22"/>
      <c r="Z505" s="22"/>
      <c r="AA505" s="22"/>
      <c r="AB505" s="49">
        <f>AC505/(1+Tabla3[[#This Row],[TIPUS IVA]])</f>
        <v>525</v>
      </c>
      <c r="AC505" s="180">
        <v>525</v>
      </c>
      <c r="AD505" s="25">
        <v>0</v>
      </c>
      <c r="AE505" s="17" t="s">
        <v>38</v>
      </c>
      <c r="AF505" s="26" t="s">
        <v>37</v>
      </c>
    </row>
    <row r="506" spans="1:32" ht="27" customHeight="1" x14ac:dyDescent="0.25">
      <c r="A506" s="16" t="s">
        <v>28</v>
      </c>
      <c r="B506" s="46" t="s">
        <v>29</v>
      </c>
      <c r="C506" s="17" t="s">
        <v>40</v>
      </c>
      <c r="D506" s="47">
        <v>2018</v>
      </c>
      <c r="E506" s="59">
        <v>2018001924</v>
      </c>
      <c r="F506" s="17" t="s">
        <v>1200</v>
      </c>
      <c r="G506" s="16" t="s">
        <v>32</v>
      </c>
      <c r="H506" s="17" t="s">
        <v>33</v>
      </c>
      <c r="I506" s="19">
        <f>J506/(1+10%)</f>
        <v>844.99999999999989</v>
      </c>
      <c r="J506" s="38">
        <v>929.5</v>
      </c>
      <c r="K506" s="38">
        <v>929.5</v>
      </c>
      <c r="L506" s="17" t="s">
        <v>52</v>
      </c>
      <c r="M506" s="17"/>
      <c r="N506" s="60" t="s">
        <v>339</v>
      </c>
      <c r="O506" s="55" t="s">
        <v>340</v>
      </c>
      <c r="P506" s="16" t="s">
        <v>37</v>
      </c>
      <c r="Q506" s="194" t="s">
        <v>493</v>
      </c>
      <c r="R506" s="63" t="s">
        <v>1201</v>
      </c>
      <c r="S506" s="17"/>
      <c r="T506" s="62" t="s">
        <v>1202</v>
      </c>
      <c r="U506" s="24">
        <v>43144</v>
      </c>
      <c r="V506" s="24">
        <v>43147</v>
      </c>
      <c r="W506" s="24">
        <v>43147</v>
      </c>
      <c r="X506" s="24">
        <v>43199</v>
      </c>
      <c r="Y506" s="22"/>
      <c r="Z506" s="22"/>
      <c r="AA506" s="22"/>
      <c r="AB506" s="49">
        <f>AC506/(1+AD506)</f>
        <v>844.99999999999989</v>
      </c>
      <c r="AC506" s="39">
        <v>929.5</v>
      </c>
      <c r="AD506" s="25">
        <v>0.1</v>
      </c>
      <c r="AE506" s="17" t="s">
        <v>38</v>
      </c>
      <c r="AF506" s="26" t="s">
        <v>37</v>
      </c>
    </row>
    <row r="507" spans="1:32" ht="27" customHeight="1" x14ac:dyDescent="0.25">
      <c r="A507" s="16" t="s">
        <v>28</v>
      </c>
      <c r="B507" s="46" t="s">
        <v>29</v>
      </c>
      <c r="C507" s="17" t="s">
        <v>65</v>
      </c>
      <c r="D507" s="47">
        <v>2018</v>
      </c>
      <c r="E507" s="59">
        <v>2018003748</v>
      </c>
      <c r="F507" s="17" t="s">
        <v>1203</v>
      </c>
      <c r="G507" s="16" t="s">
        <v>32</v>
      </c>
      <c r="H507" s="17" t="s">
        <v>33</v>
      </c>
      <c r="I507" s="19">
        <f>J507/(1+21%)</f>
        <v>255.77685950413223</v>
      </c>
      <c r="J507" s="38">
        <v>309.49</v>
      </c>
      <c r="K507" s="38">
        <v>309.49</v>
      </c>
      <c r="L507" s="17"/>
      <c r="M507" s="17" t="s">
        <v>79</v>
      </c>
      <c r="N507" s="60" t="s">
        <v>339</v>
      </c>
      <c r="O507" s="55" t="s">
        <v>340</v>
      </c>
      <c r="P507" s="16" t="s">
        <v>37</v>
      </c>
      <c r="Q507" s="194" t="s">
        <v>493</v>
      </c>
      <c r="R507" s="63" t="s">
        <v>1201</v>
      </c>
      <c r="S507" s="17"/>
      <c r="T507" s="62" t="s">
        <v>98</v>
      </c>
      <c r="U507" s="24">
        <v>43179</v>
      </c>
      <c r="V507" s="24">
        <v>43182</v>
      </c>
      <c r="W507" s="24">
        <v>43182</v>
      </c>
      <c r="X507" s="24">
        <v>43234</v>
      </c>
      <c r="Y507" s="22"/>
      <c r="Z507" s="22"/>
      <c r="AA507" s="22"/>
      <c r="AB507" s="49">
        <f>AC507/(1+AD507)</f>
        <v>255.77685950413223</v>
      </c>
      <c r="AC507" s="39">
        <v>309.49</v>
      </c>
      <c r="AD507" s="25">
        <v>0.21</v>
      </c>
      <c r="AE507" s="17" t="s">
        <v>38</v>
      </c>
      <c r="AF507" s="26" t="s">
        <v>37</v>
      </c>
    </row>
    <row r="508" spans="1:32" ht="27" customHeight="1" x14ac:dyDescent="0.25">
      <c r="A508" s="16" t="s">
        <v>28</v>
      </c>
      <c r="B508" s="46" t="s">
        <v>29</v>
      </c>
      <c r="C508" s="17" t="s">
        <v>65</v>
      </c>
      <c r="D508" s="47">
        <v>2018</v>
      </c>
      <c r="E508" s="195">
        <v>2018007669</v>
      </c>
      <c r="F508" s="17" t="s">
        <v>1204</v>
      </c>
      <c r="G508" s="16" t="s">
        <v>32</v>
      </c>
      <c r="H508" s="17" t="s">
        <v>33</v>
      </c>
      <c r="I508" s="19">
        <v>3.01</v>
      </c>
      <c r="J508" s="180">
        <v>3.64</v>
      </c>
      <c r="K508" s="180">
        <v>3.64</v>
      </c>
      <c r="L508" s="17"/>
      <c r="M508" s="17" t="s">
        <v>79</v>
      </c>
      <c r="N508" s="196"/>
      <c r="O508" s="197" t="s">
        <v>346</v>
      </c>
      <c r="P508" s="16" t="s">
        <v>37</v>
      </c>
      <c r="Q508" s="194" t="s">
        <v>493</v>
      </c>
      <c r="R508" s="198" t="s">
        <v>676</v>
      </c>
      <c r="S508" s="17"/>
      <c r="T508" s="199" t="s">
        <v>70</v>
      </c>
      <c r="U508" s="200">
        <v>43237</v>
      </c>
      <c r="V508" s="200">
        <v>43237</v>
      </c>
      <c r="W508" s="200">
        <v>43242</v>
      </c>
      <c r="X508" s="200">
        <v>43248</v>
      </c>
      <c r="Y508" s="22"/>
      <c r="Z508" s="22"/>
      <c r="AA508" s="22"/>
      <c r="AB508" s="49">
        <f>AC508/(1+Tabla3[[#This Row],[TIPUS IVA]])</f>
        <v>3.0082644628099175</v>
      </c>
      <c r="AC508" s="180">
        <v>3.64</v>
      </c>
      <c r="AD508" s="25">
        <v>0.21</v>
      </c>
      <c r="AE508" s="17" t="s">
        <v>38</v>
      </c>
      <c r="AF508" s="26" t="s">
        <v>37</v>
      </c>
    </row>
    <row r="509" spans="1:32" ht="27" customHeight="1" x14ac:dyDescent="0.25">
      <c r="A509" s="16" t="s">
        <v>28</v>
      </c>
      <c r="B509" s="46" t="s">
        <v>29</v>
      </c>
      <c r="C509" s="17" t="s">
        <v>65</v>
      </c>
      <c r="D509" s="47">
        <v>2018</v>
      </c>
      <c r="E509" s="195">
        <v>2018008040</v>
      </c>
      <c r="F509" s="17" t="s">
        <v>1204</v>
      </c>
      <c r="G509" s="16" t="s">
        <v>32</v>
      </c>
      <c r="H509" s="17" t="s">
        <v>33</v>
      </c>
      <c r="I509" s="19">
        <v>3.01</v>
      </c>
      <c r="J509" s="180">
        <v>3.64</v>
      </c>
      <c r="K509" s="180">
        <v>3.64</v>
      </c>
      <c r="L509" s="17"/>
      <c r="M509" s="17" t="s">
        <v>79</v>
      </c>
      <c r="N509" s="196"/>
      <c r="O509" s="197" t="s">
        <v>346</v>
      </c>
      <c r="P509" s="16" t="s">
        <v>37</v>
      </c>
      <c r="Q509" s="194" t="s">
        <v>493</v>
      </c>
      <c r="R509" s="198" t="s">
        <v>676</v>
      </c>
      <c r="S509" s="17"/>
      <c r="T509" s="199" t="s">
        <v>70</v>
      </c>
      <c r="U509" s="200">
        <v>43244</v>
      </c>
      <c r="V509" s="200">
        <v>43244</v>
      </c>
      <c r="W509" s="200">
        <v>43245</v>
      </c>
      <c r="X509" s="200">
        <v>43255</v>
      </c>
      <c r="Y509" s="22"/>
      <c r="Z509" s="22"/>
      <c r="AA509" s="22"/>
      <c r="AB509" s="49">
        <f>AC509/(1+Tabla3[[#This Row],[TIPUS IVA]])</f>
        <v>3.0082644628099175</v>
      </c>
      <c r="AC509" s="180">
        <v>3.64</v>
      </c>
      <c r="AD509" s="25">
        <v>0.21</v>
      </c>
      <c r="AE509" s="17" t="s">
        <v>38</v>
      </c>
      <c r="AF509" s="26" t="s">
        <v>37</v>
      </c>
    </row>
    <row r="510" spans="1:32" ht="27" customHeight="1" x14ac:dyDescent="0.25">
      <c r="A510" s="16" t="s">
        <v>28</v>
      </c>
      <c r="B510" s="46" t="s">
        <v>29</v>
      </c>
      <c r="C510" s="17" t="s">
        <v>65</v>
      </c>
      <c r="D510" s="47">
        <v>2018</v>
      </c>
      <c r="E510" s="195">
        <v>2018008042</v>
      </c>
      <c r="F510" s="17" t="s">
        <v>1204</v>
      </c>
      <c r="G510" s="16" t="s">
        <v>32</v>
      </c>
      <c r="H510" s="17" t="s">
        <v>33</v>
      </c>
      <c r="I510" s="19">
        <v>6.02</v>
      </c>
      <c r="J510" s="180">
        <v>7.28</v>
      </c>
      <c r="K510" s="180">
        <v>7.28</v>
      </c>
      <c r="L510" s="17"/>
      <c r="M510" s="17" t="s">
        <v>79</v>
      </c>
      <c r="N510" s="196"/>
      <c r="O510" s="197" t="s">
        <v>346</v>
      </c>
      <c r="P510" s="16" t="s">
        <v>37</v>
      </c>
      <c r="Q510" s="194" t="s">
        <v>493</v>
      </c>
      <c r="R510" s="198" t="s">
        <v>676</v>
      </c>
      <c r="S510" s="17"/>
      <c r="T510" s="199" t="s">
        <v>70</v>
      </c>
      <c r="U510" s="200">
        <v>43244</v>
      </c>
      <c r="V510" s="200">
        <v>43244</v>
      </c>
      <c r="W510" s="200">
        <v>43245</v>
      </c>
      <c r="X510" s="200">
        <v>43255</v>
      </c>
      <c r="Y510" s="22"/>
      <c r="Z510" s="22"/>
      <c r="AA510" s="22"/>
      <c r="AB510" s="49">
        <f>AC510/(1+Tabla3[[#This Row],[TIPUS IVA]])</f>
        <v>6.0165289256198351</v>
      </c>
      <c r="AC510" s="180">
        <v>7.28</v>
      </c>
      <c r="AD510" s="25">
        <v>0.21</v>
      </c>
      <c r="AE510" s="17" t="s">
        <v>38</v>
      </c>
      <c r="AF510" s="26" t="s">
        <v>37</v>
      </c>
    </row>
    <row r="511" spans="1:32" ht="27" customHeight="1" x14ac:dyDescent="0.25">
      <c r="A511" s="16" t="s">
        <v>28</v>
      </c>
      <c r="B511" s="46" t="s">
        <v>29</v>
      </c>
      <c r="C511" s="17" t="s">
        <v>65</v>
      </c>
      <c r="D511" s="47">
        <v>2018</v>
      </c>
      <c r="E511" s="195">
        <v>2018009957</v>
      </c>
      <c r="F511" s="191" t="s">
        <v>1204</v>
      </c>
      <c r="G511" s="16" t="s">
        <v>32</v>
      </c>
      <c r="H511" s="17" t="s">
        <v>33</v>
      </c>
      <c r="I511" s="187">
        <v>3.01</v>
      </c>
      <c r="J511" s="180">
        <v>3.64</v>
      </c>
      <c r="K511" s="180">
        <v>3.64</v>
      </c>
      <c r="L511" s="17"/>
      <c r="M511" s="17" t="s">
        <v>79</v>
      </c>
      <c r="N511" s="196"/>
      <c r="O511" s="197" t="s">
        <v>346</v>
      </c>
      <c r="P511" s="16" t="s">
        <v>37</v>
      </c>
      <c r="Q511" s="194" t="s">
        <v>493</v>
      </c>
      <c r="R511" s="198" t="s">
        <v>676</v>
      </c>
      <c r="S511" s="17"/>
      <c r="T511" s="199" t="s">
        <v>70</v>
      </c>
      <c r="U511" s="200">
        <v>43272</v>
      </c>
      <c r="V511" s="200">
        <v>43272</v>
      </c>
      <c r="W511" s="200">
        <v>43273</v>
      </c>
      <c r="X511" s="200">
        <v>43276</v>
      </c>
      <c r="Y511" s="22"/>
      <c r="Z511" s="22"/>
      <c r="AA511" s="22"/>
      <c r="AB511" s="49">
        <f>AC511/(1+Tabla3[[#This Row],[TIPUS IVA]])</f>
        <v>3.0082644628099175</v>
      </c>
      <c r="AC511" s="180">
        <v>3.64</v>
      </c>
      <c r="AD511" s="25">
        <v>0.21</v>
      </c>
      <c r="AE511" s="17" t="s">
        <v>38</v>
      </c>
      <c r="AF511" s="26" t="s">
        <v>37</v>
      </c>
    </row>
    <row r="512" spans="1:32" ht="27" customHeight="1" x14ac:dyDescent="0.25">
      <c r="A512" s="16" t="s">
        <v>28</v>
      </c>
      <c r="B512" s="46" t="s">
        <v>29</v>
      </c>
      <c r="C512" s="17" t="s">
        <v>65</v>
      </c>
      <c r="D512" s="47">
        <v>2018</v>
      </c>
      <c r="E512" s="195">
        <v>2018009494</v>
      </c>
      <c r="F512" s="17" t="s">
        <v>1205</v>
      </c>
      <c r="G512" s="16" t="s">
        <v>32</v>
      </c>
      <c r="H512" s="17" t="s">
        <v>33</v>
      </c>
      <c r="I512" s="19">
        <v>1500</v>
      </c>
      <c r="J512" s="180">
        <v>1500</v>
      </c>
      <c r="K512" s="180">
        <v>1500</v>
      </c>
      <c r="L512" s="17"/>
      <c r="M512" s="17" t="s">
        <v>79</v>
      </c>
      <c r="N512" s="196" t="s">
        <v>1206</v>
      </c>
      <c r="O512" s="197" t="s">
        <v>1207</v>
      </c>
      <c r="P512" s="16" t="s">
        <v>37</v>
      </c>
      <c r="Q512" s="194" t="s">
        <v>493</v>
      </c>
      <c r="R512" s="198" t="s">
        <v>624</v>
      </c>
      <c r="S512" s="17"/>
      <c r="T512" s="199" t="s">
        <v>164</v>
      </c>
      <c r="U512" s="200">
        <v>43272</v>
      </c>
      <c r="V512" s="200">
        <v>43272</v>
      </c>
      <c r="W512" s="200">
        <v>43273</v>
      </c>
      <c r="X512" s="200">
        <v>43276</v>
      </c>
      <c r="Y512" s="22"/>
      <c r="Z512" s="22"/>
      <c r="AA512" s="22"/>
      <c r="AB512" s="49">
        <f>AC512/(1+Tabla3[[#This Row],[TIPUS IVA]])</f>
        <v>1500</v>
      </c>
      <c r="AC512" s="180">
        <v>1500</v>
      </c>
      <c r="AD512" s="25">
        <v>0</v>
      </c>
      <c r="AE512" s="17" t="s">
        <v>38</v>
      </c>
      <c r="AF512" s="26" t="s">
        <v>37</v>
      </c>
    </row>
    <row r="513" spans="1:32" ht="27" customHeight="1" x14ac:dyDescent="0.25">
      <c r="A513" s="16" t="s">
        <v>28</v>
      </c>
      <c r="B513" s="46" t="s">
        <v>29</v>
      </c>
      <c r="C513" s="17" t="s">
        <v>515</v>
      </c>
      <c r="D513" s="47">
        <v>2018</v>
      </c>
      <c r="E513" s="195">
        <v>2018005760</v>
      </c>
      <c r="F513" s="17" t="s">
        <v>1208</v>
      </c>
      <c r="G513" s="16" t="s">
        <v>32</v>
      </c>
      <c r="H513" s="17" t="s">
        <v>33</v>
      </c>
      <c r="I513" s="19">
        <v>15.49</v>
      </c>
      <c r="J513" s="180">
        <v>18.739999999999998</v>
      </c>
      <c r="K513" s="180">
        <v>18.739999999999998</v>
      </c>
      <c r="L513" s="17" t="s">
        <v>52</v>
      </c>
      <c r="M513" s="17" t="s">
        <v>514</v>
      </c>
      <c r="N513" s="196" t="s">
        <v>348</v>
      </c>
      <c r="O513" s="197" t="s">
        <v>349</v>
      </c>
      <c r="P513" s="16" t="s">
        <v>37</v>
      </c>
      <c r="Q513" s="194" t="s">
        <v>493</v>
      </c>
      <c r="R513" s="198" t="s">
        <v>503</v>
      </c>
      <c r="S513" s="17"/>
      <c r="T513" s="199" t="s">
        <v>1209</v>
      </c>
      <c r="U513" s="200">
        <v>43210</v>
      </c>
      <c r="V513" s="200">
        <v>43210</v>
      </c>
      <c r="W513" s="200">
        <v>43213</v>
      </c>
      <c r="X513" s="200">
        <v>43213</v>
      </c>
      <c r="Y513" s="22"/>
      <c r="Z513" s="22"/>
      <c r="AA513" s="22"/>
      <c r="AB513" s="49">
        <f>AC513/(1+Tabla3[[#This Row],[TIPUS IVA]])</f>
        <v>15.487603305785123</v>
      </c>
      <c r="AC513" s="180">
        <v>18.739999999999998</v>
      </c>
      <c r="AD513" s="25">
        <v>0.21</v>
      </c>
      <c r="AE513" s="17" t="s">
        <v>38</v>
      </c>
      <c r="AF513" s="26" t="s">
        <v>37</v>
      </c>
    </row>
    <row r="514" spans="1:32" ht="27" customHeight="1" x14ac:dyDescent="0.25">
      <c r="A514" s="16" t="s">
        <v>28</v>
      </c>
      <c r="B514" s="46" t="s">
        <v>29</v>
      </c>
      <c r="C514" s="17" t="s">
        <v>65</v>
      </c>
      <c r="D514" s="47">
        <v>2018</v>
      </c>
      <c r="E514" s="195">
        <v>2018008565</v>
      </c>
      <c r="F514" s="17" t="s">
        <v>1210</v>
      </c>
      <c r="G514" s="16" t="s">
        <v>32</v>
      </c>
      <c r="H514" s="17" t="s">
        <v>33</v>
      </c>
      <c r="I514" s="19">
        <v>1440</v>
      </c>
      <c r="J514" s="180">
        <v>1440</v>
      </c>
      <c r="K514" s="180">
        <v>1440</v>
      </c>
      <c r="L514" s="17"/>
      <c r="M514" s="17" t="s">
        <v>79</v>
      </c>
      <c r="N514" s="196" t="s">
        <v>1211</v>
      </c>
      <c r="O514" s="197" t="s">
        <v>1212</v>
      </c>
      <c r="P514" s="16" t="s">
        <v>37</v>
      </c>
      <c r="Q514" s="194" t="s">
        <v>493</v>
      </c>
      <c r="R514" s="198" t="s">
        <v>1213</v>
      </c>
      <c r="S514" s="17"/>
      <c r="T514" s="199" t="s">
        <v>164</v>
      </c>
      <c r="U514" s="200">
        <v>43258</v>
      </c>
      <c r="V514" s="200">
        <v>43258</v>
      </c>
      <c r="W514" s="200">
        <v>43262</v>
      </c>
      <c r="X514" s="200">
        <v>43262</v>
      </c>
      <c r="Y514" s="22"/>
      <c r="Z514" s="22"/>
      <c r="AA514" s="22"/>
      <c r="AB514" s="49">
        <f>AC514/(1+Tabla3[[#This Row],[TIPUS IVA]])</f>
        <v>1440</v>
      </c>
      <c r="AC514" s="180">
        <v>1440</v>
      </c>
      <c r="AD514" s="25">
        <v>0</v>
      </c>
      <c r="AE514" s="17" t="s">
        <v>38</v>
      </c>
      <c r="AF514" s="26" t="s">
        <v>37</v>
      </c>
    </row>
    <row r="515" spans="1:32" ht="27" customHeight="1" x14ac:dyDescent="0.25">
      <c r="A515" s="16" t="s">
        <v>28</v>
      </c>
      <c r="B515" s="46" t="s">
        <v>29</v>
      </c>
      <c r="C515" s="17" t="s">
        <v>65</v>
      </c>
      <c r="D515" s="47">
        <v>2018</v>
      </c>
      <c r="E515" s="59">
        <v>2018002638</v>
      </c>
      <c r="F515" s="17" t="s">
        <v>1214</v>
      </c>
      <c r="G515" s="16" t="s">
        <v>32</v>
      </c>
      <c r="H515" s="17" t="s">
        <v>33</v>
      </c>
      <c r="I515" s="19">
        <f>J515/(1+10%)</f>
        <v>8172.9999999999991</v>
      </c>
      <c r="J515" s="38">
        <v>8990.2999999999993</v>
      </c>
      <c r="K515" s="38">
        <v>8990.2999999999993</v>
      </c>
      <c r="L515" s="17"/>
      <c r="M515" s="17" t="s">
        <v>79</v>
      </c>
      <c r="N515" s="60" t="s">
        <v>1215</v>
      </c>
      <c r="O515" s="55" t="s">
        <v>1216</v>
      </c>
      <c r="P515" s="16" t="s">
        <v>37</v>
      </c>
      <c r="Q515" s="194" t="s">
        <v>493</v>
      </c>
      <c r="R515" s="63" t="s">
        <v>1213</v>
      </c>
      <c r="S515" s="17"/>
      <c r="T515" s="62" t="s">
        <v>1217</v>
      </c>
      <c r="U515" s="24">
        <v>43196</v>
      </c>
      <c r="V515" s="24">
        <v>43196</v>
      </c>
      <c r="W515" s="24">
        <v>43199</v>
      </c>
      <c r="X515" s="24">
        <v>43262</v>
      </c>
      <c r="Y515" s="42" t="s">
        <v>514</v>
      </c>
      <c r="Z515" s="22"/>
      <c r="AA515" s="22"/>
      <c r="AB515" s="49">
        <f>AC515/(1+AD515)</f>
        <v>8172.9999999999991</v>
      </c>
      <c r="AC515" s="39">
        <v>8990.2999999999993</v>
      </c>
      <c r="AD515" s="25">
        <v>0.1</v>
      </c>
      <c r="AE515" s="17" t="s">
        <v>38</v>
      </c>
      <c r="AF515" s="26" t="s">
        <v>37</v>
      </c>
    </row>
    <row r="516" spans="1:32" ht="27" customHeight="1" x14ac:dyDescent="0.25">
      <c r="A516" s="16" t="s">
        <v>28</v>
      </c>
      <c r="B516" s="46" t="s">
        <v>29</v>
      </c>
      <c r="C516" s="17" t="s">
        <v>65</v>
      </c>
      <c r="D516" s="47">
        <v>2018</v>
      </c>
      <c r="E516" s="59">
        <v>2018002098</v>
      </c>
      <c r="F516" s="17" t="s">
        <v>1218</v>
      </c>
      <c r="G516" s="16" t="s">
        <v>32</v>
      </c>
      <c r="H516" s="17" t="s">
        <v>33</v>
      </c>
      <c r="I516" s="19">
        <f>J516/(1+21%)</f>
        <v>990.39669421487611</v>
      </c>
      <c r="J516" s="38">
        <v>1198.3800000000001</v>
      </c>
      <c r="K516" s="38">
        <v>1198.3800000000001</v>
      </c>
      <c r="L516" s="17"/>
      <c r="M516" s="17" t="s">
        <v>79</v>
      </c>
      <c r="N516" s="60" t="s">
        <v>1219</v>
      </c>
      <c r="O516" s="55" t="s">
        <v>1220</v>
      </c>
      <c r="P516" s="16" t="s">
        <v>37</v>
      </c>
      <c r="Q516" s="194" t="s">
        <v>493</v>
      </c>
      <c r="R516" s="63" t="s">
        <v>503</v>
      </c>
      <c r="S516" s="17"/>
      <c r="T516" s="62" t="s">
        <v>98</v>
      </c>
      <c r="U516" s="24">
        <v>43150</v>
      </c>
      <c r="V516" s="24">
        <v>43157</v>
      </c>
      <c r="W516" s="24">
        <v>43160</v>
      </c>
      <c r="X516" s="24">
        <v>43227</v>
      </c>
      <c r="Y516" s="22"/>
      <c r="Z516" s="22"/>
      <c r="AA516" s="22"/>
      <c r="AB516" s="49">
        <f>AC516/(1+AD516)</f>
        <v>990.39669421487611</v>
      </c>
      <c r="AC516" s="39">
        <v>1198.3800000000001</v>
      </c>
      <c r="AD516" s="25">
        <v>0.21</v>
      </c>
      <c r="AE516" s="17" t="s">
        <v>38</v>
      </c>
      <c r="AF516" s="26" t="s">
        <v>37</v>
      </c>
    </row>
    <row r="517" spans="1:32" ht="27" customHeight="1" x14ac:dyDescent="0.25">
      <c r="A517" s="16" t="s">
        <v>28</v>
      </c>
      <c r="B517" s="46" t="s">
        <v>29</v>
      </c>
      <c r="C517" s="17" t="s">
        <v>65</v>
      </c>
      <c r="D517" s="47">
        <v>2018</v>
      </c>
      <c r="E517" s="59">
        <v>2018002421</v>
      </c>
      <c r="F517" s="17" t="s">
        <v>1221</v>
      </c>
      <c r="G517" s="16" t="s">
        <v>32</v>
      </c>
      <c r="H517" s="17" t="s">
        <v>33</v>
      </c>
      <c r="I517" s="19">
        <f>J517/(1+21%)</f>
        <v>495.20661157024796</v>
      </c>
      <c r="J517" s="38">
        <v>599.20000000000005</v>
      </c>
      <c r="K517" s="38">
        <v>599.20000000000005</v>
      </c>
      <c r="L517" s="17"/>
      <c r="M517" s="17" t="s">
        <v>79</v>
      </c>
      <c r="N517" s="60" t="s">
        <v>1219</v>
      </c>
      <c r="O517" s="55" t="s">
        <v>1220</v>
      </c>
      <c r="P517" s="16" t="s">
        <v>37</v>
      </c>
      <c r="Q517" s="194" t="s">
        <v>493</v>
      </c>
      <c r="R517" s="63" t="s">
        <v>503</v>
      </c>
      <c r="S517" s="17"/>
      <c r="T517" s="62" t="s">
        <v>98</v>
      </c>
      <c r="U517" s="24">
        <v>43153</v>
      </c>
      <c r="V517" s="24">
        <v>43157</v>
      </c>
      <c r="W517" s="24">
        <v>43160</v>
      </c>
      <c r="X517" s="24">
        <v>43227</v>
      </c>
      <c r="Y517" s="22"/>
      <c r="Z517" s="22"/>
      <c r="AA517" s="22"/>
      <c r="AB517" s="49">
        <f>AC517/(1+AD517)</f>
        <v>495.20661157024796</v>
      </c>
      <c r="AC517" s="39">
        <v>599.20000000000005</v>
      </c>
      <c r="AD517" s="25">
        <v>0.21</v>
      </c>
      <c r="AE517" s="17" t="s">
        <v>38</v>
      </c>
      <c r="AF517" s="26" t="s">
        <v>37</v>
      </c>
    </row>
    <row r="518" spans="1:32" ht="27" customHeight="1" x14ac:dyDescent="0.25">
      <c r="A518" s="16" t="s">
        <v>28</v>
      </c>
      <c r="B518" s="46" t="s">
        <v>29</v>
      </c>
      <c r="C518" s="17" t="s">
        <v>65</v>
      </c>
      <c r="D518" s="47">
        <v>2018</v>
      </c>
      <c r="E518" s="195">
        <v>2018005929</v>
      </c>
      <c r="F518" s="17" t="s">
        <v>1222</v>
      </c>
      <c r="G518" s="16" t="s">
        <v>32</v>
      </c>
      <c r="H518" s="17" t="s">
        <v>33</v>
      </c>
      <c r="I518" s="19">
        <v>800</v>
      </c>
      <c r="J518" s="180">
        <v>968</v>
      </c>
      <c r="K518" s="180">
        <v>968</v>
      </c>
      <c r="L518" s="17"/>
      <c r="M518" s="17" t="s">
        <v>79</v>
      </c>
      <c r="N518" s="60" t="s">
        <v>1219</v>
      </c>
      <c r="O518" s="197" t="s">
        <v>1223</v>
      </c>
      <c r="P518" s="16" t="s">
        <v>37</v>
      </c>
      <c r="Q518" s="194" t="s">
        <v>493</v>
      </c>
      <c r="R518" s="198" t="s">
        <v>503</v>
      </c>
      <c r="S518" s="17"/>
      <c r="T518" s="62" t="s">
        <v>98</v>
      </c>
      <c r="U518" s="200">
        <v>43210</v>
      </c>
      <c r="V518" s="200">
        <v>43210</v>
      </c>
      <c r="W518" s="200">
        <v>43213</v>
      </c>
      <c r="X518" s="200">
        <v>43220</v>
      </c>
      <c r="Y518" s="22"/>
      <c r="Z518" s="22"/>
      <c r="AA518" s="22"/>
      <c r="AB518" s="49">
        <f>AC518/(1+Tabla3[[#This Row],[TIPUS IVA]])</f>
        <v>800</v>
      </c>
      <c r="AC518" s="180">
        <v>968</v>
      </c>
      <c r="AD518" s="25">
        <v>0.21</v>
      </c>
      <c r="AE518" s="17" t="s">
        <v>38</v>
      </c>
      <c r="AF518" s="26" t="s">
        <v>37</v>
      </c>
    </row>
    <row r="519" spans="1:32" ht="27" customHeight="1" x14ac:dyDescent="0.25">
      <c r="A519" s="16" t="s">
        <v>28</v>
      </c>
      <c r="B519" s="46" t="s">
        <v>29</v>
      </c>
      <c r="C519" s="17" t="s">
        <v>65</v>
      </c>
      <c r="D519" s="47">
        <v>2018</v>
      </c>
      <c r="E519" s="195">
        <v>2018008191</v>
      </c>
      <c r="F519" s="17" t="s">
        <v>1222</v>
      </c>
      <c r="G519" s="16" t="s">
        <v>32</v>
      </c>
      <c r="H519" s="17" t="s">
        <v>33</v>
      </c>
      <c r="I519" s="19">
        <v>4965.25</v>
      </c>
      <c r="J519" s="180">
        <v>6007.95</v>
      </c>
      <c r="K519" s="180">
        <v>6007.95</v>
      </c>
      <c r="L519" s="17"/>
      <c r="M519" s="17" t="s">
        <v>79</v>
      </c>
      <c r="N519" s="60" t="s">
        <v>1219</v>
      </c>
      <c r="O519" s="197" t="s">
        <v>1223</v>
      </c>
      <c r="P519" s="16" t="s">
        <v>37</v>
      </c>
      <c r="Q519" s="194" t="s">
        <v>493</v>
      </c>
      <c r="R519" s="198" t="s">
        <v>503</v>
      </c>
      <c r="S519" s="17"/>
      <c r="T519" s="62" t="s">
        <v>98</v>
      </c>
      <c r="U519" s="58">
        <v>43063</v>
      </c>
      <c r="V519" s="58">
        <v>43074</v>
      </c>
      <c r="W519" s="200">
        <v>43262</v>
      </c>
      <c r="X519" s="200">
        <v>43262</v>
      </c>
      <c r="Y519" s="42" t="s">
        <v>514</v>
      </c>
      <c r="Z519" s="22"/>
      <c r="AA519" s="22"/>
      <c r="AB519" s="49">
        <f>AC519/(1+Tabla3[[#This Row],[TIPUS IVA]])</f>
        <v>4965.2479338842977</v>
      </c>
      <c r="AC519" s="180">
        <v>6007.95</v>
      </c>
      <c r="AD519" s="25">
        <v>0.21</v>
      </c>
      <c r="AE519" s="17" t="s">
        <v>38</v>
      </c>
      <c r="AF519" s="26" t="s">
        <v>37</v>
      </c>
    </row>
    <row r="520" spans="1:32" ht="27" customHeight="1" x14ac:dyDescent="0.25">
      <c r="A520" s="16" t="s">
        <v>28</v>
      </c>
      <c r="B520" s="46" t="s">
        <v>29</v>
      </c>
      <c r="C520" s="16" t="s">
        <v>40</v>
      </c>
      <c r="D520" s="47">
        <v>2017</v>
      </c>
      <c r="E520" s="59">
        <v>2018006483</v>
      </c>
      <c r="F520" s="17" t="s">
        <v>1224</v>
      </c>
      <c r="G520" s="16" t="s">
        <v>32</v>
      </c>
      <c r="H520" s="17" t="s">
        <v>33</v>
      </c>
      <c r="I520" s="19">
        <f>J520/(1+21%)</f>
        <v>3147.0991735537191</v>
      </c>
      <c r="J520" s="38">
        <v>3807.99</v>
      </c>
      <c r="K520" s="38">
        <v>3807.99</v>
      </c>
      <c r="L520" s="43" t="s">
        <v>52</v>
      </c>
      <c r="M520" s="43" t="s">
        <v>514</v>
      </c>
      <c r="N520" s="60" t="s">
        <v>1225</v>
      </c>
      <c r="O520" s="55" t="s">
        <v>1226</v>
      </c>
      <c r="P520" s="16" t="s">
        <v>37</v>
      </c>
      <c r="Q520" s="194" t="s">
        <v>493</v>
      </c>
      <c r="R520" s="61" t="s">
        <v>624</v>
      </c>
      <c r="S520" s="17"/>
      <c r="T520" s="62" t="s">
        <v>298</v>
      </c>
      <c r="U520" s="24">
        <v>43073</v>
      </c>
      <c r="V520" s="24">
        <v>43074</v>
      </c>
      <c r="W520" s="24">
        <v>43076</v>
      </c>
      <c r="X520" s="24">
        <v>43242</v>
      </c>
      <c r="Y520" s="17"/>
      <c r="Z520" s="22"/>
      <c r="AA520" s="17"/>
      <c r="AB520" s="49">
        <f>AC520/(1+AD520)</f>
        <v>3147.0991735537191</v>
      </c>
      <c r="AC520" s="38">
        <v>3807.99</v>
      </c>
      <c r="AD520" s="25">
        <v>0.21</v>
      </c>
      <c r="AE520" s="17" t="s">
        <v>38</v>
      </c>
      <c r="AF520" s="26" t="s">
        <v>37</v>
      </c>
    </row>
    <row r="521" spans="1:32" ht="27" customHeight="1" x14ac:dyDescent="0.25">
      <c r="A521" s="16" t="s">
        <v>28</v>
      </c>
      <c r="B521" s="46" t="s">
        <v>29</v>
      </c>
      <c r="C521" s="17" t="s">
        <v>65</v>
      </c>
      <c r="D521" s="47">
        <v>2018</v>
      </c>
      <c r="E521" s="195">
        <v>2018005753</v>
      </c>
      <c r="F521" s="17" t="s">
        <v>1227</v>
      </c>
      <c r="G521" s="16" t="s">
        <v>32</v>
      </c>
      <c r="H521" s="17" t="s">
        <v>33</v>
      </c>
      <c r="I521" s="19">
        <v>2400</v>
      </c>
      <c r="J521" s="180">
        <v>2904</v>
      </c>
      <c r="K521" s="180">
        <v>2904</v>
      </c>
      <c r="L521" s="17"/>
      <c r="M521" s="17" t="s">
        <v>79</v>
      </c>
      <c r="N521" s="196"/>
      <c r="O521" s="197" t="s">
        <v>1228</v>
      </c>
      <c r="P521" s="16" t="s">
        <v>37</v>
      </c>
      <c r="Q521" s="194" t="s">
        <v>493</v>
      </c>
      <c r="R521" s="198" t="s">
        <v>657</v>
      </c>
      <c r="S521" s="17"/>
      <c r="T521" s="199" t="s">
        <v>1229</v>
      </c>
      <c r="U521" s="200">
        <v>43209</v>
      </c>
      <c r="V521" s="200">
        <v>43209</v>
      </c>
      <c r="W521" s="200">
        <v>43210</v>
      </c>
      <c r="X521" s="200">
        <v>43220</v>
      </c>
      <c r="Y521" s="22"/>
      <c r="Z521" s="22"/>
      <c r="AA521" s="22"/>
      <c r="AB521" s="49">
        <f>AC521/(1+Tabla3[[#This Row],[TIPUS IVA]])</f>
        <v>2400</v>
      </c>
      <c r="AC521" s="180">
        <v>2904</v>
      </c>
      <c r="AD521" s="25">
        <v>0.21</v>
      </c>
      <c r="AE521" s="17" t="s">
        <v>38</v>
      </c>
      <c r="AF521" s="26" t="s">
        <v>37</v>
      </c>
    </row>
    <row r="522" spans="1:32" ht="27" customHeight="1" x14ac:dyDescent="0.25">
      <c r="A522" s="16" t="s">
        <v>28</v>
      </c>
      <c r="B522" s="46" t="s">
        <v>29</v>
      </c>
      <c r="C522" s="17" t="s">
        <v>65</v>
      </c>
      <c r="D522" s="47">
        <v>2018</v>
      </c>
      <c r="E522" s="195">
        <v>2018007198</v>
      </c>
      <c r="F522" s="17" t="s">
        <v>1230</v>
      </c>
      <c r="G522" s="16" t="s">
        <v>32</v>
      </c>
      <c r="H522" s="17" t="s">
        <v>33</v>
      </c>
      <c r="I522" s="19">
        <v>800</v>
      </c>
      <c r="J522" s="180">
        <v>968</v>
      </c>
      <c r="K522" s="180">
        <v>968</v>
      </c>
      <c r="L522" s="17"/>
      <c r="M522" s="17" t="s">
        <v>79</v>
      </c>
      <c r="N522" s="196"/>
      <c r="O522" s="197" t="s">
        <v>1228</v>
      </c>
      <c r="P522" s="16" t="s">
        <v>37</v>
      </c>
      <c r="Q522" s="194" t="s">
        <v>493</v>
      </c>
      <c r="R522" s="198" t="s">
        <v>657</v>
      </c>
      <c r="S522" s="17"/>
      <c r="T522" s="199" t="s">
        <v>1229</v>
      </c>
      <c r="U522" s="200">
        <v>43231</v>
      </c>
      <c r="V522" s="200">
        <v>43231</v>
      </c>
      <c r="W522" s="200">
        <v>43234</v>
      </c>
      <c r="X522" s="200">
        <v>43248</v>
      </c>
      <c r="Y522" s="22"/>
      <c r="Z522" s="22"/>
      <c r="AA522" s="22"/>
      <c r="AB522" s="49">
        <f>AC522/(1+Tabla3[[#This Row],[TIPUS IVA]])</f>
        <v>800</v>
      </c>
      <c r="AC522" s="180">
        <v>968</v>
      </c>
      <c r="AD522" s="25">
        <v>0.21</v>
      </c>
      <c r="AE522" s="17" t="s">
        <v>38</v>
      </c>
      <c r="AF522" s="26" t="s">
        <v>37</v>
      </c>
    </row>
    <row r="523" spans="1:32" ht="27" customHeight="1" x14ac:dyDescent="0.25">
      <c r="A523" s="16" t="s">
        <v>28</v>
      </c>
      <c r="B523" s="46" t="s">
        <v>29</v>
      </c>
      <c r="C523" s="17" t="s">
        <v>65</v>
      </c>
      <c r="D523" s="47">
        <v>2018</v>
      </c>
      <c r="E523" s="195">
        <v>2018009959</v>
      </c>
      <c r="F523" s="191" t="s">
        <v>1230</v>
      </c>
      <c r="G523" s="16" t="s">
        <v>32</v>
      </c>
      <c r="H523" s="17" t="s">
        <v>33</v>
      </c>
      <c r="I523" s="187">
        <v>800</v>
      </c>
      <c r="J523" s="180">
        <v>968</v>
      </c>
      <c r="K523" s="180">
        <v>968</v>
      </c>
      <c r="L523" s="17"/>
      <c r="M523" s="17" t="s">
        <v>79</v>
      </c>
      <c r="N523" s="196"/>
      <c r="O523" s="197" t="s">
        <v>1228</v>
      </c>
      <c r="P523" s="16" t="s">
        <v>37</v>
      </c>
      <c r="Q523" s="194" t="s">
        <v>493</v>
      </c>
      <c r="R523" s="198" t="s">
        <v>657</v>
      </c>
      <c r="S523" s="17"/>
      <c r="T523" s="199" t="s">
        <v>1229</v>
      </c>
      <c r="U523" s="200">
        <v>43272</v>
      </c>
      <c r="V523" s="200">
        <v>43272</v>
      </c>
      <c r="W523" s="200">
        <v>43273</v>
      </c>
      <c r="X523" s="200">
        <v>43276</v>
      </c>
      <c r="Y523" s="22"/>
      <c r="Z523" s="22"/>
      <c r="AA523" s="22"/>
      <c r="AB523" s="49">
        <f>AC523/(1+Tabla3[[#This Row],[TIPUS IVA]])</f>
        <v>800</v>
      </c>
      <c r="AC523" s="180">
        <v>968</v>
      </c>
      <c r="AD523" s="25">
        <v>0.21</v>
      </c>
      <c r="AE523" s="17" t="s">
        <v>38</v>
      </c>
      <c r="AF523" s="26" t="s">
        <v>37</v>
      </c>
    </row>
    <row r="524" spans="1:32" ht="27" customHeight="1" x14ac:dyDescent="0.25">
      <c r="A524" s="16" t="s">
        <v>28</v>
      </c>
      <c r="B524" s="46" t="s">
        <v>29</v>
      </c>
      <c r="C524" s="17" t="s">
        <v>40</v>
      </c>
      <c r="D524" s="47">
        <v>2018</v>
      </c>
      <c r="E524" s="59">
        <v>2018002137</v>
      </c>
      <c r="F524" s="17" t="s">
        <v>1231</v>
      </c>
      <c r="G524" s="16" t="s">
        <v>32</v>
      </c>
      <c r="H524" s="17" t="s">
        <v>33</v>
      </c>
      <c r="I524" s="19">
        <v>814.03846153846155</v>
      </c>
      <c r="J524" s="38">
        <v>846.6</v>
      </c>
      <c r="K524" s="38">
        <v>846.6</v>
      </c>
      <c r="L524" s="17" t="s">
        <v>52</v>
      </c>
      <c r="M524" s="17"/>
      <c r="N524" s="60" t="s">
        <v>362</v>
      </c>
      <c r="O524" s="55" t="s">
        <v>363</v>
      </c>
      <c r="P524" s="16" t="s">
        <v>37</v>
      </c>
      <c r="Q524" s="194" t="s">
        <v>493</v>
      </c>
      <c r="R524" s="63" t="s">
        <v>503</v>
      </c>
      <c r="S524" s="17"/>
      <c r="T524" s="62" t="s">
        <v>141</v>
      </c>
      <c r="U524" s="24">
        <v>43154</v>
      </c>
      <c r="V524" s="24">
        <v>43157</v>
      </c>
      <c r="W524" s="24">
        <v>43160</v>
      </c>
      <c r="X524" s="24">
        <v>43213</v>
      </c>
      <c r="Y524" s="22"/>
      <c r="Z524" s="22"/>
      <c r="AA524" s="22"/>
      <c r="AB524" s="49">
        <f>AC524/(1+AD524)</f>
        <v>814.03846153846155</v>
      </c>
      <c r="AC524" s="39">
        <v>846.6</v>
      </c>
      <c r="AD524" s="25">
        <v>0.04</v>
      </c>
      <c r="AE524" s="17" t="s">
        <v>38</v>
      </c>
      <c r="AF524" s="26" t="s">
        <v>37</v>
      </c>
    </row>
    <row r="525" spans="1:32" ht="27" customHeight="1" x14ac:dyDescent="0.25">
      <c r="A525" s="16" t="s">
        <v>28</v>
      </c>
      <c r="B525" s="46" t="s">
        <v>29</v>
      </c>
      <c r="C525" s="17" t="s">
        <v>40</v>
      </c>
      <c r="D525" s="47">
        <v>2018</v>
      </c>
      <c r="E525" s="59">
        <v>2018003913</v>
      </c>
      <c r="F525" s="17" t="s">
        <v>1232</v>
      </c>
      <c r="G525" s="16" t="s">
        <v>32</v>
      </c>
      <c r="H525" s="17" t="s">
        <v>33</v>
      </c>
      <c r="I525" s="19">
        <v>542.55769230769226</v>
      </c>
      <c r="J525" s="38">
        <v>564.26</v>
      </c>
      <c r="K525" s="38">
        <v>564.26</v>
      </c>
      <c r="L525" s="17" t="s">
        <v>52</v>
      </c>
      <c r="M525" s="17"/>
      <c r="N525" s="60" t="s">
        <v>362</v>
      </c>
      <c r="O525" s="55" t="s">
        <v>363</v>
      </c>
      <c r="P525" s="16" t="s">
        <v>37</v>
      </c>
      <c r="Q525" s="194" t="s">
        <v>493</v>
      </c>
      <c r="R525" s="63" t="s">
        <v>503</v>
      </c>
      <c r="S525" s="17"/>
      <c r="T525" s="62" t="s">
        <v>141</v>
      </c>
      <c r="U525" s="24">
        <v>43193</v>
      </c>
      <c r="V525" s="24">
        <v>43195</v>
      </c>
      <c r="W525" s="24">
        <v>43196</v>
      </c>
      <c r="X525" s="24">
        <v>43234</v>
      </c>
      <c r="Y525" s="17"/>
      <c r="Z525" s="22"/>
      <c r="AA525" s="17"/>
      <c r="AB525" s="49">
        <f>AC525/(1+AD525)</f>
        <v>542.55769230769226</v>
      </c>
      <c r="AC525" s="39">
        <v>564.26</v>
      </c>
      <c r="AD525" s="25">
        <v>0.04</v>
      </c>
      <c r="AE525" s="17" t="s">
        <v>38</v>
      </c>
      <c r="AF525" s="26" t="s">
        <v>37</v>
      </c>
    </row>
    <row r="526" spans="1:32" ht="27" customHeight="1" x14ac:dyDescent="0.25">
      <c r="A526" s="16" t="s">
        <v>28</v>
      </c>
      <c r="B526" s="46" t="s">
        <v>29</v>
      </c>
      <c r="C526" s="17" t="s">
        <v>40</v>
      </c>
      <c r="D526" s="47">
        <v>2018</v>
      </c>
      <c r="E526" s="59">
        <v>2018004453</v>
      </c>
      <c r="F526" s="17" t="s">
        <v>1233</v>
      </c>
      <c r="G526" s="16" t="s">
        <v>32</v>
      </c>
      <c r="H526" s="17" t="s">
        <v>33</v>
      </c>
      <c r="I526" s="19">
        <v>49.288461538461533</v>
      </c>
      <c r="J526" s="38">
        <v>51.26</v>
      </c>
      <c r="K526" s="38">
        <v>51.26</v>
      </c>
      <c r="L526" s="17" t="s">
        <v>52</v>
      </c>
      <c r="M526" s="43"/>
      <c r="N526" s="60" t="s">
        <v>362</v>
      </c>
      <c r="O526" s="55" t="s">
        <v>363</v>
      </c>
      <c r="P526" s="16" t="s">
        <v>37</v>
      </c>
      <c r="Q526" s="194" t="s">
        <v>493</v>
      </c>
      <c r="R526" s="63" t="s">
        <v>503</v>
      </c>
      <c r="S526" s="17"/>
      <c r="T526" s="62" t="s">
        <v>141</v>
      </c>
      <c r="U526" s="24">
        <v>43195</v>
      </c>
      <c r="V526" s="24">
        <v>43195</v>
      </c>
      <c r="W526" s="24">
        <v>43196</v>
      </c>
      <c r="X526" s="24">
        <v>43220</v>
      </c>
      <c r="Y526" s="22"/>
      <c r="Z526" s="22"/>
      <c r="AA526" s="22"/>
      <c r="AB526" s="49">
        <f>AC526/(1+AD526)</f>
        <v>49.288461538461533</v>
      </c>
      <c r="AC526" s="39">
        <v>51.26</v>
      </c>
      <c r="AD526" s="25">
        <v>0.04</v>
      </c>
      <c r="AE526" s="17" t="s">
        <v>38</v>
      </c>
      <c r="AF526" s="26" t="s">
        <v>37</v>
      </c>
    </row>
    <row r="527" spans="1:32" ht="27" customHeight="1" x14ac:dyDescent="0.25">
      <c r="A527" s="16" t="s">
        <v>28</v>
      </c>
      <c r="B527" s="46" t="s">
        <v>29</v>
      </c>
      <c r="C527" s="17" t="s">
        <v>515</v>
      </c>
      <c r="D527" s="47">
        <v>2018</v>
      </c>
      <c r="E527" s="195">
        <v>2018005689</v>
      </c>
      <c r="F527" s="17" t="s">
        <v>1234</v>
      </c>
      <c r="G527" s="16" t="s">
        <v>32</v>
      </c>
      <c r="H527" s="17" t="s">
        <v>33</v>
      </c>
      <c r="I527" s="19">
        <v>68.365384615384613</v>
      </c>
      <c r="J527" s="180">
        <v>71.099999999999994</v>
      </c>
      <c r="K527" s="180">
        <v>71.099999999999994</v>
      </c>
      <c r="L527" s="17" t="s">
        <v>517</v>
      </c>
      <c r="M527" s="17"/>
      <c r="N527" s="196" t="s">
        <v>362</v>
      </c>
      <c r="O527" s="197" t="s">
        <v>363</v>
      </c>
      <c r="P527" s="16" t="s">
        <v>37</v>
      </c>
      <c r="Q527" s="194" t="s">
        <v>493</v>
      </c>
      <c r="R527" s="198" t="s">
        <v>503</v>
      </c>
      <c r="S527" s="17"/>
      <c r="T527" s="62" t="s">
        <v>141</v>
      </c>
      <c r="U527" s="200">
        <v>43231</v>
      </c>
      <c r="V527" s="200">
        <v>43231</v>
      </c>
      <c r="W527" s="200">
        <v>43234</v>
      </c>
      <c r="X527" s="200">
        <v>43234</v>
      </c>
      <c r="Y527" s="22"/>
      <c r="Z527" s="22"/>
      <c r="AA527" s="22"/>
      <c r="AB527" s="49">
        <f>AC527/(1+Tabla3[[#This Row],[TIPUS IVA]])</f>
        <v>68.365384615384613</v>
      </c>
      <c r="AC527" s="180">
        <v>71.099999999999994</v>
      </c>
      <c r="AD527" s="25">
        <v>0.04</v>
      </c>
      <c r="AE527" s="17" t="s">
        <v>38</v>
      </c>
      <c r="AF527" s="26" t="s">
        <v>37</v>
      </c>
    </row>
    <row r="528" spans="1:32" ht="27" customHeight="1" x14ac:dyDescent="0.25">
      <c r="A528" s="16" t="s">
        <v>28</v>
      </c>
      <c r="B528" s="46" t="s">
        <v>29</v>
      </c>
      <c r="C528" s="17" t="s">
        <v>515</v>
      </c>
      <c r="D528" s="47">
        <v>2018</v>
      </c>
      <c r="E528" s="195">
        <v>2018007742</v>
      </c>
      <c r="F528" s="17" t="s">
        <v>1234</v>
      </c>
      <c r="G528" s="16" t="s">
        <v>32</v>
      </c>
      <c r="H528" s="17" t="s">
        <v>33</v>
      </c>
      <c r="I528" s="19">
        <v>61.057692307692307</v>
      </c>
      <c r="J528" s="180">
        <v>63.5</v>
      </c>
      <c r="K528" s="180">
        <v>63.5</v>
      </c>
      <c r="L528" s="17" t="s">
        <v>517</v>
      </c>
      <c r="M528" s="17"/>
      <c r="N528" s="196" t="s">
        <v>362</v>
      </c>
      <c r="O528" s="197" t="s">
        <v>363</v>
      </c>
      <c r="P528" s="16" t="s">
        <v>37</v>
      </c>
      <c r="Q528" s="194" t="s">
        <v>493</v>
      </c>
      <c r="R528" s="198" t="s">
        <v>503</v>
      </c>
      <c r="S528" s="17"/>
      <c r="T528" s="62" t="s">
        <v>141</v>
      </c>
      <c r="U528" s="200">
        <v>43237</v>
      </c>
      <c r="V528" s="200">
        <v>43237</v>
      </c>
      <c r="W528" s="200">
        <v>43242</v>
      </c>
      <c r="X528" s="200">
        <v>43248</v>
      </c>
      <c r="Y528" s="22"/>
      <c r="Z528" s="22"/>
      <c r="AA528" s="22"/>
      <c r="AB528" s="49">
        <f>AC528/(1+Tabla3[[#This Row],[TIPUS IVA]])</f>
        <v>61.057692307692307</v>
      </c>
      <c r="AC528" s="180">
        <v>63.5</v>
      </c>
      <c r="AD528" s="25">
        <v>0.04</v>
      </c>
      <c r="AE528" s="17" t="s">
        <v>38</v>
      </c>
      <c r="AF528" s="26" t="s">
        <v>37</v>
      </c>
    </row>
    <row r="529" spans="1:32" ht="27" customHeight="1" x14ac:dyDescent="0.25">
      <c r="A529" s="16" t="s">
        <v>28</v>
      </c>
      <c r="B529" s="46" t="s">
        <v>29</v>
      </c>
      <c r="C529" s="17" t="s">
        <v>515</v>
      </c>
      <c r="D529" s="47">
        <v>2018</v>
      </c>
      <c r="E529" s="195">
        <v>2018008206</v>
      </c>
      <c r="F529" s="17" t="s">
        <v>1235</v>
      </c>
      <c r="G529" s="16" t="s">
        <v>32</v>
      </c>
      <c r="H529" s="17" t="s">
        <v>33</v>
      </c>
      <c r="I529" s="19">
        <v>3.1730769230769229</v>
      </c>
      <c r="J529" s="180">
        <v>3.3</v>
      </c>
      <c r="K529" s="180">
        <v>3.3</v>
      </c>
      <c r="L529" s="17" t="s">
        <v>517</v>
      </c>
      <c r="M529" s="17"/>
      <c r="N529" s="196" t="s">
        <v>362</v>
      </c>
      <c r="O529" s="197" t="s">
        <v>363</v>
      </c>
      <c r="P529" s="16" t="s">
        <v>37</v>
      </c>
      <c r="Q529" s="194" t="s">
        <v>493</v>
      </c>
      <c r="R529" s="198" t="s">
        <v>503</v>
      </c>
      <c r="S529" s="17"/>
      <c r="T529" s="62" t="s">
        <v>141</v>
      </c>
      <c r="U529" s="200">
        <v>43251</v>
      </c>
      <c r="V529" s="200">
        <v>43251</v>
      </c>
      <c r="W529" s="200">
        <v>43252</v>
      </c>
      <c r="X529" s="200">
        <v>43255</v>
      </c>
      <c r="Y529" s="22"/>
      <c r="Z529" s="22"/>
      <c r="AA529" s="22"/>
      <c r="AB529" s="49">
        <f>AC529/(1+Tabla3[[#This Row],[TIPUS IVA]])</f>
        <v>3.1730769230769229</v>
      </c>
      <c r="AC529" s="180">
        <v>3.3</v>
      </c>
      <c r="AD529" s="25">
        <v>0.04</v>
      </c>
      <c r="AE529" s="17" t="s">
        <v>38</v>
      </c>
      <c r="AF529" s="26" t="s">
        <v>37</v>
      </c>
    </row>
    <row r="530" spans="1:32" ht="27" customHeight="1" x14ac:dyDescent="0.25">
      <c r="A530" s="16" t="s">
        <v>28</v>
      </c>
      <c r="B530" s="46" t="s">
        <v>29</v>
      </c>
      <c r="C530" s="17" t="s">
        <v>40</v>
      </c>
      <c r="D530" s="47">
        <v>2018</v>
      </c>
      <c r="E530" s="59">
        <v>2018000136</v>
      </c>
      <c r="F530" s="17" t="s">
        <v>1236</v>
      </c>
      <c r="G530" s="16" t="s">
        <v>32</v>
      </c>
      <c r="H530" s="17" t="s">
        <v>33</v>
      </c>
      <c r="I530" s="19">
        <f>J530/(1+21%)</f>
        <v>480</v>
      </c>
      <c r="J530" s="38">
        <v>580.79999999999995</v>
      </c>
      <c r="K530" s="38">
        <v>580.79999999999995</v>
      </c>
      <c r="L530" s="43" t="s">
        <v>52</v>
      </c>
      <c r="M530" s="43"/>
      <c r="N530" s="60" t="s">
        <v>1237</v>
      </c>
      <c r="O530" s="55" t="s">
        <v>1238</v>
      </c>
      <c r="P530" s="16" t="s">
        <v>37</v>
      </c>
      <c r="Q530" s="194" t="s">
        <v>493</v>
      </c>
      <c r="R530" s="63" t="s">
        <v>1239</v>
      </c>
      <c r="S530" s="17"/>
      <c r="T530" s="62" t="s">
        <v>437</v>
      </c>
      <c r="U530" s="24">
        <v>43117</v>
      </c>
      <c r="V530" s="24">
        <v>43119</v>
      </c>
      <c r="W530" s="24">
        <v>43122</v>
      </c>
      <c r="X530" s="24">
        <v>43248</v>
      </c>
      <c r="Y530" s="22"/>
      <c r="Z530" s="22"/>
      <c r="AA530" s="22"/>
      <c r="AB530" s="49">
        <f>AC530/(1+AD530)</f>
        <v>480</v>
      </c>
      <c r="AC530" s="39">
        <v>580.79999999999995</v>
      </c>
      <c r="AD530" s="25">
        <v>0.21</v>
      </c>
      <c r="AE530" s="17" t="s">
        <v>38</v>
      </c>
      <c r="AF530" s="26" t="s">
        <v>37</v>
      </c>
    </row>
    <row r="531" spans="1:32" ht="27" customHeight="1" x14ac:dyDescent="0.25">
      <c r="A531" s="16" t="s">
        <v>28</v>
      </c>
      <c r="B531" s="46" t="s">
        <v>29</v>
      </c>
      <c r="C531" s="17" t="s">
        <v>65</v>
      </c>
      <c r="D531" s="47">
        <v>2018</v>
      </c>
      <c r="E531" s="195">
        <v>2018008855</v>
      </c>
      <c r="F531" s="17" t="s">
        <v>1240</v>
      </c>
      <c r="G531" s="16" t="s">
        <v>32</v>
      </c>
      <c r="H531" s="17" t="s">
        <v>33</v>
      </c>
      <c r="I531" s="19">
        <v>354.3</v>
      </c>
      <c r="J531" s="180">
        <v>428.7</v>
      </c>
      <c r="K531" s="180">
        <v>428.7</v>
      </c>
      <c r="L531" s="17"/>
      <c r="M531" s="17" t="s">
        <v>79</v>
      </c>
      <c r="N531" s="196"/>
      <c r="O531" s="197" t="s">
        <v>1241</v>
      </c>
      <c r="P531" s="16" t="s">
        <v>37</v>
      </c>
      <c r="Q531" s="194" t="s">
        <v>493</v>
      </c>
      <c r="R531" s="198" t="s">
        <v>503</v>
      </c>
      <c r="S531" s="17"/>
      <c r="T531" s="199" t="s">
        <v>98</v>
      </c>
      <c r="U531" s="200">
        <v>43258</v>
      </c>
      <c r="V531" s="200">
        <v>43258</v>
      </c>
      <c r="W531" s="200">
        <v>43259</v>
      </c>
      <c r="X531" s="200">
        <v>43262</v>
      </c>
      <c r="Y531" s="22"/>
      <c r="Z531" s="22"/>
      <c r="AA531" s="22"/>
      <c r="AB531" s="49">
        <f>AC531/(1+Tabla3[[#This Row],[TIPUS IVA]])</f>
        <v>354.29752066115702</v>
      </c>
      <c r="AC531" s="180">
        <v>428.7</v>
      </c>
      <c r="AD531" s="25">
        <v>0.21</v>
      </c>
      <c r="AE531" s="17" t="s">
        <v>38</v>
      </c>
      <c r="AF531" s="26" t="s">
        <v>37</v>
      </c>
    </row>
    <row r="532" spans="1:32" ht="27" customHeight="1" x14ac:dyDescent="0.25">
      <c r="A532" s="16" t="s">
        <v>28</v>
      </c>
      <c r="B532" s="46" t="s">
        <v>29</v>
      </c>
      <c r="C532" s="17" t="s">
        <v>65</v>
      </c>
      <c r="D532" s="47">
        <v>2018</v>
      </c>
      <c r="E532" s="195">
        <v>2018009540</v>
      </c>
      <c r="F532" s="191" t="s">
        <v>1242</v>
      </c>
      <c r="G532" s="16" t="s">
        <v>32</v>
      </c>
      <c r="H532" s="17" t="s">
        <v>33</v>
      </c>
      <c r="I532" s="187">
        <v>839.8</v>
      </c>
      <c r="J532" s="180">
        <v>1016.16</v>
      </c>
      <c r="K532" s="180">
        <v>1016.16</v>
      </c>
      <c r="L532" s="17"/>
      <c r="M532" s="17" t="s">
        <v>79</v>
      </c>
      <c r="N532" s="196"/>
      <c r="O532" s="197" t="s">
        <v>1241</v>
      </c>
      <c r="P532" s="16" t="s">
        <v>37</v>
      </c>
      <c r="Q532" s="194" t="s">
        <v>493</v>
      </c>
      <c r="R532" s="198" t="s">
        <v>503</v>
      </c>
      <c r="S532" s="17"/>
      <c r="T532" s="199" t="s">
        <v>98</v>
      </c>
      <c r="U532" s="200">
        <v>43265</v>
      </c>
      <c r="V532" s="200">
        <v>43265</v>
      </c>
      <c r="W532" s="200">
        <v>43266</v>
      </c>
      <c r="X532" s="200">
        <v>43269</v>
      </c>
      <c r="Y532" s="22"/>
      <c r="Z532" s="22"/>
      <c r="AA532" s="22"/>
      <c r="AB532" s="49">
        <f>AC532/(1+Tabla3[[#This Row],[TIPUS IVA]])</f>
        <v>839.80165289256195</v>
      </c>
      <c r="AC532" s="180">
        <v>1016.16</v>
      </c>
      <c r="AD532" s="25">
        <v>0.21</v>
      </c>
      <c r="AE532" s="17" t="s">
        <v>38</v>
      </c>
      <c r="AF532" s="26" t="s">
        <v>37</v>
      </c>
    </row>
    <row r="533" spans="1:32" ht="27" customHeight="1" x14ac:dyDescent="0.25">
      <c r="A533" s="16" t="s">
        <v>28</v>
      </c>
      <c r="B533" s="46" t="s">
        <v>29</v>
      </c>
      <c r="C533" s="17" t="s">
        <v>40</v>
      </c>
      <c r="D533" s="47">
        <v>2018</v>
      </c>
      <c r="E533" s="59">
        <v>2018002859</v>
      </c>
      <c r="F533" s="17" t="s">
        <v>1243</v>
      </c>
      <c r="G533" s="16" t="s">
        <v>32</v>
      </c>
      <c r="H533" s="17" t="s">
        <v>33</v>
      </c>
      <c r="I533" s="19">
        <f>J533/(1+21%)</f>
        <v>160</v>
      </c>
      <c r="J533" s="38">
        <v>193.6</v>
      </c>
      <c r="K533" s="38">
        <v>193.6</v>
      </c>
      <c r="L533" s="17" t="s">
        <v>52</v>
      </c>
      <c r="M533" s="17"/>
      <c r="N533" s="60" t="s">
        <v>1244</v>
      </c>
      <c r="O533" s="55" t="s">
        <v>1245</v>
      </c>
      <c r="P533" s="16" t="s">
        <v>37</v>
      </c>
      <c r="Q533" s="194" t="s">
        <v>493</v>
      </c>
      <c r="R533" s="63" t="s">
        <v>503</v>
      </c>
      <c r="S533" s="17"/>
      <c r="T533" s="62" t="s">
        <v>141</v>
      </c>
      <c r="U533" s="24">
        <v>43164</v>
      </c>
      <c r="V533" s="24">
        <v>43165</v>
      </c>
      <c r="W533" s="24">
        <v>43165</v>
      </c>
      <c r="X533" s="24">
        <v>43199</v>
      </c>
      <c r="Y533" s="22"/>
      <c r="Z533" s="22"/>
      <c r="AA533" s="22"/>
      <c r="AB533" s="49">
        <f>AC533/(1+AD533)</f>
        <v>160</v>
      </c>
      <c r="AC533" s="39">
        <v>193.6</v>
      </c>
      <c r="AD533" s="25">
        <v>0.21</v>
      </c>
      <c r="AE533" s="17" t="s">
        <v>38</v>
      </c>
      <c r="AF533" s="26" t="s">
        <v>37</v>
      </c>
    </row>
    <row r="534" spans="1:32" ht="27" customHeight="1" x14ac:dyDescent="0.25">
      <c r="A534" s="16" t="s">
        <v>28</v>
      </c>
      <c r="B534" s="46" t="s">
        <v>29</v>
      </c>
      <c r="C534" s="17" t="s">
        <v>515</v>
      </c>
      <c r="D534" s="47">
        <v>2018</v>
      </c>
      <c r="E534" s="195">
        <v>2018006478</v>
      </c>
      <c r="F534" s="17" t="s">
        <v>1246</v>
      </c>
      <c r="G534" s="16" t="s">
        <v>32</v>
      </c>
      <c r="H534" s="17" t="s">
        <v>33</v>
      </c>
      <c r="I534" s="19">
        <v>120</v>
      </c>
      <c r="J534" s="180">
        <v>145.19999999999999</v>
      </c>
      <c r="K534" s="180">
        <v>145.19999999999999</v>
      </c>
      <c r="L534" s="17" t="s">
        <v>517</v>
      </c>
      <c r="M534" s="17"/>
      <c r="N534" s="196" t="s">
        <v>1244</v>
      </c>
      <c r="O534" s="197" t="s">
        <v>1245</v>
      </c>
      <c r="P534" s="16" t="s">
        <v>37</v>
      </c>
      <c r="Q534" s="194" t="s">
        <v>493</v>
      </c>
      <c r="R534" s="198" t="s">
        <v>503</v>
      </c>
      <c r="S534" s="17"/>
      <c r="T534" s="199" t="s">
        <v>141</v>
      </c>
      <c r="U534" s="200">
        <v>43223</v>
      </c>
      <c r="V534" s="200">
        <v>43223</v>
      </c>
      <c r="W534" s="200">
        <v>43227</v>
      </c>
      <c r="X534" s="200">
        <v>43234</v>
      </c>
      <c r="Y534" s="22"/>
      <c r="Z534" s="22"/>
      <c r="AA534" s="22"/>
      <c r="AB534" s="49">
        <f>AC534/(1+Tabla3[[#This Row],[TIPUS IVA]])</f>
        <v>120</v>
      </c>
      <c r="AC534" s="180">
        <v>145.19999999999999</v>
      </c>
      <c r="AD534" s="25">
        <v>0.21</v>
      </c>
      <c r="AE534" s="17" t="s">
        <v>38</v>
      </c>
      <c r="AF534" s="26" t="s">
        <v>37</v>
      </c>
    </row>
    <row r="535" spans="1:32" ht="27" customHeight="1" x14ac:dyDescent="0.25">
      <c r="A535" s="16" t="s">
        <v>28</v>
      </c>
      <c r="B535" s="46" t="s">
        <v>29</v>
      </c>
      <c r="C535" s="17" t="s">
        <v>515</v>
      </c>
      <c r="D535" s="47">
        <v>2018</v>
      </c>
      <c r="E535" s="195">
        <v>2018007204</v>
      </c>
      <c r="F535" s="17" t="s">
        <v>1247</v>
      </c>
      <c r="G535" s="16" t="s">
        <v>32</v>
      </c>
      <c r="H535" s="17" t="s">
        <v>33</v>
      </c>
      <c r="I535" s="19">
        <v>740</v>
      </c>
      <c r="J535" s="180">
        <v>895.4</v>
      </c>
      <c r="K535" s="180">
        <v>895.4</v>
      </c>
      <c r="L535" s="17" t="s">
        <v>517</v>
      </c>
      <c r="M535" s="17"/>
      <c r="N535" s="196" t="s">
        <v>1244</v>
      </c>
      <c r="O535" s="197" t="s">
        <v>1245</v>
      </c>
      <c r="P535" s="16" t="s">
        <v>37</v>
      </c>
      <c r="Q535" s="194" t="s">
        <v>493</v>
      </c>
      <c r="R535" s="198" t="s">
        <v>503</v>
      </c>
      <c r="S535" s="17"/>
      <c r="T535" s="199" t="s">
        <v>141</v>
      </c>
      <c r="U535" s="200">
        <v>43231</v>
      </c>
      <c r="V535" s="200">
        <v>43231</v>
      </c>
      <c r="W535" s="200">
        <v>43234</v>
      </c>
      <c r="X535" s="200">
        <v>43248</v>
      </c>
      <c r="Y535" s="22"/>
      <c r="Z535" s="22"/>
      <c r="AA535" s="22"/>
      <c r="AB535" s="49">
        <f>AC535/(1+Tabla3[[#This Row],[TIPUS IVA]])</f>
        <v>740</v>
      </c>
      <c r="AC535" s="180">
        <v>895.4</v>
      </c>
      <c r="AD535" s="25">
        <v>0.21</v>
      </c>
      <c r="AE535" s="17" t="s">
        <v>38</v>
      </c>
      <c r="AF535" s="26" t="s">
        <v>37</v>
      </c>
    </row>
    <row r="536" spans="1:32" ht="27" customHeight="1" x14ac:dyDescent="0.25">
      <c r="A536" s="16" t="s">
        <v>28</v>
      </c>
      <c r="B536" s="46" t="s">
        <v>29</v>
      </c>
      <c r="C536" s="17" t="s">
        <v>515</v>
      </c>
      <c r="D536" s="47">
        <v>2018</v>
      </c>
      <c r="E536" s="195">
        <v>2018007205</v>
      </c>
      <c r="F536" s="17" t="s">
        <v>1248</v>
      </c>
      <c r="G536" s="16" t="s">
        <v>32</v>
      </c>
      <c r="H536" s="17" t="s">
        <v>33</v>
      </c>
      <c r="I536" s="19">
        <v>1322</v>
      </c>
      <c r="J536" s="180">
        <v>1599.62</v>
      </c>
      <c r="K536" s="180">
        <v>1599.62</v>
      </c>
      <c r="L536" s="17" t="s">
        <v>517</v>
      </c>
      <c r="M536" s="17"/>
      <c r="N536" s="196" t="s">
        <v>1244</v>
      </c>
      <c r="O536" s="197" t="s">
        <v>1245</v>
      </c>
      <c r="P536" s="16" t="s">
        <v>37</v>
      </c>
      <c r="Q536" s="194" t="s">
        <v>493</v>
      </c>
      <c r="R536" s="198" t="s">
        <v>503</v>
      </c>
      <c r="S536" s="17"/>
      <c r="T536" s="199" t="s">
        <v>141</v>
      </c>
      <c r="U536" s="200">
        <v>43237</v>
      </c>
      <c r="V536" s="200">
        <v>43237</v>
      </c>
      <c r="W536" s="200">
        <v>43242</v>
      </c>
      <c r="X536" s="200">
        <v>43248</v>
      </c>
      <c r="Y536" s="22"/>
      <c r="Z536" s="22"/>
      <c r="AA536" s="22"/>
      <c r="AB536" s="49">
        <f>AC536/(1+Tabla3[[#This Row],[TIPUS IVA]])</f>
        <v>1322</v>
      </c>
      <c r="AC536" s="180">
        <v>1599.62</v>
      </c>
      <c r="AD536" s="25">
        <v>0.21</v>
      </c>
      <c r="AE536" s="17" t="s">
        <v>38</v>
      </c>
      <c r="AF536" s="26" t="s">
        <v>37</v>
      </c>
    </row>
    <row r="537" spans="1:32" ht="27" customHeight="1" x14ac:dyDescent="0.25">
      <c r="A537" s="16" t="s">
        <v>28</v>
      </c>
      <c r="B537" s="46" t="s">
        <v>29</v>
      </c>
      <c r="C537" s="17" t="s">
        <v>515</v>
      </c>
      <c r="D537" s="47">
        <v>2018</v>
      </c>
      <c r="E537" s="195">
        <v>2018007270</v>
      </c>
      <c r="F537" s="17" t="s">
        <v>1249</v>
      </c>
      <c r="G537" s="16" t="s">
        <v>32</v>
      </c>
      <c r="H537" s="17" t="s">
        <v>33</v>
      </c>
      <c r="I537" s="19">
        <v>52</v>
      </c>
      <c r="J537" s="180">
        <v>62.92</v>
      </c>
      <c r="K537" s="180">
        <v>62.92</v>
      </c>
      <c r="L537" s="17" t="s">
        <v>517</v>
      </c>
      <c r="M537" s="17"/>
      <c r="N537" s="196" t="s">
        <v>1244</v>
      </c>
      <c r="O537" s="197" t="s">
        <v>1245</v>
      </c>
      <c r="P537" s="16" t="s">
        <v>37</v>
      </c>
      <c r="Q537" s="194" t="s">
        <v>493</v>
      </c>
      <c r="R537" s="198" t="s">
        <v>503</v>
      </c>
      <c r="S537" s="17"/>
      <c r="T537" s="199" t="s">
        <v>141</v>
      </c>
      <c r="U537" s="200">
        <v>43237</v>
      </c>
      <c r="V537" s="200">
        <v>43237</v>
      </c>
      <c r="W537" s="200">
        <v>43242</v>
      </c>
      <c r="X537" s="200">
        <v>43242</v>
      </c>
      <c r="Y537" s="22"/>
      <c r="Z537" s="22"/>
      <c r="AA537" s="22"/>
      <c r="AB537" s="49">
        <f>AC537/(1+Tabla3[[#This Row],[TIPUS IVA]])</f>
        <v>52</v>
      </c>
      <c r="AC537" s="180">
        <v>62.92</v>
      </c>
      <c r="AD537" s="25">
        <v>0.21</v>
      </c>
      <c r="AE537" s="17" t="s">
        <v>38</v>
      </c>
      <c r="AF537" s="26" t="s">
        <v>37</v>
      </c>
    </row>
    <row r="538" spans="1:32" ht="27" customHeight="1" x14ac:dyDescent="0.25">
      <c r="A538" s="16" t="s">
        <v>28</v>
      </c>
      <c r="B538" s="46" t="s">
        <v>29</v>
      </c>
      <c r="C538" s="17" t="s">
        <v>515</v>
      </c>
      <c r="D538" s="47">
        <v>2018</v>
      </c>
      <c r="E538" s="195">
        <v>2018007786</v>
      </c>
      <c r="F538" s="17" t="s">
        <v>1250</v>
      </c>
      <c r="G538" s="16" t="s">
        <v>32</v>
      </c>
      <c r="H538" s="17" t="s">
        <v>33</v>
      </c>
      <c r="I538" s="19">
        <v>1262</v>
      </c>
      <c r="J538" s="180">
        <v>1527.02</v>
      </c>
      <c r="K538" s="180">
        <v>1527.02</v>
      </c>
      <c r="L538" s="17" t="s">
        <v>517</v>
      </c>
      <c r="M538" s="17"/>
      <c r="N538" s="196" t="s">
        <v>1244</v>
      </c>
      <c r="O538" s="197" t="s">
        <v>1245</v>
      </c>
      <c r="P538" s="16" t="s">
        <v>37</v>
      </c>
      <c r="Q538" s="194" t="s">
        <v>493</v>
      </c>
      <c r="R538" s="198" t="s">
        <v>503</v>
      </c>
      <c r="S538" s="17"/>
      <c r="T538" s="199" t="s">
        <v>141</v>
      </c>
      <c r="U538" s="200">
        <v>43251</v>
      </c>
      <c r="V538" s="200">
        <v>43251</v>
      </c>
      <c r="W538" s="200">
        <v>43252</v>
      </c>
      <c r="X538" s="200">
        <v>43255</v>
      </c>
      <c r="Y538" s="22"/>
      <c r="Z538" s="22"/>
      <c r="AA538" s="22"/>
      <c r="AB538" s="49">
        <f>AC538/(1+Tabla3[[#This Row],[TIPUS IVA]])</f>
        <v>1262</v>
      </c>
      <c r="AC538" s="180">
        <v>1527.02</v>
      </c>
      <c r="AD538" s="25">
        <v>0.21</v>
      </c>
      <c r="AE538" s="17" t="s">
        <v>38</v>
      </c>
      <c r="AF538" s="26" t="s">
        <v>37</v>
      </c>
    </row>
    <row r="539" spans="1:32" ht="27" customHeight="1" x14ac:dyDescent="0.25">
      <c r="A539" s="16" t="s">
        <v>28</v>
      </c>
      <c r="B539" s="46" t="s">
        <v>29</v>
      </c>
      <c r="C539" s="17" t="s">
        <v>495</v>
      </c>
      <c r="D539" s="47">
        <v>2018</v>
      </c>
      <c r="E539" s="195">
        <v>2018005751</v>
      </c>
      <c r="F539" s="17" t="s">
        <v>1251</v>
      </c>
      <c r="G539" s="16" t="s">
        <v>32</v>
      </c>
      <c r="H539" s="17" t="s">
        <v>33</v>
      </c>
      <c r="I539" s="19">
        <v>60</v>
      </c>
      <c r="J539" s="180">
        <v>72.599999999999994</v>
      </c>
      <c r="K539" s="180">
        <v>72.599999999999994</v>
      </c>
      <c r="L539" s="17"/>
      <c r="M539" s="17" t="s">
        <v>614</v>
      </c>
      <c r="N539" s="196" t="s">
        <v>373</v>
      </c>
      <c r="O539" s="197" t="s">
        <v>374</v>
      </c>
      <c r="P539" s="16" t="s">
        <v>37</v>
      </c>
      <c r="Q539" s="194" t="s">
        <v>493</v>
      </c>
      <c r="R539" s="198" t="s">
        <v>503</v>
      </c>
      <c r="S539" s="17"/>
      <c r="T539" s="199" t="s">
        <v>98</v>
      </c>
      <c r="U539" s="200">
        <v>43210</v>
      </c>
      <c r="V539" s="200">
        <v>43210</v>
      </c>
      <c r="W539" s="200">
        <v>43213</v>
      </c>
      <c r="X539" s="200">
        <v>43213</v>
      </c>
      <c r="Y539" s="22"/>
      <c r="Z539" s="22"/>
      <c r="AA539" s="22"/>
      <c r="AB539" s="49">
        <f>AC539/(1+Tabla3[[#This Row],[TIPUS IVA]])</f>
        <v>60</v>
      </c>
      <c r="AC539" s="180">
        <v>72.599999999999994</v>
      </c>
      <c r="AD539" s="25">
        <v>0.21</v>
      </c>
      <c r="AE539" s="17" t="s">
        <v>38</v>
      </c>
      <c r="AF539" s="26" t="s">
        <v>37</v>
      </c>
    </row>
    <row r="540" spans="1:32" ht="27" customHeight="1" x14ac:dyDescent="0.25">
      <c r="A540" s="16" t="s">
        <v>28</v>
      </c>
      <c r="B540" s="46" t="s">
        <v>29</v>
      </c>
      <c r="C540" s="17" t="s">
        <v>65</v>
      </c>
      <c r="D540" s="47">
        <v>2018</v>
      </c>
      <c r="E540" s="195">
        <v>2018009690</v>
      </c>
      <c r="F540" s="191" t="s">
        <v>1252</v>
      </c>
      <c r="G540" s="16" t="s">
        <v>32</v>
      </c>
      <c r="H540" s="17" t="s">
        <v>33</v>
      </c>
      <c r="I540" s="187">
        <v>139.46</v>
      </c>
      <c r="J540" s="180">
        <v>168.75</v>
      </c>
      <c r="K540" s="180">
        <v>168.75</v>
      </c>
      <c r="L540" s="17"/>
      <c r="M540" s="17" t="s">
        <v>1253</v>
      </c>
      <c r="N540" s="196"/>
      <c r="O540" s="197" t="s">
        <v>1254</v>
      </c>
      <c r="P540" s="16" t="s">
        <v>37</v>
      </c>
      <c r="Q540" s="194" t="s">
        <v>493</v>
      </c>
      <c r="R540" s="198" t="s">
        <v>500</v>
      </c>
      <c r="S540" s="17"/>
      <c r="T540" s="199" t="s">
        <v>70</v>
      </c>
      <c r="U540" s="200">
        <v>43272</v>
      </c>
      <c r="V540" s="200">
        <v>43272</v>
      </c>
      <c r="W540" s="200">
        <v>43273</v>
      </c>
      <c r="X540" s="200">
        <v>43276</v>
      </c>
      <c r="Y540" s="22"/>
      <c r="Z540" s="22"/>
      <c r="AA540" s="22"/>
      <c r="AB540" s="49">
        <f>AC540/(1+Tabla3[[#This Row],[TIPUS IVA]])</f>
        <v>139.46280991735537</v>
      </c>
      <c r="AC540" s="180">
        <v>168.75</v>
      </c>
      <c r="AD540" s="25">
        <v>0.21</v>
      </c>
      <c r="AE540" s="17" t="s">
        <v>38</v>
      </c>
      <c r="AF540" s="26" t="s">
        <v>37</v>
      </c>
    </row>
    <row r="541" spans="1:32" ht="27" customHeight="1" x14ac:dyDescent="0.25">
      <c r="A541" s="16" t="s">
        <v>28</v>
      </c>
      <c r="B541" s="46" t="s">
        <v>29</v>
      </c>
      <c r="C541" s="17" t="s">
        <v>65</v>
      </c>
      <c r="D541" s="47">
        <v>2018</v>
      </c>
      <c r="E541" s="195">
        <v>2018009692</v>
      </c>
      <c r="F541" s="191" t="s">
        <v>1255</v>
      </c>
      <c r="G541" s="16" t="s">
        <v>32</v>
      </c>
      <c r="H541" s="17" t="s">
        <v>33</v>
      </c>
      <c r="I541" s="187">
        <v>1243.05</v>
      </c>
      <c r="J541" s="180">
        <v>1504.09</v>
      </c>
      <c r="K541" s="180">
        <v>1504.09</v>
      </c>
      <c r="L541" s="17"/>
      <c r="M541" s="17" t="s">
        <v>1253</v>
      </c>
      <c r="N541" s="196"/>
      <c r="O541" s="197" t="s">
        <v>1254</v>
      </c>
      <c r="P541" s="16" t="s">
        <v>37</v>
      </c>
      <c r="Q541" s="194" t="s">
        <v>493</v>
      </c>
      <c r="R541" s="198" t="s">
        <v>500</v>
      </c>
      <c r="S541" s="17"/>
      <c r="T541" s="199" t="s">
        <v>70</v>
      </c>
      <c r="U541" s="200">
        <v>43272</v>
      </c>
      <c r="V541" s="200">
        <v>43272</v>
      </c>
      <c r="W541" s="200">
        <v>43273</v>
      </c>
      <c r="X541" s="200">
        <v>43276</v>
      </c>
      <c r="Y541" s="22"/>
      <c r="Z541" s="22"/>
      <c r="AA541" s="22"/>
      <c r="AB541" s="49">
        <f>AC541/(1+Tabla3[[#This Row],[TIPUS IVA]])</f>
        <v>1243.0495867768595</v>
      </c>
      <c r="AC541" s="180">
        <v>1504.09</v>
      </c>
      <c r="AD541" s="25">
        <v>0.21</v>
      </c>
      <c r="AE541" s="17" t="s">
        <v>38</v>
      </c>
      <c r="AF541" s="26" t="s">
        <v>37</v>
      </c>
    </row>
    <row r="542" spans="1:32" ht="27" customHeight="1" x14ac:dyDescent="0.25">
      <c r="A542" s="16" t="s">
        <v>28</v>
      </c>
      <c r="B542" s="46" t="s">
        <v>29</v>
      </c>
      <c r="C542" s="17" t="s">
        <v>65</v>
      </c>
      <c r="D542" s="47">
        <v>2018</v>
      </c>
      <c r="E542" s="195">
        <v>2018006015</v>
      </c>
      <c r="F542" s="17" t="s">
        <v>1256</v>
      </c>
      <c r="G542" s="16" t="s">
        <v>32</v>
      </c>
      <c r="H542" s="17" t="s">
        <v>33</v>
      </c>
      <c r="I542" s="19">
        <v>90.91</v>
      </c>
      <c r="J542" s="180">
        <v>110</v>
      </c>
      <c r="K542" s="180">
        <v>110</v>
      </c>
      <c r="L542" s="17"/>
      <c r="M542" s="17" t="s">
        <v>614</v>
      </c>
      <c r="N542" s="196" t="s">
        <v>1257</v>
      </c>
      <c r="O542" s="197" t="s">
        <v>1258</v>
      </c>
      <c r="P542" s="16" t="s">
        <v>37</v>
      </c>
      <c r="Q542" s="194" t="s">
        <v>493</v>
      </c>
      <c r="R542" s="198" t="s">
        <v>684</v>
      </c>
      <c r="S542" s="17"/>
      <c r="T542" s="199" t="s">
        <v>149</v>
      </c>
      <c r="U542" s="200">
        <v>43210</v>
      </c>
      <c r="V542" s="200">
        <v>43210</v>
      </c>
      <c r="W542" s="200">
        <v>43213</v>
      </c>
      <c r="X542" s="200">
        <v>43227</v>
      </c>
      <c r="Y542" s="22"/>
      <c r="Z542" s="22"/>
      <c r="AA542" s="22"/>
      <c r="AB542" s="49">
        <f>AC542/(1+Tabla3[[#This Row],[TIPUS IVA]])</f>
        <v>90.909090909090907</v>
      </c>
      <c r="AC542" s="180">
        <v>110</v>
      </c>
      <c r="AD542" s="25">
        <v>0.21</v>
      </c>
      <c r="AE542" s="17" t="s">
        <v>38</v>
      </c>
      <c r="AF542" s="26" t="s">
        <v>37</v>
      </c>
    </row>
    <row r="543" spans="1:32" ht="27" customHeight="1" x14ac:dyDescent="0.25">
      <c r="A543" s="16" t="s">
        <v>28</v>
      </c>
      <c r="B543" s="46" t="s">
        <v>29</v>
      </c>
      <c r="C543" s="17" t="s">
        <v>65</v>
      </c>
      <c r="D543" s="47">
        <v>2018</v>
      </c>
      <c r="E543" s="195">
        <v>2018008189</v>
      </c>
      <c r="F543" s="17" t="s">
        <v>1259</v>
      </c>
      <c r="G543" s="16" t="s">
        <v>32</v>
      </c>
      <c r="H543" s="17" t="s">
        <v>33</v>
      </c>
      <c r="I543" s="19">
        <v>90.91</v>
      </c>
      <c r="J543" s="180">
        <v>110</v>
      </c>
      <c r="K543" s="180">
        <v>110</v>
      </c>
      <c r="L543" s="17"/>
      <c r="M543" s="17" t="s">
        <v>614</v>
      </c>
      <c r="N543" s="196" t="s">
        <v>1257</v>
      </c>
      <c r="O543" s="197" t="s">
        <v>1258</v>
      </c>
      <c r="P543" s="16" t="s">
        <v>37</v>
      </c>
      <c r="Q543" s="194" t="s">
        <v>493</v>
      </c>
      <c r="R543" s="198" t="s">
        <v>684</v>
      </c>
      <c r="S543" s="17"/>
      <c r="T543" s="199" t="s">
        <v>149</v>
      </c>
      <c r="U543" s="200">
        <v>43251</v>
      </c>
      <c r="V543" s="200">
        <v>43251</v>
      </c>
      <c r="W543" s="200">
        <v>43252</v>
      </c>
      <c r="X543" s="200">
        <v>43255</v>
      </c>
      <c r="Y543" s="22"/>
      <c r="Z543" s="22"/>
      <c r="AA543" s="22"/>
      <c r="AB543" s="49">
        <f>AC543/(1+Tabla3[[#This Row],[TIPUS IVA]])</f>
        <v>90.909090909090907</v>
      </c>
      <c r="AC543" s="180">
        <v>110</v>
      </c>
      <c r="AD543" s="25">
        <v>0.21</v>
      </c>
      <c r="AE543" s="17" t="s">
        <v>38</v>
      </c>
      <c r="AF543" s="26" t="s">
        <v>37</v>
      </c>
    </row>
    <row r="544" spans="1:32" ht="27" customHeight="1" x14ac:dyDescent="0.25">
      <c r="A544" s="16" t="s">
        <v>28</v>
      </c>
      <c r="B544" s="46" t="s">
        <v>29</v>
      </c>
      <c r="C544" s="17" t="s">
        <v>40</v>
      </c>
      <c r="D544" s="47">
        <v>2018</v>
      </c>
      <c r="E544" s="59">
        <v>2018000833</v>
      </c>
      <c r="F544" s="17" t="s">
        <v>1260</v>
      </c>
      <c r="G544" s="16" t="s">
        <v>32</v>
      </c>
      <c r="H544" s="17" t="s">
        <v>33</v>
      </c>
      <c r="I544" s="19">
        <f>J544/(1+4%)</f>
        <v>656.39423076923072</v>
      </c>
      <c r="J544" s="38">
        <v>682.65</v>
      </c>
      <c r="K544" s="38">
        <v>682.65</v>
      </c>
      <c r="L544" s="43" t="s">
        <v>52</v>
      </c>
      <c r="M544" s="43"/>
      <c r="N544" s="60"/>
      <c r="O544" s="55" t="s">
        <v>380</v>
      </c>
      <c r="P544" s="16" t="s">
        <v>37</v>
      </c>
      <c r="Q544" s="194" t="s">
        <v>493</v>
      </c>
      <c r="R544" s="63" t="s">
        <v>503</v>
      </c>
      <c r="S544" s="17"/>
      <c r="T544" s="62" t="s">
        <v>141</v>
      </c>
      <c r="U544" s="24">
        <v>43126</v>
      </c>
      <c r="V544" s="24">
        <v>43126</v>
      </c>
      <c r="W544" s="24">
        <v>43129</v>
      </c>
      <c r="X544" s="24">
        <v>43242</v>
      </c>
      <c r="Y544" s="17"/>
      <c r="Z544" s="22"/>
      <c r="AA544" s="17"/>
      <c r="AB544" s="49">
        <f>AC544/(1+AD544)</f>
        <v>656.39423076923072</v>
      </c>
      <c r="AC544" s="39">
        <v>682.65</v>
      </c>
      <c r="AD544" s="25">
        <v>0.04</v>
      </c>
      <c r="AE544" s="17" t="s">
        <v>38</v>
      </c>
      <c r="AF544" s="26" t="s">
        <v>37</v>
      </c>
    </row>
    <row r="545" spans="1:32" ht="27" customHeight="1" x14ac:dyDescent="0.25">
      <c r="A545" s="16" t="s">
        <v>28</v>
      </c>
      <c r="B545" s="46" t="s">
        <v>29</v>
      </c>
      <c r="C545" s="17" t="s">
        <v>515</v>
      </c>
      <c r="D545" s="47">
        <v>2018</v>
      </c>
      <c r="E545" s="195">
        <v>2018006529</v>
      </c>
      <c r="F545" s="17" t="s">
        <v>1260</v>
      </c>
      <c r="G545" s="16" t="s">
        <v>32</v>
      </c>
      <c r="H545" s="17" t="s">
        <v>33</v>
      </c>
      <c r="I545" s="19">
        <v>664.65</v>
      </c>
      <c r="J545" s="180">
        <v>664.65</v>
      </c>
      <c r="K545" s="180">
        <v>664.65</v>
      </c>
      <c r="L545" s="17" t="s">
        <v>517</v>
      </c>
      <c r="M545" s="17"/>
      <c r="N545" s="60"/>
      <c r="O545" s="197" t="s">
        <v>380</v>
      </c>
      <c r="P545" s="16" t="s">
        <v>37</v>
      </c>
      <c r="Q545" s="194" t="s">
        <v>493</v>
      </c>
      <c r="R545" s="198" t="s">
        <v>503</v>
      </c>
      <c r="S545" s="17"/>
      <c r="T545" s="199" t="s">
        <v>141</v>
      </c>
      <c r="U545" s="200">
        <v>43231</v>
      </c>
      <c r="V545" s="200">
        <v>43231</v>
      </c>
      <c r="W545" s="200">
        <v>43234</v>
      </c>
      <c r="X545" s="200">
        <v>43242</v>
      </c>
      <c r="Y545" s="22"/>
      <c r="Z545" s="22"/>
      <c r="AA545" s="22"/>
      <c r="AB545" s="49">
        <f>AC545/(1+Tabla3[[#This Row],[TIPUS IVA]])</f>
        <v>639.08653846153845</v>
      </c>
      <c r="AC545" s="180">
        <v>664.65</v>
      </c>
      <c r="AD545" s="25">
        <v>0.04</v>
      </c>
      <c r="AE545" s="17" t="s">
        <v>38</v>
      </c>
      <c r="AF545" s="26" t="s">
        <v>37</v>
      </c>
    </row>
    <row r="546" spans="1:32" ht="27" customHeight="1" x14ac:dyDescent="0.25">
      <c r="A546" s="16" t="s">
        <v>28</v>
      </c>
      <c r="B546" s="46" t="s">
        <v>29</v>
      </c>
      <c r="C546" s="17" t="s">
        <v>515</v>
      </c>
      <c r="D546" s="47">
        <v>2018</v>
      </c>
      <c r="E546" s="195">
        <v>2018009948</v>
      </c>
      <c r="F546" s="191" t="s">
        <v>1261</v>
      </c>
      <c r="G546" s="16" t="s">
        <v>32</v>
      </c>
      <c r="H546" s="17" t="s">
        <v>33</v>
      </c>
      <c r="I546" s="29">
        <v>44.85</v>
      </c>
      <c r="J546" s="180">
        <v>44.85</v>
      </c>
      <c r="K546" s="180">
        <v>44.85</v>
      </c>
      <c r="L546" s="17" t="s">
        <v>517</v>
      </c>
      <c r="M546" s="17"/>
      <c r="N546" s="60"/>
      <c r="O546" s="197" t="s">
        <v>380</v>
      </c>
      <c r="P546" s="16" t="s">
        <v>37</v>
      </c>
      <c r="Q546" s="194" t="s">
        <v>493</v>
      </c>
      <c r="R546" s="198" t="s">
        <v>503</v>
      </c>
      <c r="S546" s="17"/>
      <c r="T546" s="199" t="s">
        <v>141</v>
      </c>
      <c r="U546" s="200">
        <v>43272</v>
      </c>
      <c r="V546" s="200">
        <v>43272</v>
      </c>
      <c r="W546" s="200">
        <v>43273</v>
      </c>
      <c r="X546" s="200">
        <v>43276</v>
      </c>
      <c r="Y546" s="22"/>
      <c r="Z546" s="22"/>
      <c r="AA546" s="22"/>
      <c r="AB546" s="49">
        <f>AC546/(1+Tabla3[[#This Row],[TIPUS IVA]])</f>
        <v>43.125</v>
      </c>
      <c r="AC546" s="180">
        <v>44.85</v>
      </c>
      <c r="AD546" s="25">
        <v>0.04</v>
      </c>
      <c r="AE546" s="17" t="s">
        <v>38</v>
      </c>
      <c r="AF546" s="26" t="s">
        <v>37</v>
      </c>
    </row>
    <row r="547" spans="1:32" ht="27" customHeight="1" x14ac:dyDescent="0.25">
      <c r="A547" s="16" t="s">
        <v>28</v>
      </c>
      <c r="B547" s="46" t="s">
        <v>29</v>
      </c>
      <c r="C547" s="17" t="s">
        <v>65</v>
      </c>
      <c r="D547" s="47">
        <v>2018</v>
      </c>
      <c r="E547" s="195">
        <v>2018007775</v>
      </c>
      <c r="F547" s="17" t="s">
        <v>1262</v>
      </c>
      <c r="G547" s="16" t="s">
        <v>32</v>
      </c>
      <c r="H547" s="17" t="s">
        <v>33</v>
      </c>
      <c r="I547" s="49">
        <f>J547/(1+Tabla3[[#This Row],[TIPUS IVA]])</f>
        <v>332.77272727272725</v>
      </c>
      <c r="J547" s="180">
        <v>366.05</v>
      </c>
      <c r="K547" s="180">
        <v>366.05</v>
      </c>
      <c r="L547" s="17"/>
      <c r="M547" s="17" t="s">
        <v>614</v>
      </c>
      <c r="N547" s="196"/>
      <c r="O547" s="197" t="s">
        <v>1263</v>
      </c>
      <c r="P547" s="16" t="s">
        <v>37</v>
      </c>
      <c r="Q547" s="194" t="s">
        <v>493</v>
      </c>
      <c r="R547" s="198" t="s">
        <v>503</v>
      </c>
      <c r="S547" s="17"/>
      <c r="T547" s="199" t="s">
        <v>1264</v>
      </c>
      <c r="U547" s="200">
        <v>43244</v>
      </c>
      <c r="V547" s="200">
        <v>43244</v>
      </c>
      <c r="W547" s="200">
        <v>43245</v>
      </c>
      <c r="X547" s="200">
        <v>43248</v>
      </c>
      <c r="Y547" s="22"/>
      <c r="Z547" s="22"/>
      <c r="AA547" s="22"/>
      <c r="AB547" s="49">
        <f>AC547/(1+Tabla3[[#This Row],[TIPUS IVA]])</f>
        <v>332.77272727272725</v>
      </c>
      <c r="AC547" s="180">
        <v>366.05</v>
      </c>
      <c r="AD547" s="25">
        <v>0.1</v>
      </c>
      <c r="AE547" s="17" t="s">
        <v>38</v>
      </c>
      <c r="AF547" s="26" t="s">
        <v>37</v>
      </c>
    </row>
    <row r="548" spans="1:32" ht="27" customHeight="1" x14ac:dyDescent="0.25">
      <c r="A548" s="16" t="s">
        <v>28</v>
      </c>
      <c r="B548" s="46" t="s">
        <v>29</v>
      </c>
      <c r="C548" s="17" t="s">
        <v>65</v>
      </c>
      <c r="D548" s="47">
        <v>2018</v>
      </c>
      <c r="E548" s="195">
        <v>2018007777</v>
      </c>
      <c r="F548" s="17" t="s">
        <v>1265</v>
      </c>
      <c r="G548" s="16" t="s">
        <v>32</v>
      </c>
      <c r="H548" s="17" t="s">
        <v>33</v>
      </c>
      <c r="I548" s="49">
        <f>J548/(1+Tabla3[[#This Row],[TIPUS IVA]])</f>
        <v>170.99999999999997</v>
      </c>
      <c r="J548" s="180">
        <v>188.1</v>
      </c>
      <c r="K548" s="180">
        <v>188.1</v>
      </c>
      <c r="L548" s="17"/>
      <c r="M548" s="17" t="s">
        <v>614</v>
      </c>
      <c r="N548" s="196"/>
      <c r="O548" s="197" t="s">
        <v>1263</v>
      </c>
      <c r="P548" s="16" t="s">
        <v>37</v>
      </c>
      <c r="Q548" s="194" t="s">
        <v>493</v>
      </c>
      <c r="R548" s="198" t="s">
        <v>503</v>
      </c>
      <c r="S548" s="17"/>
      <c r="T548" s="199" t="s">
        <v>1264</v>
      </c>
      <c r="U548" s="200">
        <v>43244</v>
      </c>
      <c r="V548" s="200">
        <v>43244</v>
      </c>
      <c r="W548" s="200">
        <v>43245</v>
      </c>
      <c r="X548" s="200">
        <v>43248</v>
      </c>
      <c r="Y548" s="22"/>
      <c r="Z548" s="22"/>
      <c r="AA548" s="22"/>
      <c r="AB548" s="49">
        <f>AC548/(1+Tabla3[[#This Row],[TIPUS IVA]])</f>
        <v>170.99999999999997</v>
      </c>
      <c r="AC548" s="180">
        <v>188.1</v>
      </c>
      <c r="AD548" s="25">
        <v>0.1</v>
      </c>
      <c r="AE548" s="17" t="s">
        <v>38</v>
      </c>
      <c r="AF548" s="26" t="s">
        <v>37</v>
      </c>
    </row>
    <row r="549" spans="1:32" ht="27" customHeight="1" x14ac:dyDescent="0.25">
      <c r="A549" s="16" t="s">
        <v>28</v>
      </c>
      <c r="B549" s="46" t="s">
        <v>29</v>
      </c>
      <c r="C549" s="17" t="s">
        <v>65</v>
      </c>
      <c r="D549" s="47">
        <v>2018</v>
      </c>
      <c r="E549" s="195">
        <v>2018006766</v>
      </c>
      <c r="F549" s="17" t="s">
        <v>1266</v>
      </c>
      <c r="G549" s="16" t="s">
        <v>32</v>
      </c>
      <c r="H549" s="17" t="s">
        <v>33</v>
      </c>
      <c r="I549" s="19">
        <v>1083.5999999999999</v>
      </c>
      <c r="J549" s="180">
        <v>1083.5999999999999</v>
      </c>
      <c r="K549" s="180">
        <v>1083.5999999999999</v>
      </c>
      <c r="L549" s="17"/>
      <c r="M549" s="17" t="s">
        <v>614</v>
      </c>
      <c r="N549" s="196"/>
      <c r="O549" s="197" t="s">
        <v>1267</v>
      </c>
      <c r="P549" s="16" t="s">
        <v>37</v>
      </c>
      <c r="Q549" s="194" t="s">
        <v>493</v>
      </c>
      <c r="R549" s="198" t="s">
        <v>503</v>
      </c>
      <c r="S549" s="17"/>
      <c r="T549" s="199" t="s">
        <v>115</v>
      </c>
      <c r="U549" s="200">
        <v>43223</v>
      </c>
      <c r="V549" s="200">
        <v>43223</v>
      </c>
      <c r="W549" s="200">
        <v>43227</v>
      </c>
      <c r="X549" s="200">
        <v>43242</v>
      </c>
      <c r="Y549" s="22"/>
      <c r="Z549" s="22"/>
      <c r="AA549" s="22"/>
      <c r="AB549" s="49">
        <f>AC549/(1+Tabla3[[#This Row],[TIPUS IVA]])</f>
        <v>1083.5999999999999</v>
      </c>
      <c r="AC549" s="180">
        <v>1083.5999999999999</v>
      </c>
      <c r="AD549" s="25">
        <v>0</v>
      </c>
      <c r="AE549" s="17" t="s">
        <v>38</v>
      </c>
      <c r="AF549" s="26" t="s">
        <v>37</v>
      </c>
    </row>
    <row r="550" spans="1:32" ht="27" customHeight="1" x14ac:dyDescent="0.25">
      <c r="A550" s="16" t="s">
        <v>28</v>
      </c>
      <c r="B550" s="46" t="s">
        <v>29</v>
      </c>
      <c r="C550" s="17" t="s">
        <v>65</v>
      </c>
      <c r="D550" s="47">
        <v>2018</v>
      </c>
      <c r="E550" s="195">
        <v>2018009057</v>
      </c>
      <c r="F550" s="17" t="s">
        <v>1266</v>
      </c>
      <c r="G550" s="16" t="s">
        <v>32</v>
      </c>
      <c r="H550" s="17" t="s">
        <v>33</v>
      </c>
      <c r="I550" s="19">
        <v>1083.5999999999999</v>
      </c>
      <c r="J550" s="180">
        <v>1083.5999999999999</v>
      </c>
      <c r="K550" s="180">
        <v>1083.5999999999999</v>
      </c>
      <c r="L550" s="17"/>
      <c r="M550" s="17" t="s">
        <v>614</v>
      </c>
      <c r="N550" s="196"/>
      <c r="O550" s="197" t="s">
        <v>1267</v>
      </c>
      <c r="P550" s="16" t="s">
        <v>37</v>
      </c>
      <c r="Q550" s="194" t="s">
        <v>493</v>
      </c>
      <c r="R550" s="198" t="s">
        <v>503</v>
      </c>
      <c r="S550" s="17"/>
      <c r="T550" s="199" t="s">
        <v>115</v>
      </c>
      <c r="U550" s="200">
        <v>43258</v>
      </c>
      <c r="V550" s="200">
        <v>43258</v>
      </c>
      <c r="W550" s="200">
        <v>43259</v>
      </c>
      <c r="X550" s="200">
        <v>43262</v>
      </c>
      <c r="Y550" s="22"/>
      <c r="Z550" s="22"/>
      <c r="AA550" s="22"/>
      <c r="AB550" s="49">
        <f>AC550/(1+Tabla3[[#This Row],[TIPUS IVA]])</f>
        <v>1083.5999999999999</v>
      </c>
      <c r="AC550" s="180">
        <v>1083.5999999999999</v>
      </c>
      <c r="AD550" s="25">
        <v>0</v>
      </c>
      <c r="AE550" s="17" t="s">
        <v>38</v>
      </c>
      <c r="AF550" s="26" t="s">
        <v>37</v>
      </c>
    </row>
    <row r="551" spans="1:32" ht="27" customHeight="1" x14ac:dyDescent="0.25">
      <c r="A551" s="16" t="s">
        <v>28</v>
      </c>
      <c r="B551" s="46" t="s">
        <v>29</v>
      </c>
      <c r="C551" s="17" t="s">
        <v>515</v>
      </c>
      <c r="D551" s="47">
        <v>2018</v>
      </c>
      <c r="E551" s="195">
        <v>2018005259</v>
      </c>
      <c r="F551" s="17" t="s">
        <v>1268</v>
      </c>
      <c r="G551" s="16" t="s">
        <v>32</v>
      </c>
      <c r="H551" s="17" t="s">
        <v>33</v>
      </c>
      <c r="I551" s="19">
        <v>63.38</v>
      </c>
      <c r="J551" s="180">
        <v>76.69</v>
      </c>
      <c r="K551" s="180">
        <v>76.69</v>
      </c>
      <c r="L551" s="17" t="s">
        <v>492</v>
      </c>
      <c r="M551" s="17"/>
      <c r="N551" s="196" t="s">
        <v>383</v>
      </c>
      <c r="O551" s="197" t="s">
        <v>384</v>
      </c>
      <c r="P551" s="16" t="s">
        <v>37</v>
      </c>
      <c r="Q551" s="194" t="s">
        <v>493</v>
      </c>
      <c r="R551" s="198" t="s">
        <v>608</v>
      </c>
      <c r="S551" s="17"/>
      <c r="T551" s="199" t="s">
        <v>385</v>
      </c>
      <c r="U551" s="200">
        <v>43195</v>
      </c>
      <c r="V551" s="200">
        <v>43195</v>
      </c>
      <c r="W551" s="200">
        <v>43196</v>
      </c>
      <c r="X551" s="200">
        <v>43234</v>
      </c>
      <c r="Y551" s="22"/>
      <c r="Z551" s="22"/>
      <c r="AA551" s="22"/>
      <c r="AB551" s="49">
        <f>AC551/(1+Tabla3[[#This Row],[TIPUS IVA]])</f>
        <v>63.380165289256198</v>
      </c>
      <c r="AC551" s="180">
        <v>76.69</v>
      </c>
      <c r="AD551" s="25">
        <v>0.21</v>
      </c>
      <c r="AE551" s="17" t="s">
        <v>38</v>
      </c>
      <c r="AF551" s="26" t="s">
        <v>37</v>
      </c>
    </row>
    <row r="552" spans="1:32" ht="27" customHeight="1" x14ac:dyDescent="0.25">
      <c r="A552" s="16" t="s">
        <v>28</v>
      </c>
      <c r="B552" s="46" t="s">
        <v>29</v>
      </c>
      <c r="C552" s="17" t="s">
        <v>515</v>
      </c>
      <c r="D552" s="47">
        <v>2018</v>
      </c>
      <c r="E552" s="195">
        <v>2018006488</v>
      </c>
      <c r="F552" s="17" t="s">
        <v>1268</v>
      </c>
      <c r="G552" s="16" t="s">
        <v>32</v>
      </c>
      <c r="H552" s="17" t="s">
        <v>33</v>
      </c>
      <c r="I552" s="19">
        <v>190.14</v>
      </c>
      <c r="J552" s="180">
        <v>230.07</v>
      </c>
      <c r="K552" s="180">
        <v>230.07</v>
      </c>
      <c r="L552" s="17" t="s">
        <v>492</v>
      </c>
      <c r="M552" s="17"/>
      <c r="N552" s="196" t="s">
        <v>383</v>
      </c>
      <c r="O552" s="197" t="s">
        <v>384</v>
      </c>
      <c r="P552" s="16" t="s">
        <v>37</v>
      </c>
      <c r="Q552" s="194" t="s">
        <v>493</v>
      </c>
      <c r="R552" s="198" t="s">
        <v>608</v>
      </c>
      <c r="S552" s="17"/>
      <c r="T552" s="199" t="s">
        <v>385</v>
      </c>
      <c r="U552" s="200">
        <v>43223</v>
      </c>
      <c r="V552" s="200">
        <v>43223</v>
      </c>
      <c r="W552" s="200">
        <v>43227</v>
      </c>
      <c r="X552" s="200">
        <v>43234</v>
      </c>
      <c r="Y552" s="22"/>
      <c r="Z552" s="22"/>
      <c r="AA552" s="22"/>
      <c r="AB552" s="49">
        <f>AC552/(1+Tabla3[[#This Row],[TIPUS IVA]])</f>
        <v>190.14049586776861</v>
      </c>
      <c r="AC552" s="180">
        <v>230.07</v>
      </c>
      <c r="AD552" s="25">
        <v>0.21</v>
      </c>
      <c r="AE552" s="17" t="s">
        <v>38</v>
      </c>
      <c r="AF552" s="26" t="s">
        <v>37</v>
      </c>
    </row>
    <row r="553" spans="1:32" ht="27" customHeight="1" x14ac:dyDescent="0.25">
      <c r="A553" s="16" t="s">
        <v>28</v>
      </c>
      <c r="B553" s="72" t="s">
        <v>29</v>
      </c>
      <c r="C553" s="16" t="s">
        <v>65</v>
      </c>
      <c r="D553" s="47">
        <v>2017</v>
      </c>
      <c r="E553" s="59">
        <v>2018002362</v>
      </c>
      <c r="F553" s="17" t="s">
        <v>387</v>
      </c>
      <c r="G553" s="16" t="s">
        <v>32</v>
      </c>
      <c r="H553" s="17" t="s">
        <v>33</v>
      </c>
      <c r="I553" s="19">
        <f>J553/(1+21%)</f>
        <v>906.72727272727286</v>
      </c>
      <c r="J553" s="38">
        <v>1097.1400000000001</v>
      </c>
      <c r="K553" s="38">
        <v>1097.1400000000001</v>
      </c>
      <c r="L553" s="16"/>
      <c r="M553" s="73" t="s">
        <v>79</v>
      </c>
      <c r="N553" s="60"/>
      <c r="O553" s="55" t="s">
        <v>343</v>
      </c>
      <c r="P553" s="16" t="s">
        <v>37</v>
      </c>
      <c r="Q553" s="194" t="s">
        <v>493</v>
      </c>
      <c r="R553" s="71" t="s">
        <v>503</v>
      </c>
      <c r="S553" s="16"/>
      <c r="T553" s="62" t="s">
        <v>172</v>
      </c>
      <c r="U553" s="24">
        <v>42895</v>
      </c>
      <c r="V553" s="24">
        <v>42895</v>
      </c>
      <c r="W553" s="24">
        <v>42895</v>
      </c>
      <c r="X553" s="24">
        <v>43263</v>
      </c>
      <c r="Y553" s="74"/>
      <c r="Z553" s="22"/>
      <c r="AA553" s="75"/>
      <c r="AB553" s="49">
        <f>AC553/(1+AD553)</f>
        <v>906.72727272727286</v>
      </c>
      <c r="AC553" s="38">
        <v>1097.1400000000001</v>
      </c>
      <c r="AD553" s="76">
        <v>0.21</v>
      </c>
      <c r="AE553" s="17" t="s">
        <v>38</v>
      </c>
      <c r="AF553" s="26" t="s">
        <v>37</v>
      </c>
    </row>
    <row r="554" spans="1:32" ht="27" customHeight="1" x14ac:dyDescent="0.25">
      <c r="A554" s="16" t="s">
        <v>28</v>
      </c>
      <c r="B554" s="46" t="s">
        <v>29</v>
      </c>
      <c r="C554" s="17" t="s">
        <v>495</v>
      </c>
      <c r="D554" s="47">
        <v>2018</v>
      </c>
      <c r="E554" s="195">
        <v>2018007043</v>
      </c>
      <c r="F554" s="17" t="s">
        <v>1269</v>
      </c>
      <c r="G554" s="16" t="s">
        <v>32</v>
      </c>
      <c r="H554" s="17" t="s">
        <v>33</v>
      </c>
      <c r="I554" s="19">
        <v>2416.85</v>
      </c>
      <c r="J554" s="180">
        <v>2924.35</v>
      </c>
      <c r="K554" s="180">
        <v>2924.35</v>
      </c>
      <c r="L554" s="17"/>
      <c r="M554" s="17" t="s">
        <v>614</v>
      </c>
      <c r="N554" s="196"/>
      <c r="O554" s="197" t="s">
        <v>343</v>
      </c>
      <c r="P554" s="16" t="s">
        <v>37</v>
      </c>
      <c r="Q554" s="194" t="s">
        <v>493</v>
      </c>
      <c r="R554" s="198" t="s">
        <v>503</v>
      </c>
      <c r="S554" s="17"/>
      <c r="T554" s="199" t="s">
        <v>172</v>
      </c>
      <c r="U554" s="200">
        <v>43251</v>
      </c>
      <c r="V554" s="200">
        <v>43251</v>
      </c>
      <c r="W554" s="200">
        <v>43252</v>
      </c>
      <c r="X554" s="200">
        <v>43255</v>
      </c>
      <c r="Y554" s="22"/>
      <c r="Z554" s="22"/>
      <c r="AA554" s="22"/>
      <c r="AB554" s="49">
        <f>AC554/(1+Tabla3[[#This Row],[TIPUS IVA]])</f>
        <v>2416.818181818182</v>
      </c>
      <c r="AC554" s="180">
        <v>2924.35</v>
      </c>
      <c r="AD554" s="25">
        <v>0.21</v>
      </c>
      <c r="AE554" s="17" t="s">
        <v>38</v>
      </c>
      <c r="AF554" s="26" t="s">
        <v>37</v>
      </c>
    </row>
    <row r="555" spans="1:32" ht="27" customHeight="1" x14ac:dyDescent="0.25">
      <c r="A555" s="16" t="s">
        <v>28</v>
      </c>
      <c r="B555" s="46" t="s">
        <v>29</v>
      </c>
      <c r="C555" s="17" t="s">
        <v>495</v>
      </c>
      <c r="D555" s="47">
        <v>2018</v>
      </c>
      <c r="E555" s="195">
        <v>2018009283</v>
      </c>
      <c r="F555" s="17" t="s">
        <v>1270</v>
      </c>
      <c r="G555" s="16" t="s">
        <v>32</v>
      </c>
      <c r="H555" s="17" t="s">
        <v>33</v>
      </c>
      <c r="I555" s="19">
        <v>847.4</v>
      </c>
      <c r="J555" s="180">
        <v>1025.3499999999999</v>
      </c>
      <c r="K555" s="180">
        <v>1025.3499999999999</v>
      </c>
      <c r="L555" s="17"/>
      <c r="M555" s="17" t="s">
        <v>614</v>
      </c>
      <c r="N555" s="196"/>
      <c r="O555" s="197" t="s">
        <v>343</v>
      </c>
      <c r="P555" s="16" t="s">
        <v>37</v>
      </c>
      <c r="Q555" s="194" t="s">
        <v>493</v>
      </c>
      <c r="R555" s="198" t="s">
        <v>503</v>
      </c>
      <c r="S555" s="17"/>
      <c r="T555" s="199" t="s">
        <v>172</v>
      </c>
      <c r="U555" s="200">
        <v>43265</v>
      </c>
      <c r="V555" s="200">
        <v>43265</v>
      </c>
      <c r="W555" s="200">
        <v>43266</v>
      </c>
      <c r="X555" s="200">
        <v>43269</v>
      </c>
      <c r="Y555" s="22"/>
      <c r="Z555" s="22"/>
      <c r="AA555" s="22"/>
      <c r="AB555" s="49">
        <f>AC555/(1+Tabla3[[#This Row],[TIPUS IVA]])</f>
        <v>847.39669421487599</v>
      </c>
      <c r="AC555" s="180">
        <v>1025.3499999999999</v>
      </c>
      <c r="AD555" s="25">
        <v>0.21</v>
      </c>
      <c r="AE555" s="17" t="s">
        <v>38</v>
      </c>
      <c r="AF555" s="26" t="s">
        <v>37</v>
      </c>
    </row>
    <row r="556" spans="1:32" ht="27" customHeight="1" x14ac:dyDescent="0.25">
      <c r="A556" s="16" t="s">
        <v>28</v>
      </c>
      <c r="B556" s="46" t="s">
        <v>29</v>
      </c>
      <c r="C556" s="16" t="s">
        <v>65</v>
      </c>
      <c r="D556" s="47">
        <v>2017</v>
      </c>
      <c r="E556" s="59">
        <v>2018004685</v>
      </c>
      <c r="F556" s="17" t="s">
        <v>1271</v>
      </c>
      <c r="G556" s="16" t="s">
        <v>32</v>
      </c>
      <c r="H556" s="17" t="s">
        <v>33</v>
      </c>
      <c r="I556" s="19">
        <v>379.99999999999994</v>
      </c>
      <c r="J556" s="38">
        <v>418</v>
      </c>
      <c r="K556" s="38">
        <v>418</v>
      </c>
      <c r="L556" s="17"/>
      <c r="M556" s="16" t="s">
        <v>79</v>
      </c>
      <c r="N556" s="60" t="s">
        <v>393</v>
      </c>
      <c r="O556" s="55" t="s">
        <v>394</v>
      </c>
      <c r="P556" s="16" t="s">
        <v>37</v>
      </c>
      <c r="Q556" s="194" t="s">
        <v>493</v>
      </c>
      <c r="R556" s="71" t="s">
        <v>1272</v>
      </c>
      <c r="S556" s="17"/>
      <c r="T556" s="62" t="s">
        <v>314</v>
      </c>
      <c r="U556" s="24">
        <v>43052</v>
      </c>
      <c r="V556" s="24">
        <v>43052</v>
      </c>
      <c r="W556" s="24">
        <v>43052</v>
      </c>
      <c r="X556" s="24">
        <v>43227</v>
      </c>
      <c r="Y556" s="17"/>
      <c r="Z556" s="22"/>
      <c r="AA556" s="17"/>
      <c r="AB556" s="49">
        <f t="shared" ref="AB556:AB563" si="8">AC556/(1+AD556)</f>
        <v>379.99999999999994</v>
      </c>
      <c r="AC556" s="38">
        <v>418</v>
      </c>
      <c r="AD556" s="25">
        <v>0.1</v>
      </c>
      <c r="AE556" s="17" t="s">
        <v>38</v>
      </c>
      <c r="AF556" s="26" t="s">
        <v>37</v>
      </c>
    </row>
    <row r="557" spans="1:32" ht="27" customHeight="1" x14ac:dyDescent="0.25">
      <c r="A557" s="16" t="s">
        <v>28</v>
      </c>
      <c r="B557" s="46" t="s">
        <v>29</v>
      </c>
      <c r="C557" s="16" t="s">
        <v>65</v>
      </c>
      <c r="D557" s="47">
        <v>2017</v>
      </c>
      <c r="E557" s="59">
        <v>2018008015</v>
      </c>
      <c r="F557" s="17" t="s">
        <v>1273</v>
      </c>
      <c r="G557" s="16" t="s">
        <v>32</v>
      </c>
      <c r="H557" s="17" t="s">
        <v>33</v>
      </c>
      <c r="I557" s="19">
        <v>350</v>
      </c>
      <c r="J557" s="38">
        <v>385</v>
      </c>
      <c r="K557" s="38">
        <v>385</v>
      </c>
      <c r="L557" s="17"/>
      <c r="M557" s="16" t="s">
        <v>79</v>
      </c>
      <c r="N557" s="60" t="s">
        <v>393</v>
      </c>
      <c r="O557" s="55" t="s">
        <v>394</v>
      </c>
      <c r="P557" s="16" t="s">
        <v>37</v>
      </c>
      <c r="Q557" s="194" t="s">
        <v>493</v>
      </c>
      <c r="R557" s="64" t="s">
        <v>1272</v>
      </c>
      <c r="S557" s="17"/>
      <c r="T557" s="62" t="s">
        <v>314</v>
      </c>
      <c r="U557" s="24">
        <v>42993</v>
      </c>
      <c r="V557" s="24">
        <v>42997</v>
      </c>
      <c r="W557" s="24">
        <v>43003</v>
      </c>
      <c r="X557" s="24">
        <v>43242</v>
      </c>
      <c r="Y557" s="22"/>
      <c r="Z557" s="22"/>
      <c r="AA557" s="22"/>
      <c r="AB557" s="49">
        <f t="shared" si="8"/>
        <v>350</v>
      </c>
      <c r="AC557" s="39">
        <v>385</v>
      </c>
      <c r="AD557" s="25">
        <v>0.1</v>
      </c>
      <c r="AE557" s="17" t="s">
        <v>38</v>
      </c>
      <c r="AF557" s="26" t="s">
        <v>37</v>
      </c>
    </row>
    <row r="558" spans="1:32" ht="27" customHeight="1" x14ac:dyDescent="0.25">
      <c r="A558" s="16" t="s">
        <v>28</v>
      </c>
      <c r="B558" s="46" t="s">
        <v>29</v>
      </c>
      <c r="C558" s="17" t="s">
        <v>65</v>
      </c>
      <c r="D558" s="47">
        <v>2018</v>
      </c>
      <c r="E558" s="59">
        <v>2018002869</v>
      </c>
      <c r="F558" s="17" t="s">
        <v>1274</v>
      </c>
      <c r="G558" s="16" t="s">
        <v>32</v>
      </c>
      <c r="H558" s="17" t="s">
        <v>33</v>
      </c>
      <c r="I558" s="19">
        <v>719.99999999999989</v>
      </c>
      <c r="J558" s="38">
        <v>792</v>
      </c>
      <c r="K558" s="38">
        <v>792</v>
      </c>
      <c r="L558" s="17"/>
      <c r="M558" s="16" t="s">
        <v>79</v>
      </c>
      <c r="N558" s="60" t="s">
        <v>393</v>
      </c>
      <c r="O558" s="55" t="s">
        <v>394</v>
      </c>
      <c r="P558" s="16" t="s">
        <v>37</v>
      </c>
      <c r="Q558" s="194" t="s">
        <v>493</v>
      </c>
      <c r="R558" s="71" t="s">
        <v>1272</v>
      </c>
      <c r="S558" s="17"/>
      <c r="T558" s="62" t="s">
        <v>314</v>
      </c>
      <c r="U558" s="24">
        <v>43161</v>
      </c>
      <c r="V558" s="24">
        <v>43165</v>
      </c>
      <c r="W558" s="24">
        <v>43165</v>
      </c>
      <c r="X558" s="24">
        <v>43227</v>
      </c>
      <c r="Y558" s="22"/>
      <c r="Z558" s="22"/>
      <c r="AA558" s="22"/>
      <c r="AB558" s="49">
        <f t="shared" si="8"/>
        <v>719.99999999999989</v>
      </c>
      <c r="AC558" s="39">
        <v>792</v>
      </c>
      <c r="AD558" s="25">
        <v>0.1</v>
      </c>
      <c r="AE558" s="17" t="s">
        <v>38</v>
      </c>
      <c r="AF558" s="26" t="s">
        <v>37</v>
      </c>
    </row>
    <row r="559" spans="1:32" ht="27" customHeight="1" x14ac:dyDescent="0.25">
      <c r="A559" s="16" t="s">
        <v>28</v>
      </c>
      <c r="B559" s="46" t="s">
        <v>29</v>
      </c>
      <c r="C559" s="17" t="s">
        <v>65</v>
      </c>
      <c r="D559" s="47">
        <v>2018</v>
      </c>
      <c r="E559" s="59">
        <v>2018002953</v>
      </c>
      <c r="F559" s="17" t="s">
        <v>1275</v>
      </c>
      <c r="G559" s="16" t="s">
        <v>32</v>
      </c>
      <c r="H559" s="17" t="s">
        <v>33</v>
      </c>
      <c r="I559" s="19">
        <v>359.99999999999994</v>
      </c>
      <c r="J559" s="38">
        <v>396</v>
      </c>
      <c r="K559" s="38">
        <v>396</v>
      </c>
      <c r="L559" s="17"/>
      <c r="M559" s="16" t="s">
        <v>79</v>
      </c>
      <c r="N559" s="60" t="s">
        <v>393</v>
      </c>
      <c r="O559" s="55" t="s">
        <v>394</v>
      </c>
      <c r="P559" s="16" t="s">
        <v>37</v>
      </c>
      <c r="Q559" s="194" t="s">
        <v>493</v>
      </c>
      <c r="R559" s="64" t="s">
        <v>1272</v>
      </c>
      <c r="S559" s="17"/>
      <c r="T559" s="62" t="s">
        <v>314</v>
      </c>
      <c r="U559" s="24">
        <v>43164</v>
      </c>
      <c r="V559" s="24">
        <v>43165</v>
      </c>
      <c r="W559" s="24">
        <v>43165</v>
      </c>
      <c r="X559" s="24">
        <v>43242</v>
      </c>
      <c r="Y559" s="22"/>
      <c r="Z559" s="22"/>
      <c r="AA559" s="22"/>
      <c r="AB559" s="49">
        <f t="shared" si="8"/>
        <v>359.99999999999994</v>
      </c>
      <c r="AC559" s="39">
        <v>396</v>
      </c>
      <c r="AD559" s="25">
        <v>0.1</v>
      </c>
      <c r="AE559" s="17" t="s">
        <v>38</v>
      </c>
      <c r="AF559" s="26" t="s">
        <v>37</v>
      </c>
    </row>
    <row r="560" spans="1:32" ht="27" customHeight="1" x14ac:dyDescent="0.25">
      <c r="A560" s="16" t="s">
        <v>28</v>
      </c>
      <c r="B560" s="46" t="s">
        <v>29</v>
      </c>
      <c r="C560" s="17" t="s">
        <v>65</v>
      </c>
      <c r="D560" s="47">
        <v>2018</v>
      </c>
      <c r="E560" s="59">
        <v>2018001552</v>
      </c>
      <c r="F560" s="17" t="s">
        <v>1276</v>
      </c>
      <c r="G560" s="16" t="s">
        <v>32</v>
      </c>
      <c r="H560" s="17" t="s">
        <v>33</v>
      </c>
      <c r="I560" s="19">
        <v>119.99999999999999</v>
      </c>
      <c r="J560" s="38">
        <v>132</v>
      </c>
      <c r="K560" s="38">
        <v>132</v>
      </c>
      <c r="L560" s="17"/>
      <c r="M560" s="16" t="s">
        <v>79</v>
      </c>
      <c r="N560" s="60" t="s">
        <v>393</v>
      </c>
      <c r="O560" s="55" t="s">
        <v>394</v>
      </c>
      <c r="P560" s="16" t="s">
        <v>37</v>
      </c>
      <c r="Q560" s="194" t="s">
        <v>493</v>
      </c>
      <c r="R560" s="64" t="s">
        <v>1272</v>
      </c>
      <c r="S560" s="17"/>
      <c r="T560" s="62" t="s">
        <v>314</v>
      </c>
      <c r="U560" s="24">
        <v>43138</v>
      </c>
      <c r="V560" s="24">
        <v>43140</v>
      </c>
      <c r="W560" s="24">
        <v>43143</v>
      </c>
      <c r="X560" s="24">
        <v>43248</v>
      </c>
      <c r="Y560" s="22"/>
      <c r="Z560" s="22"/>
      <c r="AA560" s="22"/>
      <c r="AB560" s="49">
        <f t="shared" si="8"/>
        <v>119.99999999999999</v>
      </c>
      <c r="AC560" s="39">
        <v>132</v>
      </c>
      <c r="AD560" s="25">
        <v>0.1</v>
      </c>
      <c r="AE560" s="17" t="s">
        <v>38</v>
      </c>
      <c r="AF560" s="26" t="s">
        <v>37</v>
      </c>
    </row>
    <row r="561" spans="1:32" ht="27" customHeight="1" x14ac:dyDescent="0.25">
      <c r="A561" s="16" t="s">
        <v>28</v>
      </c>
      <c r="B561" s="46" t="s">
        <v>29</v>
      </c>
      <c r="C561" s="17" t="s">
        <v>65</v>
      </c>
      <c r="D561" s="47">
        <v>2018</v>
      </c>
      <c r="E561" s="59">
        <v>2018003260</v>
      </c>
      <c r="F561" s="17" t="s">
        <v>1277</v>
      </c>
      <c r="G561" s="16" t="s">
        <v>32</v>
      </c>
      <c r="H561" s="17" t="s">
        <v>33</v>
      </c>
      <c r="I561" s="19">
        <v>369.99999999999994</v>
      </c>
      <c r="J561" s="38">
        <v>407</v>
      </c>
      <c r="K561" s="38">
        <v>407</v>
      </c>
      <c r="L561" s="17"/>
      <c r="M561" s="16" t="s">
        <v>79</v>
      </c>
      <c r="N561" s="60" t="s">
        <v>393</v>
      </c>
      <c r="O561" s="55" t="s">
        <v>394</v>
      </c>
      <c r="P561" s="16" t="s">
        <v>37</v>
      </c>
      <c r="Q561" s="194" t="s">
        <v>493</v>
      </c>
      <c r="R561" s="64" t="s">
        <v>1272</v>
      </c>
      <c r="S561" s="17"/>
      <c r="T561" s="62" t="s">
        <v>314</v>
      </c>
      <c r="U561" s="24">
        <v>43165</v>
      </c>
      <c r="V561" s="24">
        <v>43165</v>
      </c>
      <c r="W561" s="24">
        <v>43165</v>
      </c>
      <c r="X561" s="24">
        <v>43227</v>
      </c>
      <c r="Y561" s="22"/>
      <c r="Z561" s="22"/>
      <c r="AA561" s="22"/>
      <c r="AB561" s="49">
        <f t="shared" si="8"/>
        <v>369.99999999999994</v>
      </c>
      <c r="AC561" s="39">
        <v>407</v>
      </c>
      <c r="AD561" s="25">
        <v>0.1</v>
      </c>
      <c r="AE561" s="17" t="s">
        <v>38</v>
      </c>
      <c r="AF561" s="26" t="s">
        <v>37</v>
      </c>
    </row>
    <row r="562" spans="1:32" ht="27" customHeight="1" x14ac:dyDescent="0.25">
      <c r="A562" s="16" t="s">
        <v>28</v>
      </c>
      <c r="B562" s="46" t="s">
        <v>29</v>
      </c>
      <c r="C562" s="17" t="s">
        <v>65</v>
      </c>
      <c r="D562" s="47">
        <v>2018</v>
      </c>
      <c r="E562" s="59">
        <v>2018004299</v>
      </c>
      <c r="F562" s="17" t="s">
        <v>1278</v>
      </c>
      <c r="G562" s="16" t="s">
        <v>32</v>
      </c>
      <c r="H562" s="17" t="s">
        <v>33</v>
      </c>
      <c r="I562" s="19">
        <v>320</v>
      </c>
      <c r="J562" s="38">
        <v>352</v>
      </c>
      <c r="K562" s="38">
        <v>352</v>
      </c>
      <c r="L562" s="43"/>
      <c r="M562" s="16" t="s">
        <v>79</v>
      </c>
      <c r="N562" s="60" t="s">
        <v>393</v>
      </c>
      <c r="O562" s="55" t="s">
        <v>394</v>
      </c>
      <c r="P562" s="16" t="s">
        <v>37</v>
      </c>
      <c r="Q562" s="194" t="s">
        <v>493</v>
      </c>
      <c r="R562" s="64" t="s">
        <v>1272</v>
      </c>
      <c r="S562" s="17"/>
      <c r="T562" s="62" t="s">
        <v>314</v>
      </c>
      <c r="U562" s="24">
        <v>43180</v>
      </c>
      <c r="V562" s="24">
        <v>43182</v>
      </c>
      <c r="W562" s="24">
        <v>43182</v>
      </c>
      <c r="X562" s="24">
        <v>43248</v>
      </c>
      <c r="Y562" s="22"/>
      <c r="Z562" s="22"/>
      <c r="AA562" s="22"/>
      <c r="AB562" s="49">
        <f t="shared" si="8"/>
        <v>320</v>
      </c>
      <c r="AC562" s="39">
        <v>352</v>
      </c>
      <c r="AD562" s="25">
        <v>0.1</v>
      </c>
      <c r="AE562" s="17" t="s">
        <v>38</v>
      </c>
      <c r="AF562" s="26" t="s">
        <v>37</v>
      </c>
    </row>
    <row r="563" spans="1:32" ht="27" customHeight="1" x14ac:dyDescent="0.25">
      <c r="A563" s="16" t="s">
        <v>28</v>
      </c>
      <c r="B563" s="46" t="s">
        <v>29</v>
      </c>
      <c r="C563" s="17" t="s">
        <v>65</v>
      </c>
      <c r="D563" s="47">
        <v>2018</v>
      </c>
      <c r="E563" s="59">
        <v>2018004724</v>
      </c>
      <c r="F563" s="17" t="s">
        <v>1279</v>
      </c>
      <c r="G563" s="16" t="s">
        <v>32</v>
      </c>
      <c r="H563" s="17" t="s">
        <v>33</v>
      </c>
      <c r="I563" s="19">
        <v>130</v>
      </c>
      <c r="J563" s="38">
        <v>143</v>
      </c>
      <c r="K563" s="38">
        <v>143</v>
      </c>
      <c r="L563" s="17"/>
      <c r="M563" s="16" t="s">
        <v>79</v>
      </c>
      <c r="N563" s="60" t="s">
        <v>393</v>
      </c>
      <c r="O563" s="55" t="s">
        <v>394</v>
      </c>
      <c r="P563" s="16" t="s">
        <v>37</v>
      </c>
      <c r="Q563" s="194" t="s">
        <v>493</v>
      </c>
      <c r="R563" s="64" t="s">
        <v>1272</v>
      </c>
      <c r="S563" s="17"/>
      <c r="T563" s="62" t="s">
        <v>314</v>
      </c>
      <c r="U563" s="24">
        <v>43188</v>
      </c>
      <c r="V563" s="24">
        <v>43195</v>
      </c>
      <c r="W563" s="24">
        <v>43196</v>
      </c>
      <c r="X563" s="24">
        <v>43269</v>
      </c>
      <c r="Y563" s="22"/>
      <c r="Z563" s="22"/>
      <c r="AA563" s="22"/>
      <c r="AB563" s="49">
        <f t="shared" si="8"/>
        <v>130</v>
      </c>
      <c r="AC563" s="39">
        <v>143</v>
      </c>
      <c r="AD563" s="25">
        <v>0.1</v>
      </c>
      <c r="AE563" s="17" t="s">
        <v>38</v>
      </c>
      <c r="AF563" s="26" t="s">
        <v>37</v>
      </c>
    </row>
    <row r="564" spans="1:32" ht="27" customHeight="1" x14ac:dyDescent="0.25">
      <c r="A564" s="16" t="s">
        <v>28</v>
      </c>
      <c r="B564" s="46" t="s">
        <v>29</v>
      </c>
      <c r="C564" s="17" t="s">
        <v>495</v>
      </c>
      <c r="D564" s="47">
        <v>2018</v>
      </c>
      <c r="E564" s="195">
        <v>2018006408</v>
      </c>
      <c r="F564" s="17" t="s">
        <v>1280</v>
      </c>
      <c r="G564" s="16" t="s">
        <v>32</v>
      </c>
      <c r="H564" s="17" t="s">
        <v>33</v>
      </c>
      <c r="I564" s="19">
        <v>189.99999999999997</v>
      </c>
      <c r="J564" s="180">
        <v>209</v>
      </c>
      <c r="K564" s="180">
        <v>209</v>
      </c>
      <c r="L564" s="17"/>
      <c r="M564" s="17" t="s">
        <v>614</v>
      </c>
      <c r="N564" s="196" t="s">
        <v>393</v>
      </c>
      <c r="O564" s="197" t="s">
        <v>394</v>
      </c>
      <c r="P564" s="16" t="s">
        <v>37</v>
      </c>
      <c r="Q564" s="194" t="s">
        <v>493</v>
      </c>
      <c r="R564" s="198" t="s">
        <v>1272</v>
      </c>
      <c r="S564" s="17"/>
      <c r="T564" s="199" t="s">
        <v>314</v>
      </c>
      <c r="U564" s="200">
        <v>43216</v>
      </c>
      <c r="V564" s="200">
        <v>43216</v>
      </c>
      <c r="W564" s="200">
        <v>43227</v>
      </c>
      <c r="X564" s="200">
        <v>43234</v>
      </c>
      <c r="Y564" s="22"/>
      <c r="Z564" s="22"/>
      <c r="AA564" s="22"/>
      <c r="AB564" s="49">
        <f>AC564/(1+Tabla3[[#This Row],[TIPUS IVA]])</f>
        <v>189.99999999999997</v>
      </c>
      <c r="AC564" s="180">
        <v>209</v>
      </c>
      <c r="AD564" s="25">
        <v>0.1</v>
      </c>
      <c r="AE564" s="17" t="s">
        <v>38</v>
      </c>
      <c r="AF564" s="26" t="s">
        <v>37</v>
      </c>
    </row>
    <row r="565" spans="1:32" ht="27" customHeight="1" x14ac:dyDescent="0.25">
      <c r="A565" s="16" t="s">
        <v>28</v>
      </c>
      <c r="B565" s="46" t="s">
        <v>29</v>
      </c>
      <c r="C565" s="17" t="s">
        <v>495</v>
      </c>
      <c r="D565" s="47">
        <v>2018</v>
      </c>
      <c r="E565" s="195">
        <v>2018006409</v>
      </c>
      <c r="F565" s="17" t="s">
        <v>1281</v>
      </c>
      <c r="G565" s="16" t="s">
        <v>32</v>
      </c>
      <c r="H565" s="17" t="s">
        <v>33</v>
      </c>
      <c r="I565" s="19">
        <v>404.99999999999994</v>
      </c>
      <c r="J565" s="180">
        <v>445.5</v>
      </c>
      <c r="K565" s="180">
        <v>445.5</v>
      </c>
      <c r="L565" s="17"/>
      <c r="M565" s="17" t="s">
        <v>614</v>
      </c>
      <c r="N565" s="196" t="s">
        <v>393</v>
      </c>
      <c r="O565" s="197" t="s">
        <v>394</v>
      </c>
      <c r="P565" s="16" t="s">
        <v>37</v>
      </c>
      <c r="Q565" s="194" t="s">
        <v>493</v>
      </c>
      <c r="R565" s="198" t="s">
        <v>1272</v>
      </c>
      <c r="S565" s="17"/>
      <c r="T565" s="199" t="s">
        <v>314</v>
      </c>
      <c r="U565" s="200">
        <v>43216</v>
      </c>
      <c r="V565" s="200">
        <v>43216</v>
      </c>
      <c r="W565" s="200">
        <v>43227</v>
      </c>
      <c r="X565" s="200">
        <v>43234</v>
      </c>
      <c r="Y565" s="22"/>
      <c r="Z565" s="22"/>
      <c r="AA565" s="22"/>
      <c r="AB565" s="49">
        <f>AC565/(1+Tabla3[[#This Row],[TIPUS IVA]])</f>
        <v>404.99999999999994</v>
      </c>
      <c r="AC565" s="180">
        <v>445.5</v>
      </c>
      <c r="AD565" s="25">
        <v>0.1</v>
      </c>
      <c r="AE565" s="17" t="s">
        <v>38</v>
      </c>
      <c r="AF565" s="26" t="s">
        <v>37</v>
      </c>
    </row>
    <row r="566" spans="1:32" ht="27" customHeight="1" x14ac:dyDescent="0.25">
      <c r="A566" s="16" t="s">
        <v>28</v>
      </c>
      <c r="B566" s="46" t="s">
        <v>29</v>
      </c>
      <c r="C566" s="17" t="s">
        <v>495</v>
      </c>
      <c r="D566" s="47">
        <v>2018</v>
      </c>
      <c r="E566" s="195">
        <v>2018007188</v>
      </c>
      <c r="F566" s="17" t="s">
        <v>1282</v>
      </c>
      <c r="G566" s="16" t="s">
        <v>32</v>
      </c>
      <c r="H566" s="17" t="s">
        <v>33</v>
      </c>
      <c r="I566" s="19">
        <v>189.99999999999997</v>
      </c>
      <c r="J566" s="180">
        <v>209</v>
      </c>
      <c r="K566" s="180">
        <v>209</v>
      </c>
      <c r="L566" s="17"/>
      <c r="M566" s="17" t="s">
        <v>614</v>
      </c>
      <c r="N566" s="196" t="s">
        <v>393</v>
      </c>
      <c r="O566" s="197" t="s">
        <v>394</v>
      </c>
      <c r="P566" s="16" t="s">
        <v>37</v>
      </c>
      <c r="Q566" s="194" t="s">
        <v>493</v>
      </c>
      <c r="R566" s="198" t="s">
        <v>1272</v>
      </c>
      <c r="S566" s="17"/>
      <c r="T566" s="199" t="s">
        <v>314</v>
      </c>
      <c r="U566" s="200">
        <v>43231</v>
      </c>
      <c r="V566" s="200">
        <v>43231</v>
      </c>
      <c r="W566" s="200">
        <v>43234</v>
      </c>
      <c r="X566" s="200">
        <v>43248</v>
      </c>
      <c r="Y566" s="22"/>
      <c r="Z566" s="22"/>
      <c r="AA566" s="22"/>
      <c r="AB566" s="49">
        <f>AC566/(1+Tabla3[[#This Row],[TIPUS IVA]])</f>
        <v>189.99999999999997</v>
      </c>
      <c r="AC566" s="180">
        <v>209</v>
      </c>
      <c r="AD566" s="25">
        <v>0.1</v>
      </c>
      <c r="AE566" s="17" t="s">
        <v>38</v>
      </c>
      <c r="AF566" s="26" t="s">
        <v>37</v>
      </c>
    </row>
    <row r="567" spans="1:32" ht="27" customHeight="1" x14ac:dyDescent="0.25">
      <c r="A567" s="16" t="s">
        <v>28</v>
      </c>
      <c r="B567" s="46" t="s">
        <v>29</v>
      </c>
      <c r="C567" s="17" t="s">
        <v>495</v>
      </c>
      <c r="D567" s="47">
        <v>2018</v>
      </c>
      <c r="E567" s="195">
        <v>2018007192</v>
      </c>
      <c r="F567" s="17" t="s">
        <v>1282</v>
      </c>
      <c r="G567" s="16" t="s">
        <v>32</v>
      </c>
      <c r="H567" s="17" t="s">
        <v>33</v>
      </c>
      <c r="I567" s="19">
        <v>189.99999999999997</v>
      </c>
      <c r="J567" s="180">
        <v>209</v>
      </c>
      <c r="K567" s="180">
        <v>209</v>
      </c>
      <c r="L567" s="17"/>
      <c r="M567" s="17" t="s">
        <v>614</v>
      </c>
      <c r="N567" s="196" t="s">
        <v>393</v>
      </c>
      <c r="O567" s="197" t="s">
        <v>394</v>
      </c>
      <c r="P567" s="16" t="s">
        <v>37</v>
      </c>
      <c r="Q567" s="194" t="s">
        <v>493</v>
      </c>
      <c r="R567" s="198" t="s">
        <v>1272</v>
      </c>
      <c r="S567" s="17"/>
      <c r="T567" s="199" t="s">
        <v>314</v>
      </c>
      <c r="U567" s="200">
        <v>43231</v>
      </c>
      <c r="V567" s="200">
        <v>43231</v>
      </c>
      <c r="W567" s="200">
        <v>43234</v>
      </c>
      <c r="X567" s="200">
        <v>43248</v>
      </c>
      <c r="Y567" s="22"/>
      <c r="Z567" s="22"/>
      <c r="AA567" s="22"/>
      <c r="AB567" s="49">
        <f>AC567/(1+Tabla3[[#This Row],[TIPUS IVA]])</f>
        <v>189.99999999999997</v>
      </c>
      <c r="AC567" s="180">
        <v>209</v>
      </c>
      <c r="AD567" s="25">
        <v>0.1</v>
      </c>
      <c r="AE567" s="17" t="s">
        <v>38</v>
      </c>
      <c r="AF567" s="26" t="s">
        <v>37</v>
      </c>
    </row>
    <row r="568" spans="1:32" ht="27" customHeight="1" x14ac:dyDescent="0.25">
      <c r="A568" s="16" t="s">
        <v>28</v>
      </c>
      <c r="B568" s="46" t="s">
        <v>29</v>
      </c>
      <c r="C568" s="17" t="s">
        <v>495</v>
      </c>
      <c r="D568" s="47">
        <v>2018</v>
      </c>
      <c r="E568" s="195">
        <v>2018009496</v>
      </c>
      <c r="F568" s="191" t="s">
        <v>1283</v>
      </c>
      <c r="G568" s="16" t="s">
        <v>32</v>
      </c>
      <c r="H568" s="17" t="s">
        <v>33</v>
      </c>
      <c r="I568" s="187">
        <v>580</v>
      </c>
      <c r="J568" s="180">
        <v>638</v>
      </c>
      <c r="K568" s="180">
        <v>638</v>
      </c>
      <c r="L568" s="17"/>
      <c r="M568" s="17" t="s">
        <v>614</v>
      </c>
      <c r="N568" s="196" t="s">
        <v>393</v>
      </c>
      <c r="O568" s="197" t="s">
        <v>394</v>
      </c>
      <c r="P568" s="16" t="s">
        <v>37</v>
      </c>
      <c r="Q568" s="194" t="s">
        <v>493</v>
      </c>
      <c r="R568" s="198" t="s">
        <v>1272</v>
      </c>
      <c r="S568" s="17"/>
      <c r="T568" s="199" t="s">
        <v>314</v>
      </c>
      <c r="U568" s="200">
        <v>43265</v>
      </c>
      <c r="V568" s="200">
        <v>43265</v>
      </c>
      <c r="W568" s="200">
        <v>43266</v>
      </c>
      <c r="X568" s="200">
        <v>43269</v>
      </c>
      <c r="Y568" s="22"/>
      <c r="Z568" s="22"/>
      <c r="AA568" s="22"/>
      <c r="AB568" s="49">
        <f>AC568/(1+Tabla3[[#This Row],[TIPUS IVA]])</f>
        <v>580</v>
      </c>
      <c r="AC568" s="180">
        <v>638</v>
      </c>
      <c r="AD568" s="25">
        <v>0.1</v>
      </c>
      <c r="AE568" s="17" t="s">
        <v>38</v>
      </c>
      <c r="AF568" s="26" t="s">
        <v>37</v>
      </c>
    </row>
    <row r="569" spans="1:32" ht="27" customHeight="1" x14ac:dyDescent="0.25">
      <c r="A569" s="16" t="s">
        <v>28</v>
      </c>
      <c r="B569" s="46" t="s">
        <v>29</v>
      </c>
      <c r="C569" s="17" t="s">
        <v>495</v>
      </c>
      <c r="D569" s="47">
        <v>2018</v>
      </c>
      <c r="E569" s="195">
        <v>2018009503</v>
      </c>
      <c r="F569" s="191" t="s">
        <v>1284</v>
      </c>
      <c r="G569" s="16" t="s">
        <v>32</v>
      </c>
      <c r="H569" s="17" t="s">
        <v>33</v>
      </c>
      <c r="I569" s="187">
        <v>170</v>
      </c>
      <c r="J569" s="180">
        <v>187</v>
      </c>
      <c r="K569" s="180">
        <v>187</v>
      </c>
      <c r="L569" s="17"/>
      <c r="M569" s="17" t="s">
        <v>614</v>
      </c>
      <c r="N569" s="196" t="s">
        <v>393</v>
      </c>
      <c r="O569" s="197" t="s">
        <v>394</v>
      </c>
      <c r="P569" s="16" t="s">
        <v>37</v>
      </c>
      <c r="Q569" s="194" t="s">
        <v>493</v>
      </c>
      <c r="R569" s="198" t="s">
        <v>1272</v>
      </c>
      <c r="S569" s="17"/>
      <c r="T569" s="199" t="s">
        <v>314</v>
      </c>
      <c r="U569" s="200">
        <v>43265</v>
      </c>
      <c r="V569" s="200">
        <v>43265</v>
      </c>
      <c r="W569" s="200">
        <v>43266</v>
      </c>
      <c r="X569" s="200">
        <v>43269</v>
      </c>
      <c r="Y569" s="22"/>
      <c r="Z569" s="22"/>
      <c r="AA569" s="22"/>
      <c r="AB569" s="49">
        <f>AC569/(1+Tabla3[[#This Row],[TIPUS IVA]])</f>
        <v>170</v>
      </c>
      <c r="AC569" s="180">
        <v>187</v>
      </c>
      <c r="AD569" s="25">
        <v>0.1</v>
      </c>
      <c r="AE569" s="17" t="s">
        <v>38</v>
      </c>
      <c r="AF569" s="26" t="s">
        <v>37</v>
      </c>
    </row>
    <row r="570" spans="1:32" ht="27" customHeight="1" x14ac:dyDescent="0.25">
      <c r="A570" s="16" t="s">
        <v>28</v>
      </c>
      <c r="B570" s="46" t="s">
        <v>29</v>
      </c>
      <c r="C570" s="17" t="s">
        <v>65</v>
      </c>
      <c r="D570" s="47">
        <v>2018</v>
      </c>
      <c r="E570" s="195">
        <v>2018007152</v>
      </c>
      <c r="F570" s="17" t="s">
        <v>1285</v>
      </c>
      <c r="G570" s="16" t="s">
        <v>32</v>
      </c>
      <c r="H570" s="17" t="s">
        <v>33</v>
      </c>
      <c r="I570" s="19">
        <v>176</v>
      </c>
      <c r="J570" s="180">
        <v>212.96</v>
      </c>
      <c r="K570" s="180">
        <v>212.96</v>
      </c>
      <c r="L570" s="17"/>
      <c r="M570" s="17" t="s">
        <v>614</v>
      </c>
      <c r="N570" s="196" t="s">
        <v>1286</v>
      </c>
      <c r="O570" s="197" t="s">
        <v>1287</v>
      </c>
      <c r="P570" s="16" t="s">
        <v>37</v>
      </c>
      <c r="Q570" s="194" t="s">
        <v>493</v>
      </c>
      <c r="R570" s="198" t="s">
        <v>688</v>
      </c>
      <c r="S570" s="17"/>
      <c r="T570" s="199" t="s">
        <v>558</v>
      </c>
      <c r="U570" s="200">
        <v>43231</v>
      </c>
      <c r="V570" s="200">
        <v>43231</v>
      </c>
      <c r="W570" s="200">
        <v>43234</v>
      </c>
      <c r="X570" s="200">
        <v>43242</v>
      </c>
      <c r="Y570" s="22"/>
      <c r="Z570" s="22"/>
      <c r="AA570" s="22"/>
      <c r="AB570" s="49">
        <f>AC570/(1+Tabla3[[#This Row],[TIPUS IVA]])</f>
        <v>176</v>
      </c>
      <c r="AC570" s="180">
        <v>212.96</v>
      </c>
      <c r="AD570" s="25">
        <v>0.21</v>
      </c>
      <c r="AE570" s="17" t="s">
        <v>38</v>
      </c>
      <c r="AF570" s="26" t="s">
        <v>37</v>
      </c>
    </row>
    <row r="571" spans="1:32" ht="27" customHeight="1" x14ac:dyDescent="0.25">
      <c r="A571" s="16" t="s">
        <v>28</v>
      </c>
      <c r="B571" s="46" t="s">
        <v>29</v>
      </c>
      <c r="C571" s="17" t="s">
        <v>65</v>
      </c>
      <c r="D571" s="47">
        <v>2018</v>
      </c>
      <c r="E571" s="59">
        <v>2018003986</v>
      </c>
      <c r="F571" s="17" t="s">
        <v>1288</v>
      </c>
      <c r="G571" s="16" t="s">
        <v>32</v>
      </c>
      <c r="H571" s="17" t="s">
        <v>33</v>
      </c>
      <c r="I571" s="19">
        <f>J571/(1+21%)</f>
        <v>950</v>
      </c>
      <c r="J571" s="38">
        <v>1149.5</v>
      </c>
      <c r="K571" s="38">
        <v>1149.5</v>
      </c>
      <c r="L571" s="17"/>
      <c r="M571" s="16" t="s">
        <v>79</v>
      </c>
      <c r="N571" s="60" t="s">
        <v>1289</v>
      </c>
      <c r="O571" s="55" t="s">
        <v>1290</v>
      </c>
      <c r="P571" s="16" t="s">
        <v>37</v>
      </c>
      <c r="Q571" s="194" t="s">
        <v>493</v>
      </c>
      <c r="R571" s="63" t="s">
        <v>726</v>
      </c>
      <c r="S571" s="17"/>
      <c r="T571" s="62" t="s">
        <v>90</v>
      </c>
      <c r="U571" s="24">
        <v>43178</v>
      </c>
      <c r="V571" s="24">
        <v>43182</v>
      </c>
      <c r="W571" s="24">
        <v>43182</v>
      </c>
      <c r="X571" s="24">
        <v>43234</v>
      </c>
      <c r="Y571" s="22"/>
      <c r="Z571" s="22"/>
      <c r="AA571" s="22"/>
      <c r="AB571" s="49">
        <f>AC571/(1+AD571)</f>
        <v>950</v>
      </c>
      <c r="AC571" s="39">
        <v>1149.5</v>
      </c>
      <c r="AD571" s="25">
        <v>0.21</v>
      </c>
      <c r="AE571" s="17" t="s">
        <v>38</v>
      </c>
      <c r="AF571" s="26" t="s">
        <v>37</v>
      </c>
    </row>
    <row r="572" spans="1:32" ht="27" customHeight="1" x14ac:dyDescent="0.25">
      <c r="A572" s="16" t="s">
        <v>28</v>
      </c>
      <c r="B572" s="46" t="s">
        <v>29</v>
      </c>
      <c r="C572" s="17" t="s">
        <v>65</v>
      </c>
      <c r="D572" s="47">
        <v>2018</v>
      </c>
      <c r="E572" s="59">
        <v>2018003720</v>
      </c>
      <c r="F572" s="17" t="s">
        <v>1291</v>
      </c>
      <c r="G572" s="16" t="s">
        <v>32</v>
      </c>
      <c r="H572" s="17" t="s">
        <v>33</v>
      </c>
      <c r="I572" s="19">
        <f>J572/(1+21%)</f>
        <v>2470</v>
      </c>
      <c r="J572" s="38">
        <v>2988.7</v>
      </c>
      <c r="K572" s="38">
        <v>2988.7</v>
      </c>
      <c r="L572" s="17"/>
      <c r="M572" s="16" t="s">
        <v>79</v>
      </c>
      <c r="N572" s="60" t="s">
        <v>400</v>
      </c>
      <c r="O572" s="55" t="s">
        <v>401</v>
      </c>
      <c r="P572" s="16" t="s">
        <v>37</v>
      </c>
      <c r="Q572" s="194" t="s">
        <v>493</v>
      </c>
      <c r="R572" s="63" t="s">
        <v>657</v>
      </c>
      <c r="S572" s="17"/>
      <c r="T572" s="62" t="s">
        <v>251</v>
      </c>
      <c r="U572" s="24">
        <v>43181</v>
      </c>
      <c r="V572" s="24">
        <v>43196</v>
      </c>
      <c r="W572" s="24">
        <v>43199</v>
      </c>
      <c r="X572" s="24">
        <v>43213</v>
      </c>
      <c r="Y572" s="22"/>
      <c r="Z572" s="22"/>
      <c r="AA572" s="22"/>
      <c r="AB572" s="49">
        <f>AC572/(1+AD572)</f>
        <v>2470</v>
      </c>
      <c r="AC572" s="39">
        <v>2988.7</v>
      </c>
      <c r="AD572" s="25">
        <v>0.21</v>
      </c>
      <c r="AE572" s="17" t="s">
        <v>38</v>
      </c>
      <c r="AF572" s="26" t="s">
        <v>37</v>
      </c>
    </row>
    <row r="573" spans="1:32" ht="27" customHeight="1" x14ac:dyDescent="0.25">
      <c r="A573" s="16" t="s">
        <v>28</v>
      </c>
      <c r="B573" s="46" t="s">
        <v>29</v>
      </c>
      <c r="C573" s="17" t="s">
        <v>495</v>
      </c>
      <c r="D573" s="47">
        <v>2018</v>
      </c>
      <c r="E573" s="195">
        <v>2018005312</v>
      </c>
      <c r="F573" s="17" t="s">
        <v>1292</v>
      </c>
      <c r="G573" s="16" t="s">
        <v>32</v>
      </c>
      <c r="H573" s="17" t="s">
        <v>33</v>
      </c>
      <c r="I573" s="49">
        <f>J573/(1+Tabla3[[#This Row],[TIPUS IVA]])</f>
        <v>210</v>
      </c>
      <c r="J573" s="180">
        <v>254.1</v>
      </c>
      <c r="K573" s="180">
        <v>254.1</v>
      </c>
      <c r="L573" s="17"/>
      <c r="M573" s="17" t="s">
        <v>614</v>
      </c>
      <c r="N573" s="196" t="s">
        <v>400</v>
      </c>
      <c r="O573" s="201" t="s">
        <v>401</v>
      </c>
      <c r="P573" s="16" t="s">
        <v>37</v>
      </c>
      <c r="Q573" s="194" t="s">
        <v>493</v>
      </c>
      <c r="R573" s="198" t="s">
        <v>657</v>
      </c>
      <c r="S573" s="17"/>
      <c r="T573" s="199" t="s">
        <v>251</v>
      </c>
      <c r="U573" s="200">
        <v>43195</v>
      </c>
      <c r="V573" s="200">
        <v>43195</v>
      </c>
      <c r="W573" s="200">
        <v>43196</v>
      </c>
      <c r="X573" s="200">
        <v>43213</v>
      </c>
      <c r="Y573" s="22"/>
      <c r="Z573" s="22"/>
      <c r="AA573" s="22"/>
      <c r="AB573" s="49">
        <f>AC573/(1+Tabla3[[#This Row],[TIPUS IVA]])</f>
        <v>210</v>
      </c>
      <c r="AC573" s="180">
        <v>254.1</v>
      </c>
      <c r="AD573" s="25">
        <v>0.21</v>
      </c>
      <c r="AE573" s="17" t="s">
        <v>38</v>
      </c>
      <c r="AF573" s="26" t="s">
        <v>37</v>
      </c>
    </row>
    <row r="574" spans="1:32" ht="27" customHeight="1" x14ac:dyDescent="0.25">
      <c r="A574" s="16" t="s">
        <v>28</v>
      </c>
      <c r="B574" s="46" t="s">
        <v>29</v>
      </c>
      <c r="C574" s="17" t="s">
        <v>495</v>
      </c>
      <c r="D574" s="47">
        <v>2018</v>
      </c>
      <c r="E574" s="195">
        <v>2018005379</v>
      </c>
      <c r="F574" s="17" t="s">
        <v>1293</v>
      </c>
      <c r="G574" s="16" t="s">
        <v>32</v>
      </c>
      <c r="H574" s="17" t="s">
        <v>33</v>
      </c>
      <c r="I574" s="49">
        <f>J574/(1+Tabla3[[#This Row],[TIPUS IVA]])</f>
        <v>210</v>
      </c>
      <c r="J574" s="180">
        <v>254.1</v>
      </c>
      <c r="K574" s="180">
        <v>254.1</v>
      </c>
      <c r="L574" s="17"/>
      <c r="M574" s="17" t="s">
        <v>614</v>
      </c>
      <c r="N574" s="196" t="s">
        <v>400</v>
      </c>
      <c r="O574" s="197" t="s">
        <v>401</v>
      </c>
      <c r="P574" s="16" t="s">
        <v>37</v>
      </c>
      <c r="Q574" s="194" t="s">
        <v>493</v>
      </c>
      <c r="R574" s="198" t="s">
        <v>657</v>
      </c>
      <c r="S574" s="17"/>
      <c r="T574" s="199" t="s">
        <v>251</v>
      </c>
      <c r="U574" s="200">
        <v>43202</v>
      </c>
      <c r="V574" s="200">
        <v>43202</v>
      </c>
      <c r="W574" s="200">
        <v>43206</v>
      </c>
      <c r="X574" s="200">
        <v>43220</v>
      </c>
      <c r="Y574" s="22"/>
      <c r="Z574" s="22"/>
      <c r="AA574" s="22"/>
      <c r="AB574" s="49">
        <f>AC574/(1+Tabla3[[#This Row],[TIPUS IVA]])</f>
        <v>210</v>
      </c>
      <c r="AC574" s="180">
        <v>254.1</v>
      </c>
      <c r="AD574" s="25">
        <v>0.21</v>
      </c>
      <c r="AE574" s="17" t="s">
        <v>38</v>
      </c>
      <c r="AF574" s="26" t="s">
        <v>37</v>
      </c>
    </row>
    <row r="575" spans="1:32" ht="27" customHeight="1" x14ac:dyDescent="0.25">
      <c r="A575" s="16" t="s">
        <v>28</v>
      </c>
      <c r="B575" s="46" t="s">
        <v>29</v>
      </c>
      <c r="C575" s="17" t="s">
        <v>495</v>
      </c>
      <c r="D575" s="47">
        <v>2018</v>
      </c>
      <c r="E575" s="195">
        <v>2018005380</v>
      </c>
      <c r="F575" s="17" t="s">
        <v>1294</v>
      </c>
      <c r="G575" s="16" t="s">
        <v>32</v>
      </c>
      <c r="H575" s="17" t="s">
        <v>33</v>
      </c>
      <c r="I575" s="49">
        <f>J575/(1+Tabla3[[#This Row],[TIPUS IVA]])</f>
        <v>210</v>
      </c>
      <c r="J575" s="180">
        <v>254.1</v>
      </c>
      <c r="K575" s="180">
        <v>254.1</v>
      </c>
      <c r="L575" s="17"/>
      <c r="M575" s="17" t="s">
        <v>614</v>
      </c>
      <c r="N575" s="196" t="s">
        <v>400</v>
      </c>
      <c r="O575" s="197" t="s">
        <v>401</v>
      </c>
      <c r="P575" s="16" t="s">
        <v>37</v>
      </c>
      <c r="Q575" s="194" t="s">
        <v>493</v>
      </c>
      <c r="R575" s="198" t="s">
        <v>657</v>
      </c>
      <c r="S575" s="17"/>
      <c r="T575" s="199" t="s">
        <v>251</v>
      </c>
      <c r="U575" s="200">
        <v>43202</v>
      </c>
      <c r="V575" s="200">
        <v>43202</v>
      </c>
      <c r="W575" s="200">
        <v>43206</v>
      </c>
      <c r="X575" s="200">
        <v>43220</v>
      </c>
      <c r="Y575" s="22"/>
      <c r="Z575" s="22"/>
      <c r="AA575" s="22"/>
      <c r="AB575" s="49">
        <f>AC575/(1+Tabla3[[#This Row],[TIPUS IVA]])</f>
        <v>210</v>
      </c>
      <c r="AC575" s="180">
        <v>254.1</v>
      </c>
      <c r="AD575" s="25">
        <v>0.21</v>
      </c>
      <c r="AE575" s="17" t="s">
        <v>38</v>
      </c>
      <c r="AF575" s="26" t="s">
        <v>37</v>
      </c>
    </row>
    <row r="576" spans="1:32" ht="27" customHeight="1" x14ac:dyDescent="0.25">
      <c r="A576" s="16" t="s">
        <v>28</v>
      </c>
      <c r="B576" s="46" t="s">
        <v>29</v>
      </c>
      <c r="C576" s="17" t="s">
        <v>495</v>
      </c>
      <c r="D576" s="47">
        <v>2018</v>
      </c>
      <c r="E576" s="195">
        <v>2018005381</v>
      </c>
      <c r="F576" s="17" t="s">
        <v>1295</v>
      </c>
      <c r="G576" s="16" t="s">
        <v>32</v>
      </c>
      <c r="H576" s="17" t="s">
        <v>33</v>
      </c>
      <c r="I576" s="49">
        <f>J576/(1+Tabla3[[#This Row],[TIPUS IVA]])</f>
        <v>210</v>
      </c>
      <c r="J576" s="180">
        <v>254.1</v>
      </c>
      <c r="K576" s="180">
        <v>254.1</v>
      </c>
      <c r="L576" s="17"/>
      <c r="M576" s="17" t="s">
        <v>614</v>
      </c>
      <c r="N576" s="196" t="s">
        <v>400</v>
      </c>
      <c r="O576" s="197" t="s">
        <v>401</v>
      </c>
      <c r="P576" s="16" t="s">
        <v>37</v>
      </c>
      <c r="Q576" s="194" t="s">
        <v>493</v>
      </c>
      <c r="R576" s="198" t="s">
        <v>657</v>
      </c>
      <c r="S576" s="17"/>
      <c r="T576" s="199" t="s">
        <v>251</v>
      </c>
      <c r="U576" s="200">
        <v>43202</v>
      </c>
      <c r="V576" s="200">
        <v>43202</v>
      </c>
      <c r="W576" s="200">
        <v>43206</v>
      </c>
      <c r="X576" s="200">
        <v>43220</v>
      </c>
      <c r="Y576" s="22"/>
      <c r="Z576" s="22"/>
      <c r="AA576" s="22"/>
      <c r="AB576" s="49">
        <f>AC576/(1+Tabla3[[#This Row],[TIPUS IVA]])</f>
        <v>210</v>
      </c>
      <c r="AC576" s="180">
        <v>254.1</v>
      </c>
      <c r="AD576" s="25">
        <v>0.21</v>
      </c>
      <c r="AE576" s="17" t="s">
        <v>38</v>
      </c>
      <c r="AF576" s="26" t="s">
        <v>37</v>
      </c>
    </row>
    <row r="577" spans="1:32" ht="27" customHeight="1" x14ac:dyDescent="0.25">
      <c r="A577" s="16" t="s">
        <v>28</v>
      </c>
      <c r="B577" s="46" t="s">
        <v>29</v>
      </c>
      <c r="C577" s="17" t="s">
        <v>495</v>
      </c>
      <c r="D577" s="47">
        <v>2018</v>
      </c>
      <c r="E577" s="195">
        <v>2018005382</v>
      </c>
      <c r="F577" s="17" t="s">
        <v>1296</v>
      </c>
      <c r="G577" s="16" t="s">
        <v>32</v>
      </c>
      <c r="H577" s="17" t="s">
        <v>33</v>
      </c>
      <c r="I577" s="49">
        <f>J577/(1+Tabla3[[#This Row],[TIPUS IVA]])</f>
        <v>420</v>
      </c>
      <c r="J577" s="180">
        <v>508.2</v>
      </c>
      <c r="K577" s="180">
        <v>508.2</v>
      </c>
      <c r="L577" s="17"/>
      <c r="M577" s="17" t="s">
        <v>614</v>
      </c>
      <c r="N577" s="196" t="s">
        <v>400</v>
      </c>
      <c r="O577" s="197" t="s">
        <v>401</v>
      </c>
      <c r="P577" s="16" t="s">
        <v>37</v>
      </c>
      <c r="Q577" s="194" t="s">
        <v>493</v>
      </c>
      <c r="R577" s="198" t="s">
        <v>657</v>
      </c>
      <c r="S577" s="17"/>
      <c r="T577" s="199" t="s">
        <v>251</v>
      </c>
      <c r="U577" s="200">
        <v>43202</v>
      </c>
      <c r="V577" s="200">
        <v>43202</v>
      </c>
      <c r="W577" s="200">
        <v>43206</v>
      </c>
      <c r="X577" s="200">
        <v>43220</v>
      </c>
      <c r="Y577" s="22"/>
      <c r="Z577" s="22"/>
      <c r="AA577" s="22"/>
      <c r="AB577" s="49">
        <f>AC577/(1+Tabla3[[#This Row],[TIPUS IVA]])</f>
        <v>420</v>
      </c>
      <c r="AC577" s="180">
        <v>508.2</v>
      </c>
      <c r="AD577" s="25">
        <v>0.21</v>
      </c>
      <c r="AE577" s="17" t="s">
        <v>38</v>
      </c>
      <c r="AF577" s="26" t="s">
        <v>37</v>
      </c>
    </row>
    <row r="578" spans="1:32" ht="27" customHeight="1" x14ac:dyDescent="0.25">
      <c r="A578" s="16" t="s">
        <v>28</v>
      </c>
      <c r="B578" s="46" t="s">
        <v>29</v>
      </c>
      <c r="C578" s="17" t="s">
        <v>495</v>
      </c>
      <c r="D578" s="47">
        <v>2018</v>
      </c>
      <c r="E578" s="195">
        <v>2018005384</v>
      </c>
      <c r="F578" s="17" t="s">
        <v>1297</v>
      </c>
      <c r="G578" s="16" t="s">
        <v>32</v>
      </c>
      <c r="H578" s="17" t="s">
        <v>33</v>
      </c>
      <c r="I578" s="49">
        <f>J578/(1+Tabla3[[#This Row],[TIPUS IVA]])</f>
        <v>210</v>
      </c>
      <c r="J578" s="180">
        <v>254.1</v>
      </c>
      <c r="K578" s="180">
        <v>254.1</v>
      </c>
      <c r="L578" s="17"/>
      <c r="M578" s="17" t="s">
        <v>614</v>
      </c>
      <c r="N578" s="196" t="s">
        <v>400</v>
      </c>
      <c r="O578" s="197" t="s">
        <v>401</v>
      </c>
      <c r="P578" s="16" t="s">
        <v>37</v>
      </c>
      <c r="Q578" s="194" t="s">
        <v>493</v>
      </c>
      <c r="R578" s="198" t="s">
        <v>657</v>
      </c>
      <c r="S578" s="17"/>
      <c r="T578" s="199" t="s">
        <v>251</v>
      </c>
      <c r="U578" s="200">
        <v>43202</v>
      </c>
      <c r="V578" s="200">
        <v>43202</v>
      </c>
      <c r="W578" s="200">
        <v>43206</v>
      </c>
      <c r="X578" s="200">
        <v>43220</v>
      </c>
      <c r="Y578" s="22"/>
      <c r="Z578" s="22"/>
      <c r="AA578" s="22"/>
      <c r="AB578" s="49">
        <f>AC578/(1+Tabla3[[#This Row],[TIPUS IVA]])</f>
        <v>210</v>
      </c>
      <c r="AC578" s="180">
        <v>254.1</v>
      </c>
      <c r="AD578" s="25">
        <v>0.21</v>
      </c>
      <c r="AE578" s="17" t="s">
        <v>38</v>
      </c>
      <c r="AF578" s="26" t="s">
        <v>37</v>
      </c>
    </row>
    <row r="579" spans="1:32" ht="27" customHeight="1" x14ac:dyDescent="0.25">
      <c r="A579" s="16" t="s">
        <v>28</v>
      </c>
      <c r="B579" s="46" t="s">
        <v>29</v>
      </c>
      <c r="C579" s="17" t="s">
        <v>495</v>
      </c>
      <c r="D579" s="47">
        <v>2018</v>
      </c>
      <c r="E579" s="195">
        <v>2018005385</v>
      </c>
      <c r="F579" s="17" t="s">
        <v>1298</v>
      </c>
      <c r="G579" s="16" t="s">
        <v>32</v>
      </c>
      <c r="H579" s="17" t="s">
        <v>33</v>
      </c>
      <c r="I579" s="49">
        <f>J579/(1+Tabla3[[#This Row],[TIPUS IVA]])</f>
        <v>210</v>
      </c>
      <c r="J579" s="180">
        <v>254.1</v>
      </c>
      <c r="K579" s="180">
        <v>254.1</v>
      </c>
      <c r="L579" s="17"/>
      <c r="M579" s="17" t="s">
        <v>614</v>
      </c>
      <c r="N579" s="196" t="s">
        <v>400</v>
      </c>
      <c r="O579" s="197" t="s">
        <v>401</v>
      </c>
      <c r="P579" s="16" t="s">
        <v>37</v>
      </c>
      <c r="Q579" s="194" t="s">
        <v>493</v>
      </c>
      <c r="R579" s="198" t="s">
        <v>657</v>
      </c>
      <c r="S579" s="17"/>
      <c r="T579" s="199" t="s">
        <v>251</v>
      </c>
      <c r="U579" s="200">
        <v>43202</v>
      </c>
      <c r="V579" s="200">
        <v>43202</v>
      </c>
      <c r="W579" s="200">
        <v>43206</v>
      </c>
      <c r="X579" s="200">
        <v>43220</v>
      </c>
      <c r="Y579" s="22"/>
      <c r="Z579" s="22"/>
      <c r="AA579" s="22"/>
      <c r="AB579" s="49">
        <f>AC579/(1+Tabla3[[#This Row],[TIPUS IVA]])</f>
        <v>210</v>
      </c>
      <c r="AC579" s="180">
        <v>254.1</v>
      </c>
      <c r="AD579" s="25">
        <v>0.21</v>
      </c>
      <c r="AE579" s="17" t="s">
        <v>38</v>
      </c>
      <c r="AF579" s="26" t="s">
        <v>37</v>
      </c>
    </row>
    <row r="580" spans="1:32" ht="27" customHeight="1" x14ac:dyDescent="0.25">
      <c r="A580" s="16" t="s">
        <v>28</v>
      </c>
      <c r="B580" s="46" t="s">
        <v>29</v>
      </c>
      <c r="C580" s="17" t="s">
        <v>495</v>
      </c>
      <c r="D580" s="47">
        <v>2018</v>
      </c>
      <c r="E580" s="195">
        <v>2018005387</v>
      </c>
      <c r="F580" s="17" t="s">
        <v>1299</v>
      </c>
      <c r="G580" s="16" t="s">
        <v>32</v>
      </c>
      <c r="H580" s="17" t="s">
        <v>33</v>
      </c>
      <c r="I580" s="49">
        <f>J580/(1+Tabla3[[#This Row],[TIPUS IVA]])</f>
        <v>210</v>
      </c>
      <c r="J580" s="180">
        <v>254.1</v>
      </c>
      <c r="K580" s="180">
        <v>254.1</v>
      </c>
      <c r="L580" s="17"/>
      <c r="M580" s="17" t="s">
        <v>614</v>
      </c>
      <c r="N580" s="196" t="s">
        <v>400</v>
      </c>
      <c r="O580" s="197" t="s">
        <v>401</v>
      </c>
      <c r="P580" s="16" t="s">
        <v>37</v>
      </c>
      <c r="Q580" s="194" t="s">
        <v>493</v>
      </c>
      <c r="R580" s="198" t="s">
        <v>657</v>
      </c>
      <c r="S580" s="17"/>
      <c r="T580" s="199" t="s">
        <v>251</v>
      </c>
      <c r="U580" s="200">
        <v>43202</v>
      </c>
      <c r="V580" s="200">
        <v>43202</v>
      </c>
      <c r="W580" s="200">
        <v>43206</v>
      </c>
      <c r="X580" s="200">
        <v>43220</v>
      </c>
      <c r="Y580" s="22"/>
      <c r="Z580" s="22"/>
      <c r="AA580" s="22"/>
      <c r="AB580" s="49">
        <f>AC580/(1+Tabla3[[#This Row],[TIPUS IVA]])</f>
        <v>210</v>
      </c>
      <c r="AC580" s="180">
        <v>254.1</v>
      </c>
      <c r="AD580" s="25">
        <v>0.21</v>
      </c>
      <c r="AE580" s="17" t="s">
        <v>38</v>
      </c>
      <c r="AF580" s="26" t="s">
        <v>37</v>
      </c>
    </row>
    <row r="581" spans="1:32" ht="27" customHeight="1" x14ac:dyDescent="0.25">
      <c r="A581" s="16" t="s">
        <v>28</v>
      </c>
      <c r="B581" s="46" t="s">
        <v>29</v>
      </c>
      <c r="C581" s="17" t="s">
        <v>495</v>
      </c>
      <c r="D581" s="47">
        <v>2018</v>
      </c>
      <c r="E581" s="195">
        <v>2018009328</v>
      </c>
      <c r="F581" s="17" t="s">
        <v>1300</v>
      </c>
      <c r="G581" s="16" t="s">
        <v>32</v>
      </c>
      <c r="H581" s="17" t="s">
        <v>33</v>
      </c>
      <c r="I581" s="49">
        <f>J581/(1+Tabla3[[#This Row],[TIPUS IVA]])</f>
        <v>210</v>
      </c>
      <c r="J581" s="180">
        <v>254.1</v>
      </c>
      <c r="K581" s="180">
        <v>254.1</v>
      </c>
      <c r="L581" s="17"/>
      <c r="M581" s="17" t="s">
        <v>614</v>
      </c>
      <c r="N581" s="196" t="s">
        <v>400</v>
      </c>
      <c r="O581" s="197" t="s">
        <v>401</v>
      </c>
      <c r="P581" s="16" t="s">
        <v>37</v>
      </c>
      <c r="Q581" s="194" t="s">
        <v>493</v>
      </c>
      <c r="R581" s="198" t="s">
        <v>657</v>
      </c>
      <c r="S581" s="17"/>
      <c r="T581" s="199" t="s">
        <v>251</v>
      </c>
      <c r="U581" s="200">
        <v>43265</v>
      </c>
      <c r="V581" s="200">
        <v>43265</v>
      </c>
      <c r="W581" s="200">
        <v>43266</v>
      </c>
      <c r="X581" s="200">
        <v>43269</v>
      </c>
      <c r="Y581" s="22"/>
      <c r="Z581" s="22"/>
      <c r="AA581" s="22"/>
      <c r="AB581" s="49">
        <f>AC581/(1+Tabla3[[#This Row],[TIPUS IVA]])</f>
        <v>210</v>
      </c>
      <c r="AC581" s="180">
        <v>254.1</v>
      </c>
      <c r="AD581" s="25">
        <v>0.21</v>
      </c>
      <c r="AE581" s="17" t="s">
        <v>38</v>
      </c>
      <c r="AF581" s="26" t="s">
        <v>37</v>
      </c>
    </row>
    <row r="582" spans="1:32" ht="27" customHeight="1" x14ac:dyDescent="0.25">
      <c r="A582" s="16" t="s">
        <v>28</v>
      </c>
      <c r="B582" s="46" t="s">
        <v>29</v>
      </c>
      <c r="C582" s="17" t="s">
        <v>495</v>
      </c>
      <c r="D582" s="47">
        <v>2018</v>
      </c>
      <c r="E582" s="195">
        <v>2018009329</v>
      </c>
      <c r="F582" s="17" t="s">
        <v>1301</v>
      </c>
      <c r="G582" s="16" t="s">
        <v>32</v>
      </c>
      <c r="H582" s="17" t="s">
        <v>33</v>
      </c>
      <c r="I582" s="49">
        <f>J582/(1+Tabla3[[#This Row],[TIPUS IVA]])</f>
        <v>210</v>
      </c>
      <c r="J582" s="180">
        <v>254.1</v>
      </c>
      <c r="K582" s="180">
        <v>254.1</v>
      </c>
      <c r="L582" s="17"/>
      <c r="M582" s="17" t="s">
        <v>614</v>
      </c>
      <c r="N582" s="196" t="s">
        <v>400</v>
      </c>
      <c r="O582" s="197" t="s">
        <v>401</v>
      </c>
      <c r="P582" s="16" t="s">
        <v>37</v>
      </c>
      <c r="Q582" s="194" t="s">
        <v>493</v>
      </c>
      <c r="R582" s="198" t="s">
        <v>657</v>
      </c>
      <c r="S582" s="17"/>
      <c r="T582" s="199" t="s">
        <v>251</v>
      </c>
      <c r="U582" s="200">
        <v>43265</v>
      </c>
      <c r="V582" s="200">
        <v>43265</v>
      </c>
      <c r="W582" s="200">
        <v>43266</v>
      </c>
      <c r="X582" s="200">
        <v>43269</v>
      </c>
      <c r="Y582" s="22"/>
      <c r="Z582" s="22"/>
      <c r="AA582" s="22"/>
      <c r="AB582" s="49">
        <f>AC582/(1+Tabla3[[#This Row],[TIPUS IVA]])</f>
        <v>210</v>
      </c>
      <c r="AC582" s="180">
        <v>254.1</v>
      </c>
      <c r="AD582" s="25">
        <v>0.21</v>
      </c>
      <c r="AE582" s="17" t="s">
        <v>38</v>
      </c>
      <c r="AF582" s="26" t="s">
        <v>37</v>
      </c>
    </row>
    <row r="583" spans="1:32" ht="27" customHeight="1" x14ac:dyDescent="0.25">
      <c r="A583" s="16" t="s">
        <v>28</v>
      </c>
      <c r="B583" s="46" t="s">
        <v>29</v>
      </c>
      <c r="C583" s="17" t="s">
        <v>495</v>
      </c>
      <c r="D583" s="47">
        <v>2018</v>
      </c>
      <c r="E583" s="195">
        <v>2018009331</v>
      </c>
      <c r="F583" s="17" t="s">
        <v>1302</v>
      </c>
      <c r="G583" s="16" t="s">
        <v>32</v>
      </c>
      <c r="H583" s="17" t="s">
        <v>33</v>
      </c>
      <c r="I583" s="49">
        <f>J583/(1+Tabla3[[#This Row],[TIPUS IVA]])</f>
        <v>210</v>
      </c>
      <c r="J583" s="180">
        <v>254.1</v>
      </c>
      <c r="K583" s="180">
        <v>254.1</v>
      </c>
      <c r="L583" s="17"/>
      <c r="M583" s="17" t="s">
        <v>614</v>
      </c>
      <c r="N583" s="196" t="s">
        <v>400</v>
      </c>
      <c r="O583" s="197" t="s">
        <v>401</v>
      </c>
      <c r="P583" s="16" t="s">
        <v>37</v>
      </c>
      <c r="Q583" s="194" t="s">
        <v>493</v>
      </c>
      <c r="R583" s="198" t="s">
        <v>657</v>
      </c>
      <c r="S583" s="17"/>
      <c r="T583" s="199" t="s">
        <v>251</v>
      </c>
      <c r="U583" s="200">
        <v>43265</v>
      </c>
      <c r="V583" s="200">
        <v>43265</v>
      </c>
      <c r="W583" s="200">
        <v>43266</v>
      </c>
      <c r="X583" s="200">
        <v>43269</v>
      </c>
      <c r="Y583" s="22"/>
      <c r="Z583" s="22"/>
      <c r="AA583" s="22"/>
      <c r="AB583" s="49">
        <f>AC583/(1+Tabla3[[#This Row],[TIPUS IVA]])</f>
        <v>210</v>
      </c>
      <c r="AC583" s="180">
        <v>254.1</v>
      </c>
      <c r="AD583" s="25">
        <v>0.21</v>
      </c>
      <c r="AE583" s="17" t="s">
        <v>38</v>
      </c>
      <c r="AF583" s="26" t="s">
        <v>37</v>
      </c>
    </row>
    <row r="584" spans="1:32" ht="27" customHeight="1" x14ac:dyDescent="0.25">
      <c r="A584" s="16" t="s">
        <v>28</v>
      </c>
      <c r="B584" s="46" t="s">
        <v>29</v>
      </c>
      <c r="C584" s="17" t="s">
        <v>495</v>
      </c>
      <c r="D584" s="47">
        <v>2018</v>
      </c>
      <c r="E584" s="195">
        <v>2018009333</v>
      </c>
      <c r="F584" s="17" t="s">
        <v>1303</v>
      </c>
      <c r="G584" s="16" t="s">
        <v>32</v>
      </c>
      <c r="H584" s="17" t="s">
        <v>33</v>
      </c>
      <c r="I584" s="49">
        <f>J584/(1+Tabla3[[#This Row],[TIPUS IVA]])</f>
        <v>210</v>
      </c>
      <c r="J584" s="180">
        <v>254.1</v>
      </c>
      <c r="K584" s="180">
        <v>254.1</v>
      </c>
      <c r="L584" s="17"/>
      <c r="M584" s="17" t="s">
        <v>614</v>
      </c>
      <c r="N584" s="196" t="s">
        <v>400</v>
      </c>
      <c r="O584" s="197" t="s">
        <v>401</v>
      </c>
      <c r="P584" s="16" t="s">
        <v>37</v>
      </c>
      <c r="Q584" s="194" t="s">
        <v>493</v>
      </c>
      <c r="R584" s="198" t="s">
        <v>657</v>
      </c>
      <c r="S584" s="17"/>
      <c r="T584" s="199" t="s">
        <v>251</v>
      </c>
      <c r="U584" s="200">
        <v>43265</v>
      </c>
      <c r="V584" s="200">
        <v>43265</v>
      </c>
      <c r="W584" s="200">
        <v>43266</v>
      </c>
      <c r="X584" s="200">
        <v>43269</v>
      </c>
      <c r="Y584" s="22"/>
      <c r="Z584" s="22"/>
      <c r="AA584" s="22"/>
      <c r="AB584" s="49">
        <f>AC584/(1+Tabla3[[#This Row],[TIPUS IVA]])</f>
        <v>210</v>
      </c>
      <c r="AC584" s="180">
        <v>254.1</v>
      </c>
      <c r="AD584" s="25">
        <v>0.21</v>
      </c>
      <c r="AE584" s="17" t="s">
        <v>38</v>
      </c>
      <c r="AF584" s="26" t="s">
        <v>37</v>
      </c>
    </row>
    <row r="585" spans="1:32" ht="27" customHeight="1" x14ac:dyDescent="0.25">
      <c r="A585" s="16" t="s">
        <v>28</v>
      </c>
      <c r="B585" s="46" t="s">
        <v>29</v>
      </c>
      <c r="C585" s="17" t="s">
        <v>495</v>
      </c>
      <c r="D585" s="47">
        <v>2018</v>
      </c>
      <c r="E585" s="195">
        <v>2018009334</v>
      </c>
      <c r="F585" s="17" t="s">
        <v>1304</v>
      </c>
      <c r="G585" s="16" t="s">
        <v>32</v>
      </c>
      <c r="H585" s="17" t="s">
        <v>33</v>
      </c>
      <c r="I585" s="49">
        <f>J585/(1+Tabla3[[#This Row],[TIPUS IVA]])</f>
        <v>210</v>
      </c>
      <c r="J585" s="180">
        <v>254.1</v>
      </c>
      <c r="K585" s="180">
        <v>254.1</v>
      </c>
      <c r="L585" s="17"/>
      <c r="M585" s="17" t="s">
        <v>614</v>
      </c>
      <c r="N585" s="196" t="s">
        <v>400</v>
      </c>
      <c r="O585" s="197" t="s">
        <v>401</v>
      </c>
      <c r="P585" s="16" t="s">
        <v>37</v>
      </c>
      <c r="Q585" s="194" t="s">
        <v>493</v>
      </c>
      <c r="R585" s="198" t="s">
        <v>657</v>
      </c>
      <c r="S585" s="17"/>
      <c r="T585" s="199" t="s">
        <v>251</v>
      </c>
      <c r="U585" s="200">
        <v>43265</v>
      </c>
      <c r="V585" s="200">
        <v>43265</v>
      </c>
      <c r="W585" s="200">
        <v>43266</v>
      </c>
      <c r="X585" s="200">
        <v>43269</v>
      </c>
      <c r="Y585" s="22"/>
      <c r="Z585" s="22"/>
      <c r="AA585" s="22"/>
      <c r="AB585" s="49">
        <f>AC585/(1+Tabla3[[#This Row],[TIPUS IVA]])</f>
        <v>210</v>
      </c>
      <c r="AC585" s="180">
        <v>254.1</v>
      </c>
      <c r="AD585" s="25">
        <v>0.21</v>
      </c>
      <c r="AE585" s="17" t="s">
        <v>38</v>
      </c>
      <c r="AF585" s="26" t="s">
        <v>37</v>
      </c>
    </row>
    <row r="586" spans="1:32" ht="27" customHeight="1" x14ac:dyDescent="0.25">
      <c r="A586" s="16" t="s">
        <v>28</v>
      </c>
      <c r="B586" s="46" t="s">
        <v>29</v>
      </c>
      <c r="C586" s="17" t="s">
        <v>495</v>
      </c>
      <c r="D586" s="47">
        <v>2018</v>
      </c>
      <c r="E586" s="195">
        <v>2018009345</v>
      </c>
      <c r="F586" s="17" t="s">
        <v>1305</v>
      </c>
      <c r="G586" s="16" t="s">
        <v>32</v>
      </c>
      <c r="H586" s="17" t="s">
        <v>33</v>
      </c>
      <c r="I586" s="49">
        <f>J586/(1+Tabla3[[#This Row],[TIPUS IVA]])</f>
        <v>210</v>
      </c>
      <c r="J586" s="180">
        <v>254.1</v>
      </c>
      <c r="K586" s="180">
        <v>254.1</v>
      </c>
      <c r="L586" s="17"/>
      <c r="M586" s="17" t="s">
        <v>614</v>
      </c>
      <c r="N586" s="196" t="s">
        <v>400</v>
      </c>
      <c r="O586" s="197" t="s">
        <v>401</v>
      </c>
      <c r="P586" s="16" t="s">
        <v>37</v>
      </c>
      <c r="Q586" s="194" t="s">
        <v>493</v>
      </c>
      <c r="R586" s="198" t="s">
        <v>657</v>
      </c>
      <c r="S586" s="17"/>
      <c r="T586" s="199" t="s">
        <v>251</v>
      </c>
      <c r="U586" s="200">
        <v>43265</v>
      </c>
      <c r="V586" s="200">
        <v>43265</v>
      </c>
      <c r="W586" s="200">
        <v>43266</v>
      </c>
      <c r="X586" s="200">
        <v>43269</v>
      </c>
      <c r="Y586" s="22"/>
      <c r="Z586" s="22"/>
      <c r="AA586" s="22"/>
      <c r="AB586" s="49">
        <f>AC586/(1+Tabla3[[#This Row],[TIPUS IVA]])</f>
        <v>210</v>
      </c>
      <c r="AC586" s="180">
        <v>254.1</v>
      </c>
      <c r="AD586" s="25">
        <v>0.21</v>
      </c>
      <c r="AE586" s="17" t="s">
        <v>38</v>
      </c>
      <c r="AF586" s="26" t="s">
        <v>37</v>
      </c>
    </row>
    <row r="587" spans="1:32" ht="27" customHeight="1" x14ac:dyDescent="0.25">
      <c r="A587" s="16" t="s">
        <v>28</v>
      </c>
      <c r="B587" s="46" t="s">
        <v>29</v>
      </c>
      <c r="C587" s="17" t="s">
        <v>495</v>
      </c>
      <c r="D587" s="47">
        <v>2018</v>
      </c>
      <c r="E587" s="195">
        <v>2018009347</v>
      </c>
      <c r="F587" s="17" t="s">
        <v>1306</v>
      </c>
      <c r="G587" s="16" t="s">
        <v>32</v>
      </c>
      <c r="H587" s="17" t="s">
        <v>33</v>
      </c>
      <c r="I587" s="49">
        <f>J587/(1+Tabla3[[#This Row],[TIPUS IVA]])</f>
        <v>210</v>
      </c>
      <c r="J587" s="180">
        <v>254.1</v>
      </c>
      <c r="K587" s="180">
        <v>254.1</v>
      </c>
      <c r="L587" s="17"/>
      <c r="M587" s="17" t="s">
        <v>614</v>
      </c>
      <c r="N587" s="196" t="s">
        <v>400</v>
      </c>
      <c r="O587" s="197" t="s">
        <v>401</v>
      </c>
      <c r="P587" s="16" t="s">
        <v>37</v>
      </c>
      <c r="Q587" s="194" t="s">
        <v>493</v>
      </c>
      <c r="R587" s="198" t="s">
        <v>657</v>
      </c>
      <c r="S587" s="17"/>
      <c r="T587" s="199" t="s">
        <v>251</v>
      </c>
      <c r="U587" s="200">
        <v>43265</v>
      </c>
      <c r="V587" s="200">
        <v>43265</v>
      </c>
      <c r="W587" s="200">
        <v>43266</v>
      </c>
      <c r="X587" s="200">
        <v>43269</v>
      </c>
      <c r="Y587" s="22"/>
      <c r="Z587" s="22"/>
      <c r="AA587" s="22"/>
      <c r="AB587" s="49">
        <f>AC587/(1+Tabla3[[#This Row],[TIPUS IVA]])</f>
        <v>210</v>
      </c>
      <c r="AC587" s="180">
        <v>254.1</v>
      </c>
      <c r="AD587" s="25">
        <v>0.21</v>
      </c>
      <c r="AE587" s="17" t="s">
        <v>38</v>
      </c>
      <c r="AF587" s="26" t="s">
        <v>37</v>
      </c>
    </row>
    <row r="588" spans="1:32" ht="27" customHeight="1" x14ac:dyDescent="0.25">
      <c r="A588" s="16" t="s">
        <v>28</v>
      </c>
      <c r="B588" s="46" t="s">
        <v>29</v>
      </c>
      <c r="C588" s="17" t="s">
        <v>495</v>
      </c>
      <c r="D588" s="47">
        <v>2018</v>
      </c>
      <c r="E588" s="195">
        <v>2018009350</v>
      </c>
      <c r="F588" s="17" t="s">
        <v>1307</v>
      </c>
      <c r="G588" s="16" t="s">
        <v>32</v>
      </c>
      <c r="H588" s="17" t="s">
        <v>33</v>
      </c>
      <c r="I588" s="49">
        <f>J588/(1+Tabla3[[#This Row],[TIPUS IVA]])</f>
        <v>210</v>
      </c>
      <c r="J588" s="180">
        <v>254.1</v>
      </c>
      <c r="K588" s="180">
        <v>254.1</v>
      </c>
      <c r="L588" s="17"/>
      <c r="M588" s="17" t="s">
        <v>614</v>
      </c>
      <c r="N588" s="196" t="s">
        <v>400</v>
      </c>
      <c r="O588" s="197" t="s">
        <v>401</v>
      </c>
      <c r="P588" s="16" t="s">
        <v>37</v>
      </c>
      <c r="Q588" s="194" t="s">
        <v>493</v>
      </c>
      <c r="R588" s="198" t="s">
        <v>657</v>
      </c>
      <c r="S588" s="17"/>
      <c r="T588" s="199" t="s">
        <v>251</v>
      </c>
      <c r="U588" s="200">
        <v>43265</v>
      </c>
      <c r="V588" s="200">
        <v>43265</v>
      </c>
      <c r="W588" s="200">
        <v>43266</v>
      </c>
      <c r="X588" s="200">
        <v>43269</v>
      </c>
      <c r="Y588" s="22"/>
      <c r="Z588" s="22"/>
      <c r="AA588" s="22"/>
      <c r="AB588" s="49">
        <f>AC588/(1+Tabla3[[#This Row],[TIPUS IVA]])</f>
        <v>210</v>
      </c>
      <c r="AC588" s="180">
        <v>254.1</v>
      </c>
      <c r="AD588" s="25">
        <v>0.21</v>
      </c>
      <c r="AE588" s="17" t="s">
        <v>38</v>
      </c>
      <c r="AF588" s="26" t="s">
        <v>37</v>
      </c>
    </row>
    <row r="589" spans="1:32" ht="27" customHeight="1" x14ac:dyDescent="0.25">
      <c r="A589" s="16" t="s">
        <v>28</v>
      </c>
      <c r="B589" s="46" t="s">
        <v>29</v>
      </c>
      <c r="C589" s="17" t="s">
        <v>495</v>
      </c>
      <c r="D589" s="47">
        <v>2018</v>
      </c>
      <c r="E589" s="195">
        <v>2018009351</v>
      </c>
      <c r="F589" s="17" t="s">
        <v>1308</v>
      </c>
      <c r="G589" s="16" t="s">
        <v>32</v>
      </c>
      <c r="H589" s="17" t="s">
        <v>33</v>
      </c>
      <c r="I589" s="49">
        <f>J589/(1+Tabla3[[#This Row],[TIPUS IVA]])</f>
        <v>210</v>
      </c>
      <c r="J589" s="180">
        <v>254.1</v>
      </c>
      <c r="K589" s="180">
        <v>254.1</v>
      </c>
      <c r="L589" s="17"/>
      <c r="M589" s="17" t="s">
        <v>614</v>
      </c>
      <c r="N589" s="196" t="s">
        <v>400</v>
      </c>
      <c r="O589" s="197" t="s">
        <v>401</v>
      </c>
      <c r="P589" s="16" t="s">
        <v>37</v>
      </c>
      <c r="Q589" s="194" t="s">
        <v>493</v>
      </c>
      <c r="R589" s="198" t="s">
        <v>657</v>
      </c>
      <c r="S589" s="17"/>
      <c r="T589" s="199" t="s">
        <v>251</v>
      </c>
      <c r="U589" s="200">
        <v>43265</v>
      </c>
      <c r="V589" s="200">
        <v>43265</v>
      </c>
      <c r="W589" s="200">
        <v>43266</v>
      </c>
      <c r="X589" s="200">
        <v>43269</v>
      </c>
      <c r="Y589" s="22"/>
      <c r="Z589" s="22"/>
      <c r="AA589" s="22"/>
      <c r="AB589" s="49">
        <f>AC589/(1+Tabla3[[#This Row],[TIPUS IVA]])</f>
        <v>210</v>
      </c>
      <c r="AC589" s="180">
        <v>254.1</v>
      </c>
      <c r="AD589" s="25">
        <v>0.21</v>
      </c>
      <c r="AE589" s="17" t="s">
        <v>38</v>
      </c>
      <c r="AF589" s="26" t="s">
        <v>37</v>
      </c>
    </row>
    <row r="590" spans="1:32" ht="27" customHeight="1" x14ac:dyDescent="0.25">
      <c r="A590" s="16" t="s">
        <v>28</v>
      </c>
      <c r="B590" s="46" t="s">
        <v>29</v>
      </c>
      <c r="C590" s="17" t="s">
        <v>495</v>
      </c>
      <c r="D590" s="47">
        <v>2018</v>
      </c>
      <c r="E590" s="195">
        <v>2018009352</v>
      </c>
      <c r="F590" s="17" t="s">
        <v>1309</v>
      </c>
      <c r="G590" s="16" t="s">
        <v>32</v>
      </c>
      <c r="H590" s="17" t="s">
        <v>33</v>
      </c>
      <c r="I590" s="49">
        <f>J590/(1+Tabla3[[#This Row],[TIPUS IVA]])</f>
        <v>210</v>
      </c>
      <c r="J590" s="180">
        <v>254.1</v>
      </c>
      <c r="K590" s="180">
        <v>254.1</v>
      </c>
      <c r="L590" s="17"/>
      <c r="M590" s="17" t="s">
        <v>614</v>
      </c>
      <c r="N590" s="196" t="s">
        <v>400</v>
      </c>
      <c r="O590" s="197" t="s">
        <v>401</v>
      </c>
      <c r="P590" s="16" t="s">
        <v>37</v>
      </c>
      <c r="Q590" s="194" t="s">
        <v>493</v>
      </c>
      <c r="R590" s="198" t="s">
        <v>657</v>
      </c>
      <c r="S590" s="17"/>
      <c r="T590" s="199" t="s">
        <v>251</v>
      </c>
      <c r="U590" s="200">
        <v>43265</v>
      </c>
      <c r="V590" s="200">
        <v>43265</v>
      </c>
      <c r="W590" s="200">
        <v>43266</v>
      </c>
      <c r="X590" s="200">
        <v>43269</v>
      </c>
      <c r="Y590" s="22"/>
      <c r="Z590" s="22"/>
      <c r="AA590" s="22"/>
      <c r="AB590" s="49">
        <f>AC590/(1+Tabla3[[#This Row],[TIPUS IVA]])</f>
        <v>210</v>
      </c>
      <c r="AC590" s="180">
        <v>254.1</v>
      </c>
      <c r="AD590" s="25">
        <v>0.21</v>
      </c>
      <c r="AE590" s="17" t="s">
        <v>38</v>
      </c>
      <c r="AF590" s="26" t="s">
        <v>37</v>
      </c>
    </row>
    <row r="591" spans="1:32" ht="27" customHeight="1" x14ac:dyDescent="0.25">
      <c r="A591" s="16" t="s">
        <v>28</v>
      </c>
      <c r="B591" s="46" t="s">
        <v>29</v>
      </c>
      <c r="C591" s="17" t="s">
        <v>495</v>
      </c>
      <c r="D591" s="47">
        <v>2018</v>
      </c>
      <c r="E591" s="195">
        <v>2018009489</v>
      </c>
      <c r="F591" s="17" t="s">
        <v>1310</v>
      </c>
      <c r="G591" s="16" t="s">
        <v>32</v>
      </c>
      <c r="H591" s="17" t="s">
        <v>33</v>
      </c>
      <c r="I591" s="49">
        <f>J591/(1+Tabla3[[#This Row],[TIPUS IVA]])</f>
        <v>210</v>
      </c>
      <c r="J591" s="180">
        <v>254.1</v>
      </c>
      <c r="K591" s="180">
        <v>254.1</v>
      </c>
      <c r="L591" s="17"/>
      <c r="M591" s="17" t="s">
        <v>614</v>
      </c>
      <c r="N591" s="196" t="s">
        <v>400</v>
      </c>
      <c r="O591" s="197" t="s">
        <v>401</v>
      </c>
      <c r="P591" s="16" t="s">
        <v>37</v>
      </c>
      <c r="Q591" s="194" t="s">
        <v>493</v>
      </c>
      <c r="R591" s="198" t="s">
        <v>657</v>
      </c>
      <c r="S591" s="17"/>
      <c r="T591" s="199" t="s">
        <v>251</v>
      </c>
      <c r="U591" s="200">
        <v>43265</v>
      </c>
      <c r="V591" s="200">
        <v>43265</v>
      </c>
      <c r="W591" s="200">
        <v>43266</v>
      </c>
      <c r="X591" s="200">
        <v>43269</v>
      </c>
      <c r="Y591" s="22"/>
      <c r="Z591" s="22"/>
      <c r="AA591" s="22"/>
      <c r="AB591" s="49">
        <f>AC591/(1+Tabla3[[#This Row],[TIPUS IVA]])</f>
        <v>210</v>
      </c>
      <c r="AC591" s="180">
        <v>254.1</v>
      </c>
      <c r="AD591" s="25">
        <v>0.21</v>
      </c>
      <c r="AE591" s="17" t="s">
        <v>38</v>
      </c>
      <c r="AF591" s="26" t="s">
        <v>37</v>
      </c>
    </row>
    <row r="592" spans="1:32" ht="27" customHeight="1" x14ac:dyDescent="0.25">
      <c r="A592" s="16" t="s">
        <v>28</v>
      </c>
      <c r="B592" s="46" t="s">
        <v>29</v>
      </c>
      <c r="C592" s="17" t="s">
        <v>495</v>
      </c>
      <c r="D592" s="47">
        <v>2018</v>
      </c>
      <c r="E592" s="195">
        <v>2018009991</v>
      </c>
      <c r="F592" s="191" t="s">
        <v>1311</v>
      </c>
      <c r="G592" s="16" t="s">
        <v>32</v>
      </c>
      <c r="H592" s="17" t="s">
        <v>33</v>
      </c>
      <c r="I592" s="49">
        <f>J592/(1+Tabla3[[#This Row],[TIPUS IVA]])</f>
        <v>210</v>
      </c>
      <c r="J592" s="180">
        <v>254.1</v>
      </c>
      <c r="K592" s="180">
        <v>254.1</v>
      </c>
      <c r="L592" s="17"/>
      <c r="M592" s="17" t="s">
        <v>614</v>
      </c>
      <c r="N592" s="196" t="s">
        <v>400</v>
      </c>
      <c r="O592" s="197" t="s">
        <v>401</v>
      </c>
      <c r="P592" s="16" t="s">
        <v>37</v>
      </c>
      <c r="Q592" s="194" t="s">
        <v>493</v>
      </c>
      <c r="R592" s="198" t="s">
        <v>657</v>
      </c>
      <c r="S592" s="17"/>
      <c r="T592" s="199" t="s">
        <v>251</v>
      </c>
      <c r="U592" s="200">
        <v>43272</v>
      </c>
      <c r="V592" s="200">
        <v>43272</v>
      </c>
      <c r="W592" s="200">
        <v>43273</v>
      </c>
      <c r="X592" s="200">
        <v>43276</v>
      </c>
      <c r="Y592" s="22"/>
      <c r="Z592" s="22"/>
      <c r="AA592" s="22"/>
      <c r="AB592" s="49">
        <f>AC592/(1+Tabla3[[#This Row],[TIPUS IVA]])</f>
        <v>210</v>
      </c>
      <c r="AC592" s="180">
        <v>254.1</v>
      </c>
      <c r="AD592" s="25">
        <v>0.21</v>
      </c>
      <c r="AE592" s="17" t="s">
        <v>38</v>
      </c>
      <c r="AF592" s="26" t="s">
        <v>37</v>
      </c>
    </row>
    <row r="593" spans="1:32" ht="27" customHeight="1" x14ac:dyDescent="0.25">
      <c r="A593" s="16" t="s">
        <v>28</v>
      </c>
      <c r="B593" s="46" t="s">
        <v>29</v>
      </c>
      <c r="C593" s="17" t="s">
        <v>495</v>
      </c>
      <c r="D593" s="47">
        <v>2018</v>
      </c>
      <c r="E593" s="195">
        <v>2018007746</v>
      </c>
      <c r="F593" s="18" t="s">
        <v>1312</v>
      </c>
      <c r="G593" s="16" t="s">
        <v>32</v>
      </c>
      <c r="H593" s="17" t="s">
        <v>33</v>
      </c>
      <c r="I593" s="77">
        <v>3.53</v>
      </c>
      <c r="J593" s="180">
        <v>4.2699999999999996</v>
      </c>
      <c r="K593" s="180">
        <v>4.2699999999999996</v>
      </c>
      <c r="L593" s="17"/>
      <c r="M593" s="17" t="s">
        <v>614</v>
      </c>
      <c r="N593" s="196" t="s">
        <v>1313</v>
      </c>
      <c r="O593" s="197" t="s">
        <v>1314</v>
      </c>
      <c r="P593" s="16" t="s">
        <v>37</v>
      </c>
      <c r="Q593" s="194" t="s">
        <v>493</v>
      </c>
      <c r="R593" s="198" t="s">
        <v>503</v>
      </c>
      <c r="S593" s="17"/>
      <c r="T593" s="199" t="s">
        <v>108</v>
      </c>
      <c r="U593" s="200">
        <v>43244</v>
      </c>
      <c r="V593" s="200">
        <v>43244</v>
      </c>
      <c r="W593" s="200">
        <v>43245</v>
      </c>
      <c r="X593" s="200">
        <v>43251</v>
      </c>
      <c r="Y593" s="22"/>
      <c r="Z593" s="22"/>
      <c r="AA593" s="22"/>
      <c r="AB593" s="49">
        <f>AC593/(1+Tabla3[[#This Row],[TIPUS IVA]])</f>
        <v>3.5289256198347103</v>
      </c>
      <c r="AC593" s="180">
        <v>4.2699999999999996</v>
      </c>
      <c r="AD593" s="25">
        <v>0.21</v>
      </c>
      <c r="AE593" s="17" t="s">
        <v>38</v>
      </c>
      <c r="AF593" s="26" t="s">
        <v>37</v>
      </c>
    </row>
    <row r="594" spans="1:32" ht="27" customHeight="1" x14ac:dyDescent="0.25">
      <c r="A594" s="16" t="s">
        <v>28</v>
      </c>
      <c r="B594" s="46" t="s">
        <v>29</v>
      </c>
      <c r="C594" s="17" t="s">
        <v>495</v>
      </c>
      <c r="D594" s="47">
        <v>2018</v>
      </c>
      <c r="E594" s="195">
        <v>2018008218</v>
      </c>
      <c r="F594" s="18" t="s">
        <v>1315</v>
      </c>
      <c r="G594" s="16" t="s">
        <v>32</v>
      </c>
      <c r="H594" s="17" t="s">
        <v>33</v>
      </c>
      <c r="I594" s="77">
        <v>3.53</v>
      </c>
      <c r="J594" s="180">
        <v>4.2699999999999996</v>
      </c>
      <c r="K594" s="180">
        <v>4.2699999999999996</v>
      </c>
      <c r="L594" s="17"/>
      <c r="M594" s="17" t="s">
        <v>614</v>
      </c>
      <c r="N594" s="196" t="s">
        <v>1313</v>
      </c>
      <c r="O594" s="197" t="s">
        <v>1314</v>
      </c>
      <c r="P594" s="16" t="s">
        <v>37</v>
      </c>
      <c r="Q594" s="194" t="s">
        <v>493</v>
      </c>
      <c r="R594" s="198" t="s">
        <v>503</v>
      </c>
      <c r="S594" s="17"/>
      <c r="T594" s="199" t="s">
        <v>108</v>
      </c>
      <c r="U594" s="200">
        <v>43251</v>
      </c>
      <c r="V594" s="200">
        <v>43251</v>
      </c>
      <c r="W594" s="200">
        <v>43252</v>
      </c>
      <c r="X594" s="200">
        <v>43280</v>
      </c>
      <c r="Y594" s="22"/>
      <c r="Z594" s="22"/>
      <c r="AA594" s="22"/>
      <c r="AB594" s="49">
        <f>AC594/(1+Tabla3[[#This Row],[TIPUS IVA]])</f>
        <v>3.5289256198347103</v>
      </c>
      <c r="AC594" s="180">
        <v>4.2699999999999996</v>
      </c>
      <c r="AD594" s="25">
        <v>0.21</v>
      </c>
      <c r="AE594" s="17" t="s">
        <v>38</v>
      </c>
      <c r="AF594" s="26" t="s">
        <v>37</v>
      </c>
    </row>
    <row r="595" spans="1:32" ht="27" customHeight="1" x14ac:dyDescent="0.25">
      <c r="A595" s="16" t="s">
        <v>28</v>
      </c>
      <c r="B595" s="46" t="s">
        <v>29</v>
      </c>
      <c r="C595" s="17" t="s">
        <v>495</v>
      </c>
      <c r="D595" s="47">
        <v>2018</v>
      </c>
      <c r="E595" s="195">
        <v>2018010001</v>
      </c>
      <c r="F595" s="209" t="s">
        <v>1316</v>
      </c>
      <c r="G595" s="16" t="s">
        <v>32</v>
      </c>
      <c r="H595" s="17" t="s">
        <v>33</v>
      </c>
      <c r="I595" s="78">
        <v>2.81</v>
      </c>
      <c r="J595" s="180">
        <v>3.4</v>
      </c>
      <c r="K595" s="180">
        <v>3.4</v>
      </c>
      <c r="L595" s="17"/>
      <c r="M595" s="17" t="s">
        <v>614</v>
      </c>
      <c r="N595" s="196" t="s">
        <v>1313</v>
      </c>
      <c r="O595" s="197" t="s">
        <v>1314</v>
      </c>
      <c r="P595" s="16" t="s">
        <v>37</v>
      </c>
      <c r="Q595" s="194" t="s">
        <v>493</v>
      </c>
      <c r="R595" s="198" t="s">
        <v>503</v>
      </c>
      <c r="S595" s="17"/>
      <c r="T595" s="199" t="s">
        <v>108</v>
      </c>
      <c r="U595" s="200">
        <v>43272</v>
      </c>
      <c r="V595" s="200">
        <v>43272</v>
      </c>
      <c r="W595" s="200">
        <v>43273</v>
      </c>
      <c r="X595" s="200">
        <v>43280</v>
      </c>
      <c r="Y595" s="22"/>
      <c r="Z595" s="22"/>
      <c r="AA595" s="22"/>
      <c r="AB595" s="49">
        <f>AC595/(1+Tabla3[[#This Row],[TIPUS IVA]])</f>
        <v>2.8099173553719008</v>
      </c>
      <c r="AC595" s="180">
        <v>3.4</v>
      </c>
      <c r="AD595" s="25">
        <v>0.21</v>
      </c>
      <c r="AE595" s="17" t="s">
        <v>38</v>
      </c>
      <c r="AF595" s="26" t="s">
        <v>37</v>
      </c>
    </row>
    <row r="596" spans="1:32" ht="27" customHeight="1" x14ac:dyDescent="0.25">
      <c r="A596" s="16" t="s">
        <v>28</v>
      </c>
      <c r="B596" s="46" t="s">
        <v>29</v>
      </c>
      <c r="C596" s="17" t="s">
        <v>495</v>
      </c>
      <c r="D596" s="47">
        <v>2018</v>
      </c>
      <c r="E596" s="195">
        <v>2018010032</v>
      </c>
      <c r="F596" s="209" t="s">
        <v>1316</v>
      </c>
      <c r="G596" s="16" t="s">
        <v>32</v>
      </c>
      <c r="H596" s="17" t="s">
        <v>33</v>
      </c>
      <c r="I596" s="210">
        <v>2.81</v>
      </c>
      <c r="J596" s="180">
        <v>3.4</v>
      </c>
      <c r="K596" s="180">
        <v>3.4</v>
      </c>
      <c r="L596" s="17"/>
      <c r="M596" s="17" t="s">
        <v>614</v>
      </c>
      <c r="N596" s="196" t="s">
        <v>1313</v>
      </c>
      <c r="O596" s="197" t="s">
        <v>1314</v>
      </c>
      <c r="P596" s="16" t="s">
        <v>37</v>
      </c>
      <c r="Q596" s="194" t="s">
        <v>493</v>
      </c>
      <c r="R596" s="198" t="s">
        <v>503</v>
      </c>
      <c r="S596" s="17"/>
      <c r="T596" s="199" t="s">
        <v>108</v>
      </c>
      <c r="U596" s="200">
        <v>43279</v>
      </c>
      <c r="V596" s="200">
        <v>43279</v>
      </c>
      <c r="W596" s="200">
        <v>43280</v>
      </c>
      <c r="X596" s="200">
        <v>43280</v>
      </c>
      <c r="Y596" s="22"/>
      <c r="Z596" s="22"/>
      <c r="AA596" s="22"/>
      <c r="AB596" s="49">
        <f>AC596/(1+Tabla3[[#This Row],[TIPUS IVA]])</f>
        <v>2.8099173553719008</v>
      </c>
      <c r="AC596" s="180">
        <v>3.4</v>
      </c>
      <c r="AD596" s="25">
        <v>0.21</v>
      </c>
      <c r="AE596" s="17" t="s">
        <v>38</v>
      </c>
      <c r="AF596" s="26" t="s">
        <v>37</v>
      </c>
    </row>
    <row r="597" spans="1:32" ht="27" customHeight="1" x14ac:dyDescent="0.25">
      <c r="A597" s="16" t="s">
        <v>28</v>
      </c>
      <c r="B597" s="46" t="s">
        <v>29</v>
      </c>
      <c r="C597" s="17" t="s">
        <v>65</v>
      </c>
      <c r="D597" s="47">
        <v>2018</v>
      </c>
      <c r="E597" s="59">
        <v>2018000756</v>
      </c>
      <c r="F597" s="18" t="s">
        <v>1317</v>
      </c>
      <c r="G597" s="16" t="s">
        <v>32</v>
      </c>
      <c r="H597" s="17" t="s">
        <v>33</v>
      </c>
      <c r="I597" s="77">
        <f t="shared" ref="I597:I603" si="9">J597/(1+21%)</f>
        <v>773.83471074380168</v>
      </c>
      <c r="J597" s="38">
        <v>936.34</v>
      </c>
      <c r="K597" s="38">
        <v>936.24</v>
      </c>
      <c r="L597" s="17"/>
      <c r="M597" s="17" t="s">
        <v>79</v>
      </c>
      <c r="N597" s="60"/>
      <c r="O597" s="55" t="s">
        <v>1318</v>
      </c>
      <c r="P597" s="16" t="s">
        <v>37</v>
      </c>
      <c r="Q597" s="194" t="s">
        <v>493</v>
      </c>
      <c r="R597" s="64" t="s">
        <v>503</v>
      </c>
      <c r="S597" s="17"/>
      <c r="T597" s="62" t="s">
        <v>90</v>
      </c>
      <c r="U597" s="24">
        <v>43125</v>
      </c>
      <c r="V597" s="24">
        <v>43126</v>
      </c>
      <c r="W597" s="24">
        <v>43129</v>
      </c>
      <c r="X597" s="24">
        <v>43262</v>
      </c>
      <c r="Y597" s="22"/>
      <c r="Z597" s="22"/>
      <c r="AA597" s="22"/>
      <c r="AB597" s="49">
        <f t="shared" ref="AB597:AB603" si="10">AC597/(1+AD597)</f>
        <v>773.75206611570252</v>
      </c>
      <c r="AC597" s="39">
        <v>936.24</v>
      </c>
      <c r="AD597" s="25">
        <v>0.21</v>
      </c>
      <c r="AE597" s="17" t="s">
        <v>38</v>
      </c>
      <c r="AF597" s="26" t="s">
        <v>37</v>
      </c>
    </row>
    <row r="598" spans="1:32" ht="27" customHeight="1" x14ac:dyDescent="0.25">
      <c r="A598" s="16" t="s">
        <v>28</v>
      </c>
      <c r="B598" s="46" t="s">
        <v>29</v>
      </c>
      <c r="C598" s="17" t="s">
        <v>65</v>
      </c>
      <c r="D598" s="47">
        <v>2018</v>
      </c>
      <c r="E598" s="59">
        <v>2018003379</v>
      </c>
      <c r="F598" s="18" t="s">
        <v>447</v>
      </c>
      <c r="G598" s="16" t="s">
        <v>32</v>
      </c>
      <c r="H598" s="17" t="s">
        <v>33</v>
      </c>
      <c r="I598" s="77">
        <f t="shared" si="9"/>
        <v>638.59504132231416</v>
      </c>
      <c r="J598" s="38">
        <v>772.7</v>
      </c>
      <c r="K598" s="38">
        <v>772.7</v>
      </c>
      <c r="L598" s="17"/>
      <c r="M598" s="17" t="s">
        <v>79</v>
      </c>
      <c r="N598" s="60"/>
      <c r="O598" s="55" t="s">
        <v>336</v>
      </c>
      <c r="P598" s="16" t="s">
        <v>37</v>
      </c>
      <c r="Q598" s="194" t="s">
        <v>493</v>
      </c>
      <c r="R598" s="64" t="s">
        <v>503</v>
      </c>
      <c r="S598" s="17"/>
      <c r="T598" s="62" t="s">
        <v>98</v>
      </c>
      <c r="U598" s="24">
        <v>43167</v>
      </c>
      <c r="V598" s="24">
        <v>43168</v>
      </c>
      <c r="W598" s="24">
        <v>43171</v>
      </c>
      <c r="X598" s="24">
        <v>43227</v>
      </c>
      <c r="Y598" s="22"/>
      <c r="Z598" s="22"/>
      <c r="AA598" s="22"/>
      <c r="AB598" s="49">
        <f t="shared" si="10"/>
        <v>638.59504132231416</v>
      </c>
      <c r="AC598" s="39">
        <v>772.7</v>
      </c>
      <c r="AD598" s="25">
        <v>0.21</v>
      </c>
      <c r="AE598" s="17" t="s">
        <v>38</v>
      </c>
      <c r="AF598" s="26" t="s">
        <v>37</v>
      </c>
    </row>
    <row r="599" spans="1:32" ht="27" customHeight="1" x14ac:dyDescent="0.25">
      <c r="A599" s="16" t="s">
        <v>28</v>
      </c>
      <c r="B599" s="46" t="s">
        <v>29</v>
      </c>
      <c r="C599" s="17" t="s">
        <v>65</v>
      </c>
      <c r="D599" s="47">
        <v>2018</v>
      </c>
      <c r="E599" s="59">
        <v>2018003388</v>
      </c>
      <c r="F599" s="18" t="s">
        <v>1319</v>
      </c>
      <c r="G599" s="16" t="s">
        <v>32</v>
      </c>
      <c r="H599" s="17" t="s">
        <v>33</v>
      </c>
      <c r="I599" s="77">
        <f t="shared" si="9"/>
        <v>267.89256198347107</v>
      </c>
      <c r="J599" s="38">
        <v>324.14999999999998</v>
      </c>
      <c r="K599" s="38">
        <v>324.14999999999998</v>
      </c>
      <c r="L599" s="17"/>
      <c r="M599" s="17" t="s">
        <v>79</v>
      </c>
      <c r="N599" s="60"/>
      <c r="O599" s="55" t="s">
        <v>336</v>
      </c>
      <c r="P599" s="16" t="s">
        <v>37</v>
      </c>
      <c r="Q599" s="194" t="s">
        <v>493</v>
      </c>
      <c r="R599" s="64" t="s">
        <v>503</v>
      </c>
      <c r="S599" s="17"/>
      <c r="T599" s="62" t="s">
        <v>98</v>
      </c>
      <c r="U599" s="24">
        <v>43167</v>
      </c>
      <c r="V599" s="24">
        <v>43168</v>
      </c>
      <c r="W599" s="24">
        <v>43171</v>
      </c>
      <c r="X599" s="24">
        <v>43227</v>
      </c>
      <c r="Y599" s="22"/>
      <c r="Z599" s="22"/>
      <c r="AA599" s="22"/>
      <c r="AB599" s="49">
        <f t="shared" si="10"/>
        <v>267.89256198347107</v>
      </c>
      <c r="AC599" s="39">
        <v>324.14999999999998</v>
      </c>
      <c r="AD599" s="25">
        <v>0.21</v>
      </c>
      <c r="AE599" s="17" t="s">
        <v>38</v>
      </c>
      <c r="AF599" s="26" t="s">
        <v>37</v>
      </c>
    </row>
    <row r="600" spans="1:32" ht="27" customHeight="1" x14ac:dyDescent="0.25">
      <c r="A600" s="16" t="s">
        <v>28</v>
      </c>
      <c r="B600" s="46" t="s">
        <v>29</v>
      </c>
      <c r="C600" s="17" t="s">
        <v>65</v>
      </c>
      <c r="D600" s="47">
        <v>2018</v>
      </c>
      <c r="E600" s="59">
        <v>2018000115</v>
      </c>
      <c r="F600" s="18" t="s">
        <v>1320</v>
      </c>
      <c r="G600" s="16" t="s">
        <v>32</v>
      </c>
      <c r="H600" s="17" t="s">
        <v>33</v>
      </c>
      <c r="I600" s="77">
        <f t="shared" si="9"/>
        <v>2400</v>
      </c>
      <c r="J600" s="38">
        <v>2904</v>
      </c>
      <c r="K600" s="38">
        <v>2904</v>
      </c>
      <c r="L600" s="17"/>
      <c r="M600" s="17" t="s">
        <v>79</v>
      </c>
      <c r="N600" s="60"/>
      <c r="O600" s="55" t="s">
        <v>336</v>
      </c>
      <c r="P600" s="16" t="s">
        <v>37</v>
      </c>
      <c r="Q600" s="194" t="s">
        <v>493</v>
      </c>
      <c r="R600" s="198" t="s">
        <v>503</v>
      </c>
      <c r="S600" s="17"/>
      <c r="T600" s="62" t="s">
        <v>98</v>
      </c>
      <c r="U600" s="24">
        <v>43111</v>
      </c>
      <c r="V600" s="24">
        <v>43111</v>
      </c>
      <c r="W600" s="24">
        <v>43112</v>
      </c>
      <c r="X600" s="24">
        <v>43227</v>
      </c>
      <c r="Y600" s="22"/>
      <c r="Z600" s="22"/>
      <c r="AA600" s="22"/>
      <c r="AB600" s="49">
        <f t="shared" si="10"/>
        <v>2400</v>
      </c>
      <c r="AC600" s="39">
        <v>2904</v>
      </c>
      <c r="AD600" s="25">
        <v>0.21</v>
      </c>
      <c r="AE600" s="17" t="s">
        <v>38</v>
      </c>
      <c r="AF600" s="26" t="s">
        <v>37</v>
      </c>
    </row>
    <row r="601" spans="1:32" ht="27" customHeight="1" x14ac:dyDescent="0.25">
      <c r="A601" s="16" t="s">
        <v>28</v>
      </c>
      <c r="B601" s="46" t="s">
        <v>29</v>
      </c>
      <c r="C601" s="17" t="s">
        <v>65</v>
      </c>
      <c r="D601" s="47">
        <v>2018</v>
      </c>
      <c r="E601" s="59">
        <v>2018001839</v>
      </c>
      <c r="F601" s="18" t="s">
        <v>1321</v>
      </c>
      <c r="G601" s="16" t="s">
        <v>32</v>
      </c>
      <c r="H601" s="17" t="s">
        <v>33</v>
      </c>
      <c r="I601" s="77">
        <f t="shared" si="9"/>
        <v>449</v>
      </c>
      <c r="J601" s="38">
        <v>543.29</v>
      </c>
      <c r="K601" s="38">
        <v>543.29</v>
      </c>
      <c r="L601" s="17"/>
      <c r="M601" s="17" t="s">
        <v>79</v>
      </c>
      <c r="N601" s="60"/>
      <c r="O601" s="55" t="s">
        <v>336</v>
      </c>
      <c r="P601" s="16" t="s">
        <v>37</v>
      </c>
      <c r="Q601" s="194" t="s">
        <v>493</v>
      </c>
      <c r="R601" s="198" t="s">
        <v>503</v>
      </c>
      <c r="S601" s="17"/>
      <c r="T601" s="62" t="s">
        <v>98</v>
      </c>
      <c r="U601" s="24">
        <v>43145</v>
      </c>
      <c r="V601" s="24">
        <v>43147</v>
      </c>
      <c r="W601" s="24">
        <v>43147</v>
      </c>
      <c r="X601" s="24">
        <v>43227</v>
      </c>
      <c r="Y601" s="22"/>
      <c r="Z601" s="22"/>
      <c r="AA601" s="22"/>
      <c r="AB601" s="49">
        <f t="shared" si="10"/>
        <v>449</v>
      </c>
      <c r="AC601" s="39">
        <v>543.29</v>
      </c>
      <c r="AD601" s="25">
        <v>0.21</v>
      </c>
      <c r="AE601" s="17" t="s">
        <v>38</v>
      </c>
      <c r="AF601" s="26" t="s">
        <v>37</v>
      </c>
    </row>
    <row r="602" spans="1:32" ht="27" customHeight="1" x14ac:dyDescent="0.25">
      <c r="A602" s="16" t="s">
        <v>28</v>
      </c>
      <c r="B602" s="46" t="s">
        <v>29</v>
      </c>
      <c r="C602" s="17" t="s">
        <v>65</v>
      </c>
      <c r="D602" s="47">
        <v>2018</v>
      </c>
      <c r="E602" s="59">
        <v>2018003975</v>
      </c>
      <c r="F602" s="18" t="s">
        <v>1322</v>
      </c>
      <c r="G602" s="16" t="s">
        <v>32</v>
      </c>
      <c r="H602" s="17" t="s">
        <v>33</v>
      </c>
      <c r="I602" s="77">
        <f t="shared" si="9"/>
        <v>152.19834710743802</v>
      </c>
      <c r="J602" s="38">
        <v>184.16</v>
      </c>
      <c r="K602" s="38">
        <v>184.16</v>
      </c>
      <c r="L602" s="17"/>
      <c r="M602" s="17" t="s">
        <v>79</v>
      </c>
      <c r="N602" s="60"/>
      <c r="O602" s="55" t="s">
        <v>336</v>
      </c>
      <c r="P602" s="16" t="s">
        <v>37</v>
      </c>
      <c r="Q602" s="194" t="s">
        <v>493</v>
      </c>
      <c r="R602" s="198" t="s">
        <v>503</v>
      </c>
      <c r="S602" s="17"/>
      <c r="T602" s="62" t="s">
        <v>98</v>
      </c>
      <c r="U602" s="24">
        <v>43178</v>
      </c>
      <c r="V602" s="24">
        <v>43182</v>
      </c>
      <c r="W602" s="24">
        <v>43182</v>
      </c>
      <c r="X602" s="24">
        <v>43227</v>
      </c>
      <c r="Y602" s="22"/>
      <c r="Z602" s="22"/>
      <c r="AA602" s="22"/>
      <c r="AB602" s="49">
        <f t="shared" si="10"/>
        <v>152.19834710743802</v>
      </c>
      <c r="AC602" s="39">
        <v>184.16</v>
      </c>
      <c r="AD602" s="25">
        <v>0.21</v>
      </c>
      <c r="AE602" s="17" t="s">
        <v>38</v>
      </c>
      <c r="AF602" s="26" t="s">
        <v>37</v>
      </c>
    </row>
    <row r="603" spans="1:32" ht="27" customHeight="1" x14ac:dyDescent="0.25">
      <c r="A603" s="16" t="s">
        <v>28</v>
      </c>
      <c r="B603" s="46" t="s">
        <v>29</v>
      </c>
      <c r="C603" s="17" t="s">
        <v>65</v>
      </c>
      <c r="D603" s="47">
        <v>2018</v>
      </c>
      <c r="E603" s="59">
        <v>2018003979</v>
      </c>
      <c r="F603" s="18" t="s">
        <v>1323</v>
      </c>
      <c r="G603" s="16" t="s">
        <v>32</v>
      </c>
      <c r="H603" s="17" t="s">
        <v>33</v>
      </c>
      <c r="I603" s="77">
        <f t="shared" si="9"/>
        <v>391.69421487603307</v>
      </c>
      <c r="J603" s="38">
        <v>473.95</v>
      </c>
      <c r="K603" s="38">
        <v>473.95</v>
      </c>
      <c r="L603" s="43"/>
      <c r="M603" s="17" t="s">
        <v>79</v>
      </c>
      <c r="N603" s="60"/>
      <c r="O603" s="55" t="s">
        <v>336</v>
      </c>
      <c r="P603" s="16" t="s">
        <v>37</v>
      </c>
      <c r="Q603" s="194" t="s">
        <v>493</v>
      </c>
      <c r="R603" s="198" t="s">
        <v>503</v>
      </c>
      <c r="S603" s="17"/>
      <c r="T603" s="62" t="s">
        <v>98</v>
      </c>
      <c r="U603" s="24">
        <v>43179</v>
      </c>
      <c r="V603" s="24">
        <v>43182</v>
      </c>
      <c r="W603" s="24">
        <v>43182</v>
      </c>
      <c r="X603" s="24">
        <v>43227</v>
      </c>
      <c r="Y603" s="22"/>
      <c r="Z603" s="22"/>
      <c r="AA603" s="22"/>
      <c r="AB603" s="49">
        <f t="shared" si="10"/>
        <v>391.69421487603307</v>
      </c>
      <c r="AC603" s="39">
        <v>473.95</v>
      </c>
      <c r="AD603" s="25">
        <v>0.21</v>
      </c>
      <c r="AE603" s="17" t="s">
        <v>38</v>
      </c>
      <c r="AF603" s="26" t="s">
        <v>37</v>
      </c>
    </row>
    <row r="604" spans="1:32" ht="27" customHeight="1" x14ac:dyDescent="0.25">
      <c r="A604" s="16" t="s">
        <v>28</v>
      </c>
      <c r="B604" s="46" t="s">
        <v>29</v>
      </c>
      <c r="C604" s="17" t="s">
        <v>495</v>
      </c>
      <c r="D604" s="47">
        <v>2018</v>
      </c>
      <c r="E604" s="195">
        <v>2018007275</v>
      </c>
      <c r="F604" s="18" t="s">
        <v>1324</v>
      </c>
      <c r="G604" s="16" t="s">
        <v>32</v>
      </c>
      <c r="H604" s="17" t="s">
        <v>33</v>
      </c>
      <c r="I604" s="77">
        <v>124</v>
      </c>
      <c r="J604" s="180">
        <v>150.04</v>
      </c>
      <c r="K604" s="180">
        <v>150.04</v>
      </c>
      <c r="L604" s="17"/>
      <c r="M604" s="17" t="s">
        <v>614</v>
      </c>
      <c r="N604" s="196"/>
      <c r="O604" s="197" t="s">
        <v>336</v>
      </c>
      <c r="P604" s="16" t="s">
        <v>37</v>
      </c>
      <c r="Q604" s="194" t="s">
        <v>493</v>
      </c>
      <c r="R604" s="198" t="s">
        <v>503</v>
      </c>
      <c r="S604" s="17"/>
      <c r="T604" s="199" t="s">
        <v>98</v>
      </c>
      <c r="U604" s="200">
        <v>43237</v>
      </c>
      <c r="V604" s="200">
        <v>43237</v>
      </c>
      <c r="W604" s="200">
        <v>43242</v>
      </c>
      <c r="X604" s="200">
        <v>43242</v>
      </c>
      <c r="Y604" s="22"/>
      <c r="Z604" s="22"/>
      <c r="AA604" s="22"/>
      <c r="AB604" s="49">
        <f>AC604/(1+Tabla3[[#This Row],[TIPUS IVA]])</f>
        <v>124</v>
      </c>
      <c r="AC604" s="180">
        <v>150.04</v>
      </c>
      <c r="AD604" s="25">
        <v>0.21</v>
      </c>
      <c r="AE604" s="17" t="s">
        <v>38</v>
      </c>
      <c r="AF604" s="26" t="s">
        <v>37</v>
      </c>
    </row>
    <row r="605" spans="1:32" ht="27" customHeight="1" x14ac:dyDescent="0.25">
      <c r="A605" s="16" t="s">
        <v>28</v>
      </c>
      <c r="B605" s="46" t="s">
        <v>29</v>
      </c>
      <c r="C605" s="17" t="s">
        <v>495</v>
      </c>
      <c r="D605" s="47">
        <v>2018</v>
      </c>
      <c r="E605" s="195">
        <v>2018007284</v>
      </c>
      <c r="F605" s="18" t="s">
        <v>1325</v>
      </c>
      <c r="G605" s="16" t="s">
        <v>32</v>
      </c>
      <c r="H605" s="17" t="s">
        <v>33</v>
      </c>
      <c r="I605" s="77">
        <v>702</v>
      </c>
      <c r="J605" s="180">
        <v>849.42</v>
      </c>
      <c r="K605" s="180">
        <v>849.42</v>
      </c>
      <c r="L605" s="17"/>
      <c r="M605" s="17" t="s">
        <v>614</v>
      </c>
      <c r="N605" s="196"/>
      <c r="O605" s="197" t="s">
        <v>336</v>
      </c>
      <c r="P605" s="16" t="s">
        <v>37</v>
      </c>
      <c r="Q605" s="194" t="s">
        <v>493</v>
      </c>
      <c r="R605" s="198" t="s">
        <v>503</v>
      </c>
      <c r="S605" s="17"/>
      <c r="T605" s="199" t="s">
        <v>98</v>
      </c>
      <c r="U605" s="200">
        <v>43244</v>
      </c>
      <c r="V605" s="200">
        <v>43244</v>
      </c>
      <c r="W605" s="200">
        <v>43245</v>
      </c>
      <c r="X605" s="200">
        <v>43248</v>
      </c>
      <c r="Y605" s="22"/>
      <c r="Z605" s="22"/>
      <c r="AA605" s="22"/>
      <c r="AB605" s="49">
        <f>AC605/(1+Tabla3[[#This Row],[TIPUS IVA]])</f>
        <v>702</v>
      </c>
      <c r="AC605" s="180">
        <v>849.42</v>
      </c>
      <c r="AD605" s="25">
        <v>0.21</v>
      </c>
      <c r="AE605" s="17" t="s">
        <v>38</v>
      </c>
      <c r="AF605" s="26" t="s">
        <v>37</v>
      </c>
    </row>
    <row r="606" spans="1:32" ht="27" customHeight="1" x14ac:dyDescent="0.25">
      <c r="A606" s="16" t="s">
        <v>28</v>
      </c>
      <c r="B606" s="46" t="s">
        <v>29</v>
      </c>
      <c r="C606" s="17" t="s">
        <v>495</v>
      </c>
      <c r="D606" s="47">
        <v>2018</v>
      </c>
      <c r="E606" s="195">
        <v>2018007739</v>
      </c>
      <c r="F606" s="18" t="s">
        <v>1326</v>
      </c>
      <c r="G606" s="16" t="s">
        <v>32</v>
      </c>
      <c r="H606" s="17" t="s">
        <v>33</v>
      </c>
      <c r="I606" s="77">
        <v>118.6</v>
      </c>
      <c r="J606" s="180">
        <v>143.5</v>
      </c>
      <c r="K606" s="180">
        <v>143.5</v>
      </c>
      <c r="L606" s="17"/>
      <c r="M606" s="17" t="s">
        <v>614</v>
      </c>
      <c r="N606" s="196"/>
      <c r="O606" s="197" t="s">
        <v>336</v>
      </c>
      <c r="P606" s="16" t="s">
        <v>37</v>
      </c>
      <c r="Q606" s="194" t="s">
        <v>493</v>
      </c>
      <c r="R606" s="198" t="s">
        <v>503</v>
      </c>
      <c r="S606" s="17"/>
      <c r="T606" s="199" t="s">
        <v>98</v>
      </c>
      <c r="U606" s="200">
        <v>43237</v>
      </c>
      <c r="V606" s="200">
        <v>43237</v>
      </c>
      <c r="W606" s="200">
        <v>43242</v>
      </c>
      <c r="X606" s="200">
        <v>43248</v>
      </c>
      <c r="Y606" s="22"/>
      <c r="Z606" s="22"/>
      <c r="AA606" s="22"/>
      <c r="AB606" s="49">
        <f>AC606/(1+Tabla3[[#This Row],[TIPUS IVA]])</f>
        <v>118.59504132231406</v>
      </c>
      <c r="AC606" s="180">
        <v>143.5</v>
      </c>
      <c r="AD606" s="25">
        <v>0.21</v>
      </c>
      <c r="AE606" s="17" t="s">
        <v>38</v>
      </c>
      <c r="AF606" s="26" t="s">
        <v>37</v>
      </c>
    </row>
    <row r="607" spans="1:32" ht="27" customHeight="1" x14ac:dyDescent="0.25">
      <c r="A607" s="16" t="s">
        <v>28</v>
      </c>
      <c r="B607" s="46" t="s">
        <v>29</v>
      </c>
      <c r="C607" s="17" t="s">
        <v>40</v>
      </c>
      <c r="D607" s="47">
        <v>2018</v>
      </c>
      <c r="E607" s="59">
        <v>2018003981</v>
      </c>
      <c r="F607" s="18" t="s">
        <v>1327</v>
      </c>
      <c r="G607" s="16" t="s">
        <v>32</v>
      </c>
      <c r="H607" s="17" t="s">
        <v>33</v>
      </c>
      <c r="I607" s="77">
        <f>J607/(1+4%)</f>
        <v>1033.1153846153845</v>
      </c>
      <c r="J607" s="38">
        <v>1074.44</v>
      </c>
      <c r="K607" s="38">
        <v>1074.44</v>
      </c>
      <c r="L607" s="17" t="s">
        <v>52</v>
      </c>
      <c r="M607" s="17"/>
      <c r="N607" s="60" t="s">
        <v>1328</v>
      </c>
      <c r="O607" s="55" t="s">
        <v>1329</v>
      </c>
      <c r="P607" s="16" t="s">
        <v>37</v>
      </c>
      <c r="Q607" s="194" t="s">
        <v>493</v>
      </c>
      <c r="R607" s="63" t="s">
        <v>676</v>
      </c>
      <c r="S607" s="17"/>
      <c r="T607" s="62" t="s">
        <v>186</v>
      </c>
      <c r="U607" s="24">
        <v>43178</v>
      </c>
      <c r="V607" s="24">
        <v>43182</v>
      </c>
      <c r="W607" s="24">
        <v>43182</v>
      </c>
      <c r="X607" s="24">
        <v>43242</v>
      </c>
      <c r="Y607" s="22"/>
      <c r="Z607" s="22"/>
      <c r="AA607" s="22"/>
      <c r="AB607" s="49">
        <f>AC607/(1+AD607)</f>
        <v>1033.1153846153845</v>
      </c>
      <c r="AC607" s="39">
        <v>1074.44</v>
      </c>
      <c r="AD607" s="25">
        <v>0.04</v>
      </c>
      <c r="AE607" s="17" t="s">
        <v>38</v>
      </c>
      <c r="AF607" s="26" t="s">
        <v>37</v>
      </c>
    </row>
    <row r="608" spans="1:32" ht="27" customHeight="1" x14ac:dyDescent="0.25">
      <c r="A608" s="16" t="s">
        <v>28</v>
      </c>
      <c r="B608" s="46" t="s">
        <v>29</v>
      </c>
      <c r="C608" s="17" t="s">
        <v>65</v>
      </c>
      <c r="D608" s="47">
        <v>2018</v>
      </c>
      <c r="E608" s="59">
        <v>2018000533</v>
      </c>
      <c r="F608" s="18" t="s">
        <v>1330</v>
      </c>
      <c r="G608" s="16" t="s">
        <v>32</v>
      </c>
      <c r="H608" s="17" t="s">
        <v>33</v>
      </c>
      <c r="I608" s="77">
        <v>937.5</v>
      </c>
      <c r="J608" s="38">
        <v>937.5</v>
      </c>
      <c r="K608" s="38">
        <v>937.5</v>
      </c>
      <c r="L608" s="43"/>
      <c r="M608" s="17" t="s">
        <v>79</v>
      </c>
      <c r="N608" s="60" t="s">
        <v>453</v>
      </c>
      <c r="O608" s="55" t="s">
        <v>454</v>
      </c>
      <c r="P608" s="16" t="s">
        <v>37</v>
      </c>
      <c r="Q608" s="194" t="s">
        <v>493</v>
      </c>
      <c r="R608" s="63" t="s">
        <v>500</v>
      </c>
      <c r="S608" s="17"/>
      <c r="T608" s="62" t="s">
        <v>90</v>
      </c>
      <c r="U608" s="24">
        <v>43119</v>
      </c>
      <c r="V608" s="24">
        <v>43119</v>
      </c>
      <c r="W608" s="24">
        <v>43122</v>
      </c>
      <c r="X608" s="24">
        <v>43276</v>
      </c>
      <c r="Y608" s="22"/>
      <c r="Z608" s="22"/>
      <c r="AA608" s="22"/>
      <c r="AB608" s="49">
        <f>AC608/(1+AD608)</f>
        <v>937.5</v>
      </c>
      <c r="AC608" s="39">
        <v>937.5</v>
      </c>
      <c r="AD608" s="25">
        <v>0</v>
      </c>
      <c r="AE608" s="17" t="s">
        <v>38</v>
      </c>
      <c r="AF608" s="26" t="s">
        <v>37</v>
      </c>
    </row>
    <row r="609" spans="1:32" ht="27" customHeight="1" x14ac:dyDescent="0.25">
      <c r="A609" s="16" t="s">
        <v>28</v>
      </c>
      <c r="B609" s="46" t="s">
        <v>29</v>
      </c>
      <c r="C609" s="17" t="s">
        <v>65</v>
      </c>
      <c r="D609" s="47">
        <v>2018</v>
      </c>
      <c r="E609" s="195">
        <v>2018008585</v>
      </c>
      <c r="F609" s="18" t="s">
        <v>1331</v>
      </c>
      <c r="G609" s="16" t="s">
        <v>32</v>
      </c>
      <c r="H609" s="17" t="s">
        <v>33</v>
      </c>
      <c r="I609" s="77">
        <v>190</v>
      </c>
      <c r="J609" s="180">
        <v>190</v>
      </c>
      <c r="K609" s="180">
        <v>190</v>
      </c>
      <c r="L609" s="17"/>
      <c r="M609" s="17" t="s">
        <v>79</v>
      </c>
      <c r="N609" s="196" t="s">
        <v>456</v>
      </c>
      <c r="O609" s="197" t="s">
        <v>457</v>
      </c>
      <c r="P609" s="16" t="s">
        <v>37</v>
      </c>
      <c r="Q609" s="194" t="s">
        <v>493</v>
      </c>
      <c r="R609" s="198" t="s">
        <v>608</v>
      </c>
      <c r="S609" s="17"/>
      <c r="T609" s="199" t="s">
        <v>90</v>
      </c>
      <c r="U609" s="200">
        <v>43251</v>
      </c>
      <c r="V609" s="200">
        <v>43251</v>
      </c>
      <c r="W609" s="200">
        <v>43252</v>
      </c>
      <c r="X609" s="200">
        <v>43262</v>
      </c>
      <c r="Y609" s="22"/>
      <c r="Z609" s="22"/>
      <c r="AA609" s="22"/>
      <c r="AB609" s="49">
        <f>AC609/(1+Tabla3[[#This Row],[TIPUS IVA]])</f>
        <v>157.02479338842977</v>
      </c>
      <c r="AC609" s="180">
        <v>190</v>
      </c>
      <c r="AD609" s="25">
        <v>0.21</v>
      </c>
      <c r="AE609" s="17" t="s">
        <v>38</v>
      </c>
      <c r="AF609" s="26" t="s">
        <v>37</v>
      </c>
    </row>
    <row r="610" spans="1:32" ht="27" customHeight="1" x14ac:dyDescent="0.25">
      <c r="A610" s="16" t="s">
        <v>28</v>
      </c>
      <c r="B610" s="46" t="s">
        <v>29</v>
      </c>
      <c r="C610" s="17" t="s">
        <v>65</v>
      </c>
      <c r="D610" s="47">
        <v>2018</v>
      </c>
      <c r="E610" s="195">
        <v>2018005671</v>
      </c>
      <c r="F610" s="18" t="s">
        <v>1332</v>
      </c>
      <c r="G610" s="16" t="s">
        <v>32</v>
      </c>
      <c r="H610" s="17" t="s">
        <v>33</v>
      </c>
      <c r="I610" s="77">
        <v>425</v>
      </c>
      <c r="J610" s="180">
        <v>514.25</v>
      </c>
      <c r="K610" s="180">
        <v>514.25</v>
      </c>
      <c r="L610" s="17" t="s">
        <v>514</v>
      </c>
      <c r="M610" s="17" t="s">
        <v>79</v>
      </c>
      <c r="N610" s="196" t="s">
        <v>1333</v>
      </c>
      <c r="O610" s="197" t="s">
        <v>1334</v>
      </c>
      <c r="P610" s="16" t="s">
        <v>37</v>
      </c>
      <c r="Q610" s="194" t="s">
        <v>493</v>
      </c>
      <c r="R610" s="198" t="s">
        <v>1335</v>
      </c>
      <c r="S610" s="17"/>
      <c r="T610" s="199" t="s">
        <v>115</v>
      </c>
      <c r="U610" s="200">
        <v>43210</v>
      </c>
      <c r="V610" s="200">
        <v>43210</v>
      </c>
      <c r="W610" s="200">
        <v>43213</v>
      </c>
      <c r="X610" s="200">
        <v>43213</v>
      </c>
      <c r="Y610" s="22"/>
      <c r="Z610" s="22"/>
      <c r="AA610" s="22"/>
      <c r="AB610" s="49">
        <f>AC610/(1+Tabla3[[#This Row],[TIPUS IVA]])</f>
        <v>425</v>
      </c>
      <c r="AC610" s="180">
        <v>514.25</v>
      </c>
      <c r="AD610" s="25">
        <v>0.21</v>
      </c>
      <c r="AE610" s="17" t="s">
        <v>38</v>
      </c>
      <c r="AF610" s="26" t="s">
        <v>37</v>
      </c>
    </row>
    <row r="611" spans="1:32" ht="27" customHeight="1" x14ac:dyDescent="0.25">
      <c r="A611" s="16" t="s">
        <v>28</v>
      </c>
      <c r="B611" s="46" t="s">
        <v>29</v>
      </c>
      <c r="C611" s="17" t="s">
        <v>65</v>
      </c>
      <c r="D611" s="47">
        <v>2018</v>
      </c>
      <c r="E611" s="195">
        <v>2018008250</v>
      </c>
      <c r="F611" s="18" t="s">
        <v>1336</v>
      </c>
      <c r="G611" s="16" t="s">
        <v>32</v>
      </c>
      <c r="H611" s="17" t="s">
        <v>33</v>
      </c>
      <c r="I611" s="77">
        <v>425</v>
      </c>
      <c r="J611" s="180">
        <v>514.25</v>
      </c>
      <c r="K611" s="180">
        <v>514.25</v>
      </c>
      <c r="L611" s="17"/>
      <c r="M611" s="17" t="s">
        <v>79</v>
      </c>
      <c r="N611" s="196" t="s">
        <v>1333</v>
      </c>
      <c r="O611" s="197" t="s">
        <v>1334</v>
      </c>
      <c r="P611" s="16" t="s">
        <v>37</v>
      </c>
      <c r="Q611" s="194" t="s">
        <v>493</v>
      </c>
      <c r="R611" s="198" t="s">
        <v>1335</v>
      </c>
      <c r="S611" s="17"/>
      <c r="T611" s="199" t="s">
        <v>115</v>
      </c>
      <c r="U611" s="200">
        <v>43251</v>
      </c>
      <c r="V611" s="200">
        <v>43251</v>
      </c>
      <c r="W611" s="200">
        <v>43252</v>
      </c>
      <c r="X611" s="200">
        <v>43262</v>
      </c>
      <c r="Y611" s="22"/>
      <c r="Z611" s="22"/>
      <c r="AA611" s="22"/>
      <c r="AB611" s="49">
        <f>AC611/(1+Tabla3[[#This Row],[TIPUS IVA]])</f>
        <v>425</v>
      </c>
      <c r="AC611" s="180">
        <v>514.25</v>
      </c>
      <c r="AD611" s="25">
        <v>0.21</v>
      </c>
      <c r="AE611" s="17" t="s">
        <v>38</v>
      </c>
      <c r="AF611" s="26" t="s">
        <v>37</v>
      </c>
    </row>
    <row r="612" spans="1:32" ht="27" customHeight="1" x14ac:dyDescent="0.25">
      <c r="A612" s="16" t="s">
        <v>28</v>
      </c>
      <c r="B612" s="46" t="s">
        <v>29</v>
      </c>
      <c r="C612" s="17" t="s">
        <v>1337</v>
      </c>
      <c r="D612" s="47">
        <v>2018</v>
      </c>
      <c r="E612" s="195">
        <v>2018009165</v>
      </c>
      <c r="F612" s="18" t="s">
        <v>1338</v>
      </c>
      <c r="G612" s="16" t="s">
        <v>32</v>
      </c>
      <c r="H612" s="17" t="s">
        <v>33</v>
      </c>
      <c r="I612" s="77">
        <v>425</v>
      </c>
      <c r="J612" s="180">
        <v>514.25</v>
      </c>
      <c r="K612" s="180">
        <v>514.25</v>
      </c>
      <c r="L612" s="17"/>
      <c r="M612" s="17" t="s">
        <v>79</v>
      </c>
      <c r="N612" s="196" t="s">
        <v>1333</v>
      </c>
      <c r="O612" s="197" t="s">
        <v>1334</v>
      </c>
      <c r="P612" s="16" t="s">
        <v>37</v>
      </c>
      <c r="Q612" s="194" t="s">
        <v>493</v>
      </c>
      <c r="R612" s="198" t="s">
        <v>1335</v>
      </c>
      <c r="S612" s="17"/>
      <c r="T612" s="199" t="s">
        <v>115</v>
      </c>
      <c r="U612" s="200">
        <v>43258</v>
      </c>
      <c r="V612" s="200">
        <v>43258</v>
      </c>
      <c r="W612" s="200">
        <v>43259</v>
      </c>
      <c r="X612" s="200">
        <v>43262</v>
      </c>
      <c r="Y612" s="22"/>
      <c r="Z612" s="22"/>
      <c r="AA612" s="22"/>
      <c r="AB612" s="49">
        <f>AC612/(1+Tabla3[[#This Row],[TIPUS IVA]])</f>
        <v>425</v>
      </c>
      <c r="AC612" s="180">
        <v>514.25</v>
      </c>
      <c r="AD612" s="25">
        <v>0.21</v>
      </c>
      <c r="AE612" s="17" t="s">
        <v>38</v>
      </c>
      <c r="AF612" s="26" t="s">
        <v>37</v>
      </c>
    </row>
    <row r="613" spans="1:32" ht="27" customHeight="1" x14ac:dyDescent="0.25">
      <c r="A613" s="16" t="s">
        <v>28</v>
      </c>
      <c r="B613" s="46" t="s">
        <v>29</v>
      </c>
      <c r="C613" s="17" t="s">
        <v>40</v>
      </c>
      <c r="D613" s="47">
        <v>2018</v>
      </c>
      <c r="E613" s="195">
        <v>2018007879</v>
      </c>
      <c r="F613" s="18" t="s">
        <v>1339</v>
      </c>
      <c r="G613" s="16" t="s">
        <v>32</v>
      </c>
      <c r="H613" s="17" t="s">
        <v>33</v>
      </c>
      <c r="I613" s="77">
        <v>366.6</v>
      </c>
      <c r="J613" s="180">
        <v>443.59</v>
      </c>
      <c r="K613" s="180">
        <v>443.59</v>
      </c>
      <c r="L613" s="17" t="s">
        <v>52</v>
      </c>
      <c r="M613" s="17"/>
      <c r="N613" s="196" t="s">
        <v>1340</v>
      </c>
      <c r="O613" s="197" t="s">
        <v>1341</v>
      </c>
      <c r="P613" s="16" t="s">
        <v>37</v>
      </c>
      <c r="Q613" s="194" t="s">
        <v>493</v>
      </c>
      <c r="R613" s="198" t="s">
        <v>1342</v>
      </c>
      <c r="S613" s="17"/>
      <c r="T613" s="199" t="s">
        <v>558</v>
      </c>
      <c r="U613" s="200">
        <v>43244</v>
      </c>
      <c r="V613" s="200">
        <v>43244</v>
      </c>
      <c r="W613" s="200">
        <v>43245</v>
      </c>
      <c r="X613" s="200">
        <v>43248</v>
      </c>
      <c r="Y613" s="22"/>
      <c r="Z613" s="22"/>
      <c r="AA613" s="22"/>
      <c r="AB613" s="49">
        <f>AC613/(1+Tabla3[[#This Row],[TIPUS IVA]])</f>
        <v>366.60330578512395</v>
      </c>
      <c r="AC613" s="180">
        <v>443.59</v>
      </c>
      <c r="AD613" s="25">
        <v>0.21</v>
      </c>
      <c r="AE613" s="17" t="s">
        <v>38</v>
      </c>
      <c r="AF613" s="26" t="s">
        <v>37</v>
      </c>
    </row>
    <row r="614" spans="1:32" ht="27" customHeight="1" x14ac:dyDescent="0.25">
      <c r="A614" s="16" t="s">
        <v>28</v>
      </c>
      <c r="B614" s="46" t="s">
        <v>29</v>
      </c>
      <c r="C614" s="17" t="s">
        <v>65</v>
      </c>
      <c r="D614" s="47">
        <v>2018</v>
      </c>
      <c r="E614" s="59">
        <v>2018002948</v>
      </c>
      <c r="F614" s="18" t="s">
        <v>1343</v>
      </c>
      <c r="G614" s="16" t="s">
        <v>32</v>
      </c>
      <c r="H614" s="17" t="s">
        <v>33</v>
      </c>
      <c r="I614" s="77">
        <f>J614/(1+0%)</f>
        <v>2118</v>
      </c>
      <c r="J614" s="38">
        <v>2118</v>
      </c>
      <c r="K614" s="38">
        <v>2118</v>
      </c>
      <c r="L614" s="17" t="s">
        <v>514</v>
      </c>
      <c r="M614" s="17" t="s">
        <v>79</v>
      </c>
      <c r="N614" s="60"/>
      <c r="O614" s="55" t="s">
        <v>1344</v>
      </c>
      <c r="P614" s="16" t="s">
        <v>37</v>
      </c>
      <c r="Q614" s="194" t="s">
        <v>493</v>
      </c>
      <c r="R614" s="63" t="s">
        <v>500</v>
      </c>
      <c r="S614" s="17"/>
      <c r="T614" s="62" t="s">
        <v>164</v>
      </c>
      <c r="U614" s="24">
        <v>43167</v>
      </c>
      <c r="V614" s="24">
        <v>43186</v>
      </c>
      <c r="W614" s="24">
        <v>43193</v>
      </c>
      <c r="X614" s="24">
        <v>43255</v>
      </c>
      <c r="Y614" s="22"/>
      <c r="Z614" s="22"/>
      <c r="AA614" s="22"/>
      <c r="AB614" s="49">
        <f>AC614/(1+AD614)</f>
        <v>2118</v>
      </c>
      <c r="AC614" s="39">
        <v>2118</v>
      </c>
      <c r="AD614" s="25">
        <v>0</v>
      </c>
      <c r="AE614" s="17" t="s">
        <v>38</v>
      </c>
      <c r="AF614" s="26" t="s">
        <v>37</v>
      </c>
    </row>
    <row r="615" spans="1:32" ht="27" customHeight="1" x14ac:dyDescent="0.25">
      <c r="A615" s="16" t="s">
        <v>28</v>
      </c>
      <c r="B615" s="46" t="s">
        <v>29</v>
      </c>
      <c r="C615" s="17" t="s">
        <v>65</v>
      </c>
      <c r="D615" s="47">
        <v>2018</v>
      </c>
      <c r="E615" s="195">
        <v>2018007441</v>
      </c>
      <c r="F615" s="18" t="s">
        <v>1345</v>
      </c>
      <c r="G615" s="16" t="s">
        <v>32</v>
      </c>
      <c r="H615" s="17" t="s">
        <v>33</v>
      </c>
      <c r="I615" s="49">
        <f>J615/(1+Tabla3[[#This Row],[TIPUS IVA]])</f>
        <v>4.0826446280991737</v>
      </c>
      <c r="J615" s="180">
        <v>4.9400000000000004</v>
      </c>
      <c r="K615" s="180">
        <v>4.9400000000000004</v>
      </c>
      <c r="L615" s="17"/>
      <c r="M615" s="17" t="s">
        <v>79</v>
      </c>
      <c r="N615" s="196" t="s">
        <v>1346</v>
      </c>
      <c r="O615" s="197" t="s">
        <v>1347</v>
      </c>
      <c r="P615" s="16" t="s">
        <v>37</v>
      </c>
      <c r="Q615" s="194" t="s">
        <v>971</v>
      </c>
      <c r="R615" s="198" t="s">
        <v>972</v>
      </c>
      <c r="S615" s="17"/>
      <c r="T615" s="199" t="s">
        <v>108</v>
      </c>
      <c r="U615" s="200">
        <v>43237</v>
      </c>
      <c r="V615" s="200">
        <v>43237</v>
      </c>
      <c r="W615" s="200">
        <v>43242</v>
      </c>
      <c r="X615" s="200">
        <v>43248</v>
      </c>
      <c r="Y615" s="22"/>
      <c r="Z615" s="22"/>
      <c r="AA615" s="22"/>
      <c r="AB615" s="49">
        <f>AC615/(1+Tabla3[[#This Row],[TIPUS IVA]])</f>
        <v>4.0826446280991737</v>
      </c>
      <c r="AC615" s="180">
        <v>4.9400000000000004</v>
      </c>
      <c r="AD615" s="25">
        <v>0.21</v>
      </c>
      <c r="AE615" s="17" t="s">
        <v>38</v>
      </c>
      <c r="AF615" s="26" t="s">
        <v>37</v>
      </c>
    </row>
    <row r="616" spans="1:32" ht="27" customHeight="1" x14ac:dyDescent="0.25">
      <c r="A616" s="16" t="s">
        <v>28</v>
      </c>
      <c r="B616" s="46" t="s">
        <v>29</v>
      </c>
      <c r="C616" s="17" t="s">
        <v>65</v>
      </c>
      <c r="D616" s="47">
        <v>2018</v>
      </c>
      <c r="E616" s="195">
        <v>2018007444</v>
      </c>
      <c r="F616" s="18" t="s">
        <v>1348</v>
      </c>
      <c r="G616" s="16" t="s">
        <v>32</v>
      </c>
      <c r="H616" s="17" t="s">
        <v>33</v>
      </c>
      <c r="I616" s="49">
        <f>J616/(1+Tabla3[[#This Row],[TIPUS IVA]])</f>
        <v>4.0826446280991737</v>
      </c>
      <c r="J616" s="180">
        <v>4.9400000000000004</v>
      </c>
      <c r="K616" s="180">
        <v>4.9400000000000004</v>
      </c>
      <c r="L616" s="17"/>
      <c r="M616" s="17" t="s">
        <v>79</v>
      </c>
      <c r="N616" s="196" t="s">
        <v>1346</v>
      </c>
      <c r="O616" s="197" t="s">
        <v>1347</v>
      </c>
      <c r="P616" s="16" t="s">
        <v>37</v>
      </c>
      <c r="Q616" s="194" t="s">
        <v>971</v>
      </c>
      <c r="R616" s="198" t="s">
        <v>972</v>
      </c>
      <c r="S616" s="17"/>
      <c r="T616" s="199" t="s">
        <v>108</v>
      </c>
      <c r="U616" s="200">
        <v>43251</v>
      </c>
      <c r="V616" s="200">
        <v>43251</v>
      </c>
      <c r="W616" s="200">
        <v>43252</v>
      </c>
      <c r="X616" s="200">
        <v>43255</v>
      </c>
      <c r="Y616" s="22"/>
      <c r="Z616" s="22"/>
      <c r="AA616" s="22"/>
      <c r="AB616" s="49">
        <f>AC616/(1+Tabla3[[#This Row],[TIPUS IVA]])</f>
        <v>4.0826446280991737</v>
      </c>
      <c r="AC616" s="180">
        <v>4.9400000000000004</v>
      </c>
      <c r="AD616" s="25">
        <v>0.21</v>
      </c>
      <c r="AE616" s="17" t="s">
        <v>38</v>
      </c>
      <c r="AF616" s="26" t="s">
        <v>37</v>
      </c>
    </row>
    <row r="617" spans="1:32" ht="27" customHeight="1" x14ac:dyDescent="0.25">
      <c r="A617" s="16" t="s">
        <v>28</v>
      </c>
      <c r="B617" s="46" t="s">
        <v>29</v>
      </c>
      <c r="C617" s="17" t="s">
        <v>65</v>
      </c>
      <c r="D617" s="47">
        <v>2018</v>
      </c>
      <c r="E617" s="195">
        <v>2018007456</v>
      </c>
      <c r="F617" s="18" t="s">
        <v>1349</v>
      </c>
      <c r="G617" s="16" t="s">
        <v>32</v>
      </c>
      <c r="H617" s="17" t="s">
        <v>33</v>
      </c>
      <c r="I617" s="49">
        <f>J617/(1+Tabla3[[#This Row],[TIPUS IVA]])</f>
        <v>410.36363636363637</v>
      </c>
      <c r="J617" s="180">
        <v>496.54</v>
      </c>
      <c r="K617" s="180">
        <v>496.54</v>
      </c>
      <c r="L617" s="17"/>
      <c r="M617" s="17" t="s">
        <v>79</v>
      </c>
      <c r="N617" s="196" t="s">
        <v>1346</v>
      </c>
      <c r="O617" s="197" t="s">
        <v>1347</v>
      </c>
      <c r="P617" s="16" t="s">
        <v>37</v>
      </c>
      <c r="Q617" s="194" t="s">
        <v>971</v>
      </c>
      <c r="R617" s="198" t="s">
        <v>972</v>
      </c>
      <c r="S617" s="17"/>
      <c r="T617" s="199" t="s">
        <v>108</v>
      </c>
      <c r="U617" s="200">
        <v>43237</v>
      </c>
      <c r="V617" s="200">
        <v>43237</v>
      </c>
      <c r="W617" s="200">
        <v>43242</v>
      </c>
      <c r="X617" s="200">
        <v>43242</v>
      </c>
      <c r="Y617" s="22"/>
      <c r="Z617" s="22"/>
      <c r="AA617" s="22"/>
      <c r="AB617" s="49">
        <f>AC617/(1+Tabla3[[#This Row],[TIPUS IVA]])</f>
        <v>410.36363636363637</v>
      </c>
      <c r="AC617" s="180">
        <v>496.54</v>
      </c>
      <c r="AD617" s="25">
        <v>0.21</v>
      </c>
      <c r="AE617" s="17" t="s">
        <v>38</v>
      </c>
      <c r="AF617" s="26" t="s">
        <v>37</v>
      </c>
    </row>
    <row r="618" spans="1:32" ht="27" customHeight="1" x14ac:dyDescent="0.25">
      <c r="A618" s="16" t="s">
        <v>28</v>
      </c>
      <c r="B618" s="46" t="s">
        <v>29</v>
      </c>
      <c r="C618" s="17" t="s">
        <v>65</v>
      </c>
      <c r="D618" s="47">
        <v>2018</v>
      </c>
      <c r="E618" s="195">
        <v>2018007458</v>
      </c>
      <c r="F618" s="18" t="s">
        <v>1345</v>
      </c>
      <c r="G618" s="16" t="s">
        <v>32</v>
      </c>
      <c r="H618" s="17" t="s">
        <v>33</v>
      </c>
      <c r="I618" s="49">
        <f>J618/(1+Tabla3[[#This Row],[TIPUS IVA]])</f>
        <v>417.801652892562</v>
      </c>
      <c r="J618" s="180">
        <v>505.54</v>
      </c>
      <c r="K618" s="180">
        <v>505.54</v>
      </c>
      <c r="L618" s="17"/>
      <c r="M618" s="17" t="s">
        <v>79</v>
      </c>
      <c r="N618" s="196" t="s">
        <v>1346</v>
      </c>
      <c r="O618" s="197" t="s">
        <v>1347</v>
      </c>
      <c r="P618" s="16" t="s">
        <v>37</v>
      </c>
      <c r="Q618" s="194" t="s">
        <v>971</v>
      </c>
      <c r="R618" s="198" t="s">
        <v>972</v>
      </c>
      <c r="S618" s="17"/>
      <c r="T618" s="199" t="s">
        <v>108</v>
      </c>
      <c r="U618" s="200">
        <v>43237</v>
      </c>
      <c r="V618" s="200">
        <v>43237</v>
      </c>
      <c r="W618" s="200">
        <v>43242</v>
      </c>
      <c r="X618" s="200">
        <v>43248</v>
      </c>
      <c r="Y618" s="22"/>
      <c r="Z618" s="22"/>
      <c r="AA618" s="22"/>
      <c r="AB618" s="49">
        <f>AC618/(1+Tabla3[[#This Row],[TIPUS IVA]])</f>
        <v>417.801652892562</v>
      </c>
      <c r="AC618" s="180">
        <v>505.54</v>
      </c>
      <c r="AD618" s="25">
        <v>0.21</v>
      </c>
      <c r="AE618" s="17" t="s">
        <v>38</v>
      </c>
      <c r="AF618" s="26" t="s">
        <v>37</v>
      </c>
    </row>
    <row r="619" spans="1:32" ht="27" customHeight="1" x14ac:dyDescent="0.25">
      <c r="A619" s="16" t="s">
        <v>28</v>
      </c>
      <c r="B619" s="46" t="s">
        <v>29</v>
      </c>
      <c r="C619" s="17" t="s">
        <v>65</v>
      </c>
      <c r="D619" s="47">
        <v>2018</v>
      </c>
      <c r="E619" s="195">
        <v>2018007447</v>
      </c>
      <c r="F619" s="18" t="s">
        <v>1350</v>
      </c>
      <c r="G619" s="16" t="s">
        <v>32</v>
      </c>
      <c r="H619" s="17" t="s">
        <v>33</v>
      </c>
      <c r="I619" s="49">
        <f>J619/(1+Tabla3[[#This Row],[TIPUS IVA]])</f>
        <v>29.917355371900829</v>
      </c>
      <c r="J619" s="180">
        <v>36.200000000000003</v>
      </c>
      <c r="K619" s="180">
        <v>36.200000000000003</v>
      </c>
      <c r="L619" s="17"/>
      <c r="M619" s="17" t="s">
        <v>79</v>
      </c>
      <c r="N619" s="196" t="s">
        <v>1351</v>
      </c>
      <c r="O619" s="197" t="s">
        <v>1352</v>
      </c>
      <c r="P619" s="16" t="s">
        <v>37</v>
      </c>
      <c r="Q619" s="194" t="s">
        <v>971</v>
      </c>
      <c r="R619" s="198" t="s">
        <v>972</v>
      </c>
      <c r="S619" s="17"/>
      <c r="T619" s="199" t="s">
        <v>108</v>
      </c>
      <c r="U619" s="200">
        <v>43237</v>
      </c>
      <c r="V619" s="200">
        <v>43237</v>
      </c>
      <c r="W619" s="200">
        <v>43242</v>
      </c>
      <c r="X619" s="200">
        <v>43242</v>
      </c>
      <c r="Y619" s="22"/>
      <c r="Z619" s="22"/>
      <c r="AA619" s="22"/>
      <c r="AB619" s="49">
        <f>AC619/(1+Tabla3[[#This Row],[TIPUS IVA]])</f>
        <v>29.917355371900829</v>
      </c>
      <c r="AC619" s="180">
        <v>36.200000000000003</v>
      </c>
      <c r="AD619" s="25">
        <v>0.21</v>
      </c>
      <c r="AE619" s="17" t="s">
        <v>38</v>
      </c>
      <c r="AF619" s="26" t="s">
        <v>37</v>
      </c>
    </row>
    <row r="620" spans="1:32" ht="27" customHeight="1" x14ac:dyDescent="0.25">
      <c r="A620" s="16" t="s">
        <v>28</v>
      </c>
      <c r="B620" s="46" t="s">
        <v>29</v>
      </c>
      <c r="C620" s="17" t="s">
        <v>65</v>
      </c>
      <c r="D620" s="47">
        <v>2018</v>
      </c>
      <c r="E620" s="195">
        <v>2018007454</v>
      </c>
      <c r="F620" s="18" t="s">
        <v>1353</v>
      </c>
      <c r="G620" s="16" t="s">
        <v>32</v>
      </c>
      <c r="H620" s="17" t="s">
        <v>33</v>
      </c>
      <c r="I620" s="49">
        <f>J620/(1+Tabla3[[#This Row],[TIPUS IVA]])</f>
        <v>104.85123966942149</v>
      </c>
      <c r="J620" s="180">
        <v>126.87</v>
      </c>
      <c r="K620" s="180">
        <v>126.87</v>
      </c>
      <c r="L620" s="17"/>
      <c r="M620" s="17" t="s">
        <v>79</v>
      </c>
      <c r="N620" s="196" t="s">
        <v>1351</v>
      </c>
      <c r="O620" s="197" t="s">
        <v>1352</v>
      </c>
      <c r="P620" s="16" t="s">
        <v>37</v>
      </c>
      <c r="Q620" s="194" t="s">
        <v>971</v>
      </c>
      <c r="R620" s="198" t="s">
        <v>972</v>
      </c>
      <c r="S620" s="17"/>
      <c r="T620" s="199" t="s">
        <v>108</v>
      </c>
      <c r="U620" s="200">
        <v>43237</v>
      </c>
      <c r="V620" s="200">
        <v>43237</v>
      </c>
      <c r="W620" s="200">
        <v>43242</v>
      </c>
      <c r="X620" s="200">
        <v>43242</v>
      </c>
      <c r="Y620" s="22"/>
      <c r="Z620" s="22"/>
      <c r="AA620" s="22"/>
      <c r="AB620" s="49">
        <f>AC620/(1+Tabla3[[#This Row],[TIPUS IVA]])</f>
        <v>104.85123966942149</v>
      </c>
      <c r="AC620" s="180">
        <v>126.87</v>
      </c>
      <c r="AD620" s="25">
        <v>0.21</v>
      </c>
      <c r="AE620" s="17" t="s">
        <v>38</v>
      </c>
      <c r="AF620" s="26" t="s">
        <v>37</v>
      </c>
    </row>
    <row r="621" spans="1:32" ht="27" customHeight="1" x14ac:dyDescent="0.25">
      <c r="A621" s="16" t="s">
        <v>28</v>
      </c>
      <c r="B621" s="46" t="s">
        <v>29</v>
      </c>
      <c r="C621" s="17" t="s">
        <v>65</v>
      </c>
      <c r="D621" s="47">
        <v>2018</v>
      </c>
      <c r="E621" s="195">
        <v>2018007459</v>
      </c>
      <c r="F621" s="18" t="s">
        <v>1354</v>
      </c>
      <c r="G621" s="16" t="s">
        <v>32</v>
      </c>
      <c r="H621" s="17" t="s">
        <v>33</v>
      </c>
      <c r="I621" s="49">
        <f>J621/(1+Tabla3[[#This Row],[TIPUS IVA]])</f>
        <v>715.72727272727275</v>
      </c>
      <c r="J621" s="180">
        <v>866.03</v>
      </c>
      <c r="K621" s="180">
        <v>866.03</v>
      </c>
      <c r="L621" s="17"/>
      <c r="M621" s="17" t="s">
        <v>79</v>
      </c>
      <c r="N621" s="196" t="s">
        <v>1351</v>
      </c>
      <c r="O621" s="197" t="s">
        <v>1352</v>
      </c>
      <c r="P621" s="16" t="s">
        <v>37</v>
      </c>
      <c r="Q621" s="194" t="s">
        <v>971</v>
      </c>
      <c r="R621" s="198" t="s">
        <v>972</v>
      </c>
      <c r="S621" s="17"/>
      <c r="T621" s="199" t="s">
        <v>108</v>
      </c>
      <c r="U621" s="200">
        <v>43237</v>
      </c>
      <c r="V621" s="200">
        <v>43237</v>
      </c>
      <c r="W621" s="200">
        <v>43242</v>
      </c>
      <c r="X621" s="200">
        <v>43242</v>
      </c>
      <c r="Y621" s="22"/>
      <c r="Z621" s="22"/>
      <c r="AA621" s="22"/>
      <c r="AB621" s="49">
        <f>AC621/(1+Tabla3[[#This Row],[TIPUS IVA]])</f>
        <v>715.72727272727275</v>
      </c>
      <c r="AC621" s="180">
        <v>866.03</v>
      </c>
      <c r="AD621" s="25">
        <v>0.21</v>
      </c>
      <c r="AE621" s="17" t="s">
        <v>38</v>
      </c>
      <c r="AF621" s="26" t="s">
        <v>37</v>
      </c>
    </row>
    <row r="622" spans="1:32" ht="27" customHeight="1" x14ac:dyDescent="0.25">
      <c r="A622" s="16" t="s">
        <v>28</v>
      </c>
      <c r="B622" s="46" t="s">
        <v>29</v>
      </c>
      <c r="C622" s="17" t="s">
        <v>65</v>
      </c>
      <c r="D622" s="47">
        <v>2018</v>
      </c>
      <c r="E622" s="195">
        <v>2018005897</v>
      </c>
      <c r="F622" s="18" t="s">
        <v>1355</v>
      </c>
      <c r="G622" s="16" t="s">
        <v>32</v>
      </c>
      <c r="H622" s="17" t="s">
        <v>33</v>
      </c>
      <c r="I622" s="49">
        <f>J622/(1+Tabla3[[#This Row],[TIPUS IVA]])</f>
        <v>1238.6634615384614</v>
      </c>
      <c r="J622" s="180">
        <v>1288.21</v>
      </c>
      <c r="K622" s="180">
        <v>1288.21</v>
      </c>
      <c r="L622" s="17"/>
      <c r="M622" s="17" t="s">
        <v>79</v>
      </c>
      <c r="N622" s="196" t="s">
        <v>1356</v>
      </c>
      <c r="O622" s="197" t="s">
        <v>1357</v>
      </c>
      <c r="P622" s="16" t="s">
        <v>37</v>
      </c>
      <c r="Q622" s="194" t="s">
        <v>493</v>
      </c>
      <c r="R622" s="198" t="s">
        <v>500</v>
      </c>
      <c r="S622" s="17"/>
      <c r="T622" s="199" t="s">
        <v>115</v>
      </c>
      <c r="U622" s="200">
        <v>43223</v>
      </c>
      <c r="V622" s="200">
        <v>43223</v>
      </c>
      <c r="W622" s="200">
        <v>43227</v>
      </c>
      <c r="X622" s="200">
        <v>43227</v>
      </c>
      <c r="Y622" s="22"/>
      <c r="Z622" s="22"/>
      <c r="AA622" s="22"/>
      <c r="AB622" s="49">
        <f>AC622/(1+Tabla3[[#This Row],[TIPUS IVA]])</f>
        <v>1238.6634615384614</v>
      </c>
      <c r="AC622" s="180">
        <v>1288.21</v>
      </c>
      <c r="AD622" s="25">
        <v>0.04</v>
      </c>
      <c r="AE622" s="17" t="s">
        <v>38</v>
      </c>
      <c r="AF622" s="26" t="s">
        <v>37</v>
      </c>
    </row>
    <row r="623" spans="1:32" ht="27" customHeight="1" x14ac:dyDescent="0.25">
      <c r="A623" s="16" t="s">
        <v>28</v>
      </c>
      <c r="B623" s="46" t="s">
        <v>29</v>
      </c>
      <c r="C623" s="17" t="s">
        <v>65</v>
      </c>
      <c r="D623" s="47">
        <v>2018</v>
      </c>
      <c r="E623" s="195">
        <v>2018007516</v>
      </c>
      <c r="F623" s="18" t="s">
        <v>1358</v>
      </c>
      <c r="G623" s="16" t="s">
        <v>32</v>
      </c>
      <c r="H623" s="17" t="s">
        <v>33</v>
      </c>
      <c r="I623" s="49">
        <f>J623/(1+Tabla3[[#This Row],[TIPUS IVA]])</f>
        <v>1226.5192307692307</v>
      </c>
      <c r="J623" s="180">
        <v>1275.58</v>
      </c>
      <c r="K623" s="180">
        <v>1275.58</v>
      </c>
      <c r="L623" s="17"/>
      <c r="M623" s="17" t="s">
        <v>79</v>
      </c>
      <c r="N623" s="196" t="s">
        <v>1356</v>
      </c>
      <c r="O623" s="197" t="s">
        <v>1357</v>
      </c>
      <c r="P623" s="16" t="s">
        <v>37</v>
      </c>
      <c r="Q623" s="194" t="s">
        <v>493</v>
      </c>
      <c r="R623" s="198" t="s">
        <v>500</v>
      </c>
      <c r="S623" s="17"/>
      <c r="T623" s="199" t="s">
        <v>115</v>
      </c>
      <c r="U623" s="200">
        <v>43251</v>
      </c>
      <c r="V623" s="200">
        <v>43251</v>
      </c>
      <c r="W623" s="200">
        <v>43252</v>
      </c>
      <c r="X623" s="200">
        <v>43255</v>
      </c>
      <c r="Y623" s="22"/>
      <c r="Z623" s="22"/>
      <c r="AA623" s="22"/>
      <c r="AB623" s="49">
        <f>AC623/(1+Tabla3[[#This Row],[TIPUS IVA]])</f>
        <v>1226.5192307692307</v>
      </c>
      <c r="AC623" s="180">
        <v>1275.58</v>
      </c>
      <c r="AD623" s="25">
        <v>0.04</v>
      </c>
      <c r="AE623" s="17" t="s">
        <v>38</v>
      </c>
      <c r="AF623" s="26" t="s">
        <v>37</v>
      </c>
    </row>
    <row r="624" spans="1:32" ht="27" customHeight="1" x14ac:dyDescent="0.25">
      <c r="A624" s="16" t="s">
        <v>28</v>
      </c>
      <c r="B624" s="46" t="s">
        <v>29</v>
      </c>
      <c r="C624" s="17" t="s">
        <v>65</v>
      </c>
      <c r="D624" s="47">
        <v>2018</v>
      </c>
      <c r="E624" s="195">
        <v>2018009557</v>
      </c>
      <c r="F624" s="209" t="s">
        <v>1359</v>
      </c>
      <c r="G624" s="16" t="s">
        <v>32</v>
      </c>
      <c r="H624" s="17" t="s">
        <v>33</v>
      </c>
      <c r="I624" s="49">
        <f>J624/(1+Tabla3[[#This Row],[TIPUS IVA]])</f>
        <v>1270.028846153846</v>
      </c>
      <c r="J624" s="180">
        <v>1320.83</v>
      </c>
      <c r="K624" s="180">
        <v>1320.83</v>
      </c>
      <c r="L624" s="17"/>
      <c r="M624" s="17" t="s">
        <v>79</v>
      </c>
      <c r="N624" s="196" t="s">
        <v>1356</v>
      </c>
      <c r="O624" s="197" t="s">
        <v>1357</v>
      </c>
      <c r="P624" s="16" t="s">
        <v>37</v>
      </c>
      <c r="Q624" s="194" t="s">
        <v>493</v>
      </c>
      <c r="R624" s="198" t="s">
        <v>500</v>
      </c>
      <c r="S624" s="17"/>
      <c r="T624" s="199" t="s">
        <v>115</v>
      </c>
      <c r="U624" s="200">
        <v>43272</v>
      </c>
      <c r="V624" s="200">
        <v>43272</v>
      </c>
      <c r="W624" s="200">
        <v>43273</v>
      </c>
      <c r="X624" s="200">
        <v>43276</v>
      </c>
      <c r="Y624" s="22"/>
      <c r="Z624" s="22"/>
      <c r="AA624" s="22"/>
      <c r="AB624" s="49">
        <f>AC624/(1+Tabla3[[#This Row],[TIPUS IVA]])</f>
        <v>1270.028846153846</v>
      </c>
      <c r="AC624" s="180">
        <v>1320.83</v>
      </c>
      <c r="AD624" s="25">
        <v>0.04</v>
      </c>
      <c r="AE624" s="17" t="s">
        <v>38</v>
      </c>
      <c r="AF624" s="26" t="s">
        <v>37</v>
      </c>
    </row>
    <row r="625" spans="1:32" ht="27" customHeight="1" x14ac:dyDescent="0.25">
      <c r="A625" s="16" t="s">
        <v>28</v>
      </c>
      <c r="B625" s="46" t="s">
        <v>29</v>
      </c>
      <c r="C625" s="17" t="s">
        <v>65</v>
      </c>
      <c r="D625" s="47">
        <v>2018</v>
      </c>
      <c r="E625" s="195">
        <v>2018007372</v>
      </c>
      <c r="F625" s="18" t="s">
        <v>1360</v>
      </c>
      <c r="G625" s="16" t="s">
        <v>32</v>
      </c>
      <c r="H625" s="17" t="s">
        <v>33</v>
      </c>
      <c r="I625" s="77">
        <v>648.9</v>
      </c>
      <c r="J625" s="180">
        <v>785.17</v>
      </c>
      <c r="K625" s="180">
        <v>785.17</v>
      </c>
      <c r="L625" s="17"/>
      <c r="M625" s="17" t="s">
        <v>79</v>
      </c>
      <c r="N625" s="196" t="s">
        <v>1361</v>
      </c>
      <c r="O625" s="197" t="s">
        <v>1362</v>
      </c>
      <c r="P625" s="16" t="s">
        <v>37</v>
      </c>
      <c r="Q625" s="194" t="s">
        <v>493</v>
      </c>
      <c r="R625" s="198" t="s">
        <v>993</v>
      </c>
      <c r="S625" s="17"/>
      <c r="T625" s="62" t="s">
        <v>1363</v>
      </c>
      <c r="U625" s="200">
        <v>43237</v>
      </c>
      <c r="V625" s="200">
        <v>43237</v>
      </c>
      <c r="W625" s="200">
        <v>43242</v>
      </c>
      <c r="X625" s="200">
        <v>43242</v>
      </c>
      <c r="Y625" s="22"/>
      <c r="Z625" s="22"/>
      <c r="AA625" s="22"/>
      <c r="AB625" s="49">
        <f>AC625/(1+Tabla3[[#This Row],[TIPUS IVA]])</f>
        <v>648.90082644628103</v>
      </c>
      <c r="AC625" s="180">
        <v>785.17</v>
      </c>
      <c r="AD625" s="25">
        <v>0.21</v>
      </c>
      <c r="AE625" s="17" t="s">
        <v>38</v>
      </c>
      <c r="AF625" s="26" t="s">
        <v>37</v>
      </c>
    </row>
    <row r="626" spans="1:32" ht="27" customHeight="1" x14ac:dyDescent="0.25">
      <c r="A626" s="16" t="s">
        <v>28</v>
      </c>
      <c r="B626" s="46" t="s">
        <v>29</v>
      </c>
      <c r="C626" s="17" t="s">
        <v>65</v>
      </c>
      <c r="D626" s="47">
        <v>2018</v>
      </c>
      <c r="E626" s="195">
        <v>2018008036</v>
      </c>
      <c r="F626" s="18" t="s">
        <v>1364</v>
      </c>
      <c r="G626" s="16" t="s">
        <v>32</v>
      </c>
      <c r="H626" s="17" t="s">
        <v>33</v>
      </c>
      <c r="I626" s="77">
        <v>169.6</v>
      </c>
      <c r="J626" s="180">
        <v>205.22</v>
      </c>
      <c r="K626" s="180">
        <v>205.22</v>
      </c>
      <c r="L626" s="17"/>
      <c r="M626" s="17" t="s">
        <v>79</v>
      </c>
      <c r="N626" s="196" t="s">
        <v>1361</v>
      </c>
      <c r="O626" s="197" t="s">
        <v>1362</v>
      </c>
      <c r="P626" s="16" t="s">
        <v>37</v>
      </c>
      <c r="Q626" s="194" t="s">
        <v>493</v>
      </c>
      <c r="R626" s="198" t="s">
        <v>993</v>
      </c>
      <c r="S626" s="17"/>
      <c r="T626" s="62" t="s">
        <v>1363</v>
      </c>
      <c r="U626" s="200">
        <v>43244</v>
      </c>
      <c r="V626" s="200">
        <v>43244</v>
      </c>
      <c r="W626" s="200">
        <v>43245</v>
      </c>
      <c r="X626" s="200">
        <v>43255</v>
      </c>
      <c r="Y626" s="22"/>
      <c r="Z626" s="22"/>
      <c r="AA626" s="22"/>
      <c r="AB626" s="49">
        <f>AC626/(1+Tabla3[[#This Row],[TIPUS IVA]])</f>
        <v>169.60330578512398</v>
      </c>
      <c r="AC626" s="180">
        <v>205.22</v>
      </c>
      <c r="AD626" s="25">
        <v>0.21</v>
      </c>
      <c r="AE626" s="17" t="s">
        <v>38</v>
      </c>
      <c r="AF626" s="26" t="s">
        <v>37</v>
      </c>
    </row>
    <row r="627" spans="1:32" ht="27" customHeight="1" x14ac:dyDescent="0.25">
      <c r="A627" s="16" t="s">
        <v>28</v>
      </c>
      <c r="B627" s="46" t="s">
        <v>29</v>
      </c>
      <c r="C627" s="17" t="s">
        <v>40</v>
      </c>
      <c r="D627" s="47">
        <v>2018</v>
      </c>
      <c r="E627" s="59">
        <v>2018002397</v>
      </c>
      <c r="F627" s="18" t="s">
        <v>1365</v>
      </c>
      <c r="G627" s="16" t="s">
        <v>32</v>
      </c>
      <c r="H627" s="17" t="s">
        <v>33</v>
      </c>
      <c r="I627" s="77">
        <f>J627/(1+21%)</f>
        <v>1120</v>
      </c>
      <c r="J627" s="38">
        <v>1355.2</v>
      </c>
      <c r="K627" s="38">
        <v>1355.2</v>
      </c>
      <c r="L627" s="17" t="s">
        <v>52</v>
      </c>
      <c r="M627" s="17"/>
      <c r="N627" s="60" t="s">
        <v>1366</v>
      </c>
      <c r="O627" s="55" t="s">
        <v>1367</v>
      </c>
      <c r="P627" s="16" t="s">
        <v>37</v>
      </c>
      <c r="Q627" s="79" t="s">
        <v>1368</v>
      </c>
      <c r="R627" s="63">
        <v>28005</v>
      </c>
      <c r="S627" s="17"/>
      <c r="T627" s="62" t="s">
        <v>141</v>
      </c>
      <c r="U627" s="24">
        <v>43161</v>
      </c>
      <c r="V627" s="24">
        <v>43161</v>
      </c>
      <c r="W627" s="24">
        <v>43161</v>
      </c>
      <c r="X627" s="24">
        <v>43227</v>
      </c>
      <c r="Y627" s="22"/>
      <c r="Z627" s="22"/>
      <c r="AA627" s="22"/>
      <c r="AB627" s="49">
        <f>AC627/(1+AD627)</f>
        <v>1120</v>
      </c>
      <c r="AC627" s="39">
        <v>1355.2</v>
      </c>
      <c r="AD627" s="25">
        <v>0.21</v>
      </c>
      <c r="AE627" s="17" t="s">
        <v>38</v>
      </c>
      <c r="AF627" s="26" t="s">
        <v>37</v>
      </c>
    </row>
    <row r="628" spans="1:32" ht="27" customHeight="1" x14ac:dyDescent="0.25">
      <c r="A628" s="16" t="s">
        <v>28</v>
      </c>
      <c r="B628" s="46" t="s">
        <v>29</v>
      </c>
      <c r="C628" s="17" t="s">
        <v>65</v>
      </c>
      <c r="D628" s="47">
        <v>2018</v>
      </c>
      <c r="E628" s="59">
        <v>2018000817</v>
      </c>
      <c r="F628" s="18" t="s">
        <v>1369</v>
      </c>
      <c r="G628" s="16" t="s">
        <v>32</v>
      </c>
      <c r="H628" s="17" t="s">
        <v>33</v>
      </c>
      <c r="I628" s="77">
        <f>J628/(1+21%)</f>
        <v>2050</v>
      </c>
      <c r="J628" s="38">
        <v>2480.5</v>
      </c>
      <c r="K628" s="38">
        <v>2480.5</v>
      </c>
      <c r="L628" s="17"/>
      <c r="M628" s="17" t="s">
        <v>79</v>
      </c>
      <c r="N628" s="60"/>
      <c r="O628" s="55" t="s">
        <v>1370</v>
      </c>
      <c r="P628" s="16" t="s">
        <v>37</v>
      </c>
      <c r="Q628" s="194" t="s">
        <v>493</v>
      </c>
      <c r="R628" s="63" t="s">
        <v>500</v>
      </c>
      <c r="S628" s="17"/>
      <c r="T628" s="62" t="s">
        <v>1371</v>
      </c>
      <c r="U628" s="24">
        <v>43126</v>
      </c>
      <c r="V628" s="24">
        <v>43133</v>
      </c>
      <c r="W628" s="24">
        <v>43133</v>
      </c>
      <c r="X628" s="24">
        <v>43213</v>
      </c>
      <c r="Y628" s="22"/>
      <c r="Z628" s="22"/>
      <c r="AA628" s="22"/>
      <c r="AB628" s="49">
        <f>AC628/(1+AD628)</f>
        <v>2050</v>
      </c>
      <c r="AC628" s="39">
        <v>2480.5</v>
      </c>
      <c r="AD628" s="25">
        <v>0.21</v>
      </c>
      <c r="AE628" s="17" t="s">
        <v>38</v>
      </c>
      <c r="AF628" s="26" t="s">
        <v>37</v>
      </c>
    </row>
    <row r="629" spans="1:32" ht="27" customHeight="1" x14ac:dyDescent="0.25">
      <c r="A629" s="16" t="s">
        <v>28</v>
      </c>
      <c r="B629" s="46" t="s">
        <v>29</v>
      </c>
      <c r="C629" s="17" t="s">
        <v>495</v>
      </c>
      <c r="D629" s="47">
        <v>2018</v>
      </c>
      <c r="E629" s="195">
        <v>2018008586</v>
      </c>
      <c r="F629" s="18" t="s">
        <v>1372</v>
      </c>
      <c r="G629" s="16" t="s">
        <v>32</v>
      </c>
      <c r="H629" s="17" t="s">
        <v>33</v>
      </c>
      <c r="I629" s="77">
        <v>2050</v>
      </c>
      <c r="J629" s="180">
        <v>2480.5</v>
      </c>
      <c r="K629" s="180">
        <v>2480.5</v>
      </c>
      <c r="L629" s="17"/>
      <c r="M629" s="17" t="s">
        <v>614</v>
      </c>
      <c r="N629" s="196"/>
      <c r="O629" s="197" t="s">
        <v>1370</v>
      </c>
      <c r="P629" s="16" t="s">
        <v>37</v>
      </c>
      <c r="Q629" s="194" t="s">
        <v>493</v>
      </c>
      <c r="R629" s="189" t="s">
        <v>500</v>
      </c>
      <c r="S629" s="17"/>
      <c r="T629" s="199" t="s">
        <v>1371</v>
      </c>
      <c r="U629" s="200">
        <v>43258</v>
      </c>
      <c r="V629" s="200">
        <v>43258</v>
      </c>
      <c r="W629" s="200">
        <v>43262</v>
      </c>
      <c r="X629" s="200">
        <v>43262</v>
      </c>
      <c r="Y629" s="22"/>
      <c r="Z629" s="22"/>
      <c r="AA629" s="22"/>
      <c r="AB629" s="49">
        <f>AC629/(1+Tabla3[[#This Row],[TIPUS IVA]])</f>
        <v>2050</v>
      </c>
      <c r="AC629" s="180">
        <v>2480.5</v>
      </c>
      <c r="AD629" s="25">
        <v>0.21</v>
      </c>
      <c r="AE629" s="17" t="s">
        <v>38</v>
      </c>
      <c r="AF629" s="26" t="s">
        <v>37</v>
      </c>
    </row>
    <row r="630" spans="1:32" ht="27" customHeight="1" x14ac:dyDescent="0.25">
      <c r="A630" s="16" t="s">
        <v>28</v>
      </c>
      <c r="B630" s="46" t="s">
        <v>29</v>
      </c>
      <c r="C630" s="17" t="s">
        <v>65</v>
      </c>
      <c r="D630" s="47">
        <v>2018</v>
      </c>
      <c r="E630" s="195">
        <v>2018005776</v>
      </c>
      <c r="F630" s="18" t="s">
        <v>1373</v>
      </c>
      <c r="G630" s="16" t="s">
        <v>32</v>
      </c>
      <c r="H630" s="17" t="s">
        <v>33</v>
      </c>
      <c r="I630" s="77">
        <v>300</v>
      </c>
      <c r="J630" s="180">
        <v>363</v>
      </c>
      <c r="K630" s="180">
        <v>363</v>
      </c>
      <c r="L630" s="17"/>
      <c r="M630" s="17" t="s">
        <v>614</v>
      </c>
      <c r="N630" s="196"/>
      <c r="O630" s="197" t="s">
        <v>1374</v>
      </c>
      <c r="P630" s="16" t="s">
        <v>37</v>
      </c>
      <c r="Q630" s="194" t="s">
        <v>493</v>
      </c>
      <c r="R630" s="198" t="s">
        <v>657</v>
      </c>
      <c r="S630" s="17"/>
      <c r="T630" s="199" t="s">
        <v>149</v>
      </c>
      <c r="U630" s="200">
        <v>43210</v>
      </c>
      <c r="V630" s="200">
        <v>43210</v>
      </c>
      <c r="W630" s="200">
        <v>43213</v>
      </c>
      <c r="X630" s="200">
        <v>43213</v>
      </c>
      <c r="Y630" s="22"/>
      <c r="Z630" s="22"/>
      <c r="AA630" s="22"/>
      <c r="AB630" s="49">
        <f>AC630/(1+Tabla3[[#This Row],[TIPUS IVA]])</f>
        <v>300</v>
      </c>
      <c r="AC630" s="180">
        <v>363</v>
      </c>
      <c r="AD630" s="25">
        <v>0.21</v>
      </c>
      <c r="AE630" s="17" t="s">
        <v>38</v>
      </c>
      <c r="AF630" s="26" t="s">
        <v>37</v>
      </c>
    </row>
    <row r="631" spans="1:32" ht="27" customHeight="1" x14ac:dyDescent="0.25">
      <c r="A631" s="16" t="s">
        <v>28</v>
      </c>
      <c r="B631" s="46" t="s">
        <v>29</v>
      </c>
      <c r="C631" s="17" t="s">
        <v>65</v>
      </c>
      <c r="D631" s="47">
        <v>2018</v>
      </c>
      <c r="E631" s="59">
        <v>2018002140</v>
      </c>
      <c r="F631" s="18" t="s">
        <v>1375</v>
      </c>
      <c r="G631" s="16" t="s">
        <v>32</v>
      </c>
      <c r="H631" s="17" t="s">
        <v>33</v>
      </c>
      <c r="I631" s="77">
        <f>J631/(1+21%)</f>
        <v>275</v>
      </c>
      <c r="J631" s="38">
        <v>332.75</v>
      </c>
      <c r="K631" s="38">
        <v>332.75</v>
      </c>
      <c r="L631" s="17"/>
      <c r="M631" s="17" t="s">
        <v>79</v>
      </c>
      <c r="N631" s="60" t="s">
        <v>1376</v>
      </c>
      <c r="O631" s="55" t="s">
        <v>1377</v>
      </c>
      <c r="P631" s="16" t="s">
        <v>37</v>
      </c>
      <c r="Q631" s="194" t="s">
        <v>493</v>
      </c>
      <c r="R631" s="63" t="s">
        <v>592</v>
      </c>
      <c r="S631" s="17"/>
      <c r="T631" s="62" t="s">
        <v>90</v>
      </c>
      <c r="U631" s="24">
        <v>43147</v>
      </c>
      <c r="V631" s="24">
        <v>43147</v>
      </c>
      <c r="W631" s="24">
        <v>43147</v>
      </c>
      <c r="X631" s="24">
        <v>43234</v>
      </c>
      <c r="Y631" s="22"/>
      <c r="Z631" s="22"/>
      <c r="AA631" s="22"/>
      <c r="AB631" s="49">
        <f>AC631/(1+AD631)</f>
        <v>275</v>
      </c>
      <c r="AC631" s="39">
        <v>332.75</v>
      </c>
      <c r="AD631" s="25">
        <v>0.21</v>
      </c>
      <c r="AE631" s="17" t="s">
        <v>38</v>
      </c>
      <c r="AF631" s="26" t="s">
        <v>37</v>
      </c>
    </row>
    <row r="632" spans="1:32" ht="27" customHeight="1" x14ac:dyDescent="0.25">
      <c r="A632" s="16" t="s">
        <v>28</v>
      </c>
      <c r="B632" s="46" t="s">
        <v>29</v>
      </c>
      <c r="C632" s="17" t="s">
        <v>495</v>
      </c>
      <c r="D632" s="47">
        <v>2018</v>
      </c>
      <c r="E632" s="195">
        <v>2018009208</v>
      </c>
      <c r="F632" s="18" t="s">
        <v>1378</v>
      </c>
      <c r="G632" s="16" t="s">
        <v>32</v>
      </c>
      <c r="H632" s="17" t="s">
        <v>33</v>
      </c>
      <c r="I632" s="77">
        <v>300</v>
      </c>
      <c r="J632" s="180">
        <v>363</v>
      </c>
      <c r="K632" s="180">
        <v>363</v>
      </c>
      <c r="L632" s="17"/>
      <c r="M632" s="17" t="s">
        <v>614</v>
      </c>
      <c r="N632" s="196" t="s">
        <v>1376</v>
      </c>
      <c r="O632" s="197" t="s">
        <v>1377</v>
      </c>
      <c r="P632" s="16" t="s">
        <v>37</v>
      </c>
      <c r="Q632" s="194" t="s">
        <v>493</v>
      </c>
      <c r="R632" s="198" t="s">
        <v>592</v>
      </c>
      <c r="S632" s="17"/>
      <c r="T632" s="199" t="s">
        <v>90</v>
      </c>
      <c r="U632" s="200">
        <v>43265</v>
      </c>
      <c r="V632" s="200">
        <v>43265</v>
      </c>
      <c r="W632" s="200">
        <v>43266</v>
      </c>
      <c r="X632" s="200">
        <v>43269</v>
      </c>
      <c r="Y632" s="22"/>
      <c r="Z632" s="22"/>
      <c r="AA632" s="22"/>
      <c r="AB632" s="49">
        <f>AC632/(1+Tabla3[[#This Row],[TIPUS IVA]])</f>
        <v>300</v>
      </c>
      <c r="AC632" s="180">
        <v>363</v>
      </c>
      <c r="AD632" s="25">
        <v>0.21</v>
      </c>
      <c r="AE632" s="17" t="s">
        <v>38</v>
      </c>
      <c r="AF632" s="26" t="s">
        <v>37</v>
      </c>
    </row>
    <row r="633" spans="1:32" ht="27" customHeight="1" x14ac:dyDescent="0.25">
      <c r="A633" s="16" t="s">
        <v>28</v>
      </c>
      <c r="B633" s="46" t="s">
        <v>29</v>
      </c>
      <c r="C633" s="17" t="s">
        <v>65</v>
      </c>
      <c r="D633" s="47">
        <v>2018</v>
      </c>
      <c r="E633" s="59">
        <v>2018004295</v>
      </c>
      <c r="F633" s="18" t="s">
        <v>1379</v>
      </c>
      <c r="G633" s="16" t="s">
        <v>32</v>
      </c>
      <c r="H633" s="17" t="s">
        <v>33</v>
      </c>
      <c r="I633" s="77">
        <f>J633/(1+10%)</f>
        <v>127.27272727272727</v>
      </c>
      <c r="J633" s="38">
        <v>140</v>
      </c>
      <c r="K633" s="38">
        <v>140</v>
      </c>
      <c r="L633" s="43"/>
      <c r="M633" s="17" t="s">
        <v>79</v>
      </c>
      <c r="N633" s="60"/>
      <c r="O633" s="55" t="s">
        <v>1380</v>
      </c>
      <c r="P633" s="16" t="s">
        <v>37</v>
      </c>
      <c r="Q633" s="194" t="s">
        <v>493</v>
      </c>
      <c r="R633" s="63" t="s">
        <v>1192</v>
      </c>
      <c r="S633" s="17"/>
      <c r="T633" s="62" t="s">
        <v>90</v>
      </c>
      <c r="U633" s="24">
        <v>43180</v>
      </c>
      <c r="V633" s="24">
        <v>43182</v>
      </c>
      <c r="W633" s="24">
        <v>43182</v>
      </c>
      <c r="X633" s="24">
        <v>43255</v>
      </c>
      <c r="Y633" s="17"/>
      <c r="Z633" s="22"/>
      <c r="AA633" s="17"/>
      <c r="AB633" s="49">
        <f>AC633/(1+AD633)</f>
        <v>127.27272727272727</v>
      </c>
      <c r="AC633" s="39">
        <v>140</v>
      </c>
      <c r="AD633" s="25">
        <v>0.1</v>
      </c>
      <c r="AE633" s="17" t="s">
        <v>38</v>
      </c>
      <c r="AF633" s="26" t="s">
        <v>37</v>
      </c>
    </row>
    <row r="634" spans="1:32" ht="27" customHeight="1" x14ac:dyDescent="0.25">
      <c r="A634" s="16" t="s">
        <v>28</v>
      </c>
      <c r="B634" s="46" t="s">
        <v>29</v>
      </c>
      <c r="C634" s="17" t="s">
        <v>65</v>
      </c>
      <c r="D634" s="47">
        <v>2018</v>
      </c>
      <c r="E634" s="195">
        <v>2018005901</v>
      </c>
      <c r="F634" s="18" t="s">
        <v>1381</v>
      </c>
      <c r="G634" s="16" t="s">
        <v>32</v>
      </c>
      <c r="H634" s="17" t="s">
        <v>33</v>
      </c>
      <c r="I634" s="77">
        <v>162.32</v>
      </c>
      <c r="J634" s="180">
        <v>196.41</v>
      </c>
      <c r="K634" s="180">
        <v>196.41</v>
      </c>
      <c r="L634" s="17"/>
      <c r="M634" s="17" t="s">
        <v>79</v>
      </c>
      <c r="N634" s="196" t="s">
        <v>1382</v>
      </c>
      <c r="O634" s="197" t="s">
        <v>1383</v>
      </c>
      <c r="P634" s="16" t="s">
        <v>37</v>
      </c>
      <c r="Q634" s="194" t="s">
        <v>493</v>
      </c>
      <c r="R634" s="198" t="s">
        <v>688</v>
      </c>
      <c r="S634" s="17"/>
      <c r="T634" s="199" t="s">
        <v>108</v>
      </c>
      <c r="U634" s="200">
        <v>43210</v>
      </c>
      <c r="V634" s="200">
        <v>43210</v>
      </c>
      <c r="W634" s="200">
        <v>43213</v>
      </c>
      <c r="X634" s="200">
        <v>43213</v>
      </c>
      <c r="Y634" s="22"/>
      <c r="Z634" s="22"/>
      <c r="AA634" s="22"/>
      <c r="AB634" s="49">
        <f>AC634/(1+Tabla3[[#This Row],[TIPUS IVA]])</f>
        <v>162.32231404958677</v>
      </c>
      <c r="AC634" s="180">
        <v>196.41</v>
      </c>
      <c r="AD634" s="25">
        <v>0.21</v>
      </c>
      <c r="AE634" s="17" t="s">
        <v>38</v>
      </c>
      <c r="AF634" s="26" t="s">
        <v>37</v>
      </c>
    </row>
    <row r="635" spans="1:32" ht="27" customHeight="1" x14ac:dyDescent="0.25">
      <c r="A635" s="16" t="s">
        <v>28</v>
      </c>
      <c r="B635" s="46" t="s">
        <v>29</v>
      </c>
      <c r="C635" s="17" t="s">
        <v>65</v>
      </c>
      <c r="D635" s="47">
        <v>2018</v>
      </c>
      <c r="E635" s="195">
        <v>2018005903</v>
      </c>
      <c r="F635" s="18" t="s">
        <v>1384</v>
      </c>
      <c r="G635" s="16" t="s">
        <v>32</v>
      </c>
      <c r="H635" s="17" t="s">
        <v>33</v>
      </c>
      <c r="I635" s="77">
        <v>26.5</v>
      </c>
      <c r="J635" s="180">
        <v>32.07</v>
      </c>
      <c r="K635" s="180">
        <v>32.07</v>
      </c>
      <c r="L635" s="17"/>
      <c r="M635" s="17" t="s">
        <v>79</v>
      </c>
      <c r="N635" s="196" t="s">
        <v>1382</v>
      </c>
      <c r="O635" s="197" t="s">
        <v>1383</v>
      </c>
      <c r="P635" s="16" t="s">
        <v>37</v>
      </c>
      <c r="Q635" s="194" t="s">
        <v>493</v>
      </c>
      <c r="R635" s="198" t="s">
        <v>688</v>
      </c>
      <c r="S635" s="17"/>
      <c r="T635" s="199" t="s">
        <v>108</v>
      </c>
      <c r="U635" s="200">
        <v>43210</v>
      </c>
      <c r="V635" s="200">
        <v>43210</v>
      </c>
      <c r="W635" s="200">
        <v>43213</v>
      </c>
      <c r="X635" s="200">
        <v>43213</v>
      </c>
      <c r="Y635" s="22"/>
      <c r="Z635" s="22"/>
      <c r="AA635" s="22"/>
      <c r="AB635" s="49">
        <f>AC635/(1+Tabla3[[#This Row],[TIPUS IVA]])</f>
        <v>26.504132231404959</v>
      </c>
      <c r="AC635" s="180">
        <v>32.07</v>
      </c>
      <c r="AD635" s="25">
        <v>0.21</v>
      </c>
      <c r="AE635" s="17" t="s">
        <v>38</v>
      </c>
      <c r="AF635" s="26" t="s">
        <v>37</v>
      </c>
    </row>
    <row r="636" spans="1:32" ht="27" customHeight="1" x14ac:dyDescent="0.25">
      <c r="A636" s="16" t="s">
        <v>28</v>
      </c>
      <c r="B636" s="46" t="s">
        <v>29</v>
      </c>
      <c r="C636" s="17" t="s">
        <v>65</v>
      </c>
      <c r="D636" s="47">
        <v>2018</v>
      </c>
      <c r="E636" s="59">
        <v>2018002645</v>
      </c>
      <c r="F636" s="18" t="s">
        <v>1385</v>
      </c>
      <c r="G636" s="16" t="s">
        <v>32</v>
      </c>
      <c r="H636" s="17" t="s">
        <v>33</v>
      </c>
      <c r="I636" s="77">
        <f>J636/(1+21%)</f>
        <v>12.396694214876034</v>
      </c>
      <c r="J636" s="38">
        <v>15</v>
      </c>
      <c r="K636" s="38">
        <v>15</v>
      </c>
      <c r="L636" s="17"/>
      <c r="M636" s="17" t="s">
        <v>79</v>
      </c>
      <c r="N636" s="60" t="s">
        <v>1386</v>
      </c>
      <c r="O636" s="55" t="s">
        <v>1387</v>
      </c>
      <c r="P636" s="16" t="s">
        <v>37</v>
      </c>
      <c r="Q636" s="194" t="s">
        <v>493</v>
      </c>
      <c r="R636" s="63" t="s">
        <v>624</v>
      </c>
      <c r="S636" s="17"/>
      <c r="T636" s="62" t="s">
        <v>164</v>
      </c>
      <c r="U636" s="24">
        <v>43166</v>
      </c>
      <c r="V636" s="24">
        <v>43168</v>
      </c>
      <c r="W636" s="24">
        <v>43171</v>
      </c>
      <c r="X636" s="24">
        <v>43262</v>
      </c>
      <c r="Y636" s="22"/>
      <c r="Z636" s="22"/>
      <c r="AA636" s="22"/>
      <c r="AB636" s="49">
        <f>AC636/(1+AD636)</f>
        <v>12.396694214876034</v>
      </c>
      <c r="AC636" s="39">
        <v>15</v>
      </c>
      <c r="AD636" s="25">
        <v>0.21</v>
      </c>
      <c r="AE636" s="17" t="s">
        <v>38</v>
      </c>
      <c r="AF636" s="26" t="s">
        <v>37</v>
      </c>
    </row>
    <row r="637" spans="1:32" ht="27" customHeight="1" x14ac:dyDescent="0.25">
      <c r="A637" s="16" t="s">
        <v>28</v>
      </c>
      <c r="B637" s="46" t="s">
        <v>29</v>
      </c>
      <c r="C637" s="17" t="s">
        <v>65</v>
      </c>
      <c r="D637" s="47">
        <v>2018</v>
      </c>
      <c r="E637" s="59">
        <v>2018002615</v>
      </c>
      <c r="F637" s="18" t="s">
        <v>1388</v>
      </c>
      <c r="G637" s="16" t="s">
        <v>32</v>
      </c>
      <c r="H637" s="17" t="s">
        <v>33</v>
      </c>
      <c r="I637" s="77">
        <f>J637/(1+21%)</f>
        <v>3036</v>
      </c>
      <c r="J637" s="38">
        <v>3673.56</v>
      </c>
      <c r="K637" s="38">
        <v>3673.56</v>
      </c>
      <c r="L637" s="17"/>
      <c r="M637" s="17" t="s">
        <v>79</v>
      </c>
      <c r="N637" s="60" t="s">
        <v>1389</v>
      </c>
      <c r="O637" s="55" t="s">
        <v>1390</v>
      </c>
      <c r="P637" s="16" t="s">
        <v>37</v>
      </c>
      <c r="Q637" s="55" t="s">
        <v>176</v>
      </c>
      <c r="R637" s="63">
        <v>28079</v>
      </c>
      <c r="S637" s="17"/>
      <c r="T637" s="62" t="s">
        <v>98</v>
      </c>
      <c r="U637" s="24">
        <v>43160</v>
      </c>
      <c r="V637" s="24">
        <v>43161</v>
      </c>
      <c r="W637" s="24">
        <v>43161</v>
      </c>
      <c r="X637" s="24">
        <v>43242</v>
      </c>
      <c r="Y637" s="22"/>
      <c r="Z637" s="22"/>
      <c r="AA637" s="22"/>
      <c r="AB637" s="49">
        <f>AC637/(1+AD637)</f>
        <v>3036</v>
      </c>
      <c r="AC637" s="39">
        <v>3673.56</v>
      </c>
      <c r="AD637" s="25">
        <v>0.21</v>
      </c>
      <c r="AE637" s="17" t="s">
        <v>38</v>
      </c>
      <c r="AF637" s="26" t="s">
        <v>37</v>
      </c>
    </row>
    <row r="638" spans="1:32" ht="27" customHeight="1" x14ac:dyDescent="0.25">
      <c r="A638" s="16" t="s">
        <v>28</v>
      </c>
      <c r="B638" s="46" t="s">
        <v>29</v>
      </c>
      <c r="C638" s="17" t="s">
        <v>65</v>
      </c>
      <c r="D638" s="47">
        <v>2018</v>
      </c>
      <c r="E638" s="195">
        <v>2018008677</v>
      </c>
      <c r="F638" s="18" t="s">
        <v>1391</v>
      </c>
      <c r="G638" s="16" t="s">
        <v>32</v>
      </c>
      <c r="H638" s="17" t="s">
        <v>33</v>
      </c>
      <c r="I638" s="77">
        <v>3149.85</v>
      </c>
      <c r="J638" s="180">
        <v>3811.32</v>
      </c>
      <c r="K638" s="180">
        <v>3811.32</v>
      </c>
      <c r="L638" s="17"/>
      <c r="M638" s="17" t="s">
        <v>79</v>
      </c>
      <c r="N638" s="60" t="s">
        <v>1389</v>
      </c>
      <c r="O638" s="197" t="s">
        <v>1390</v>
      </c>
      <c r="P638" s="16" t="s">
        <v>37</v>
      </c>
      <c r="Q638" s="55" t="s">
        <v>176</v>
      </c>
      <c r="R638" s="63">
        <v>28079</v>
      </c>
      <c r="S638" s="17"/>
      <c r="T638" s="62" t="s">
        <v>98</v>
      </c>
      <c r="U638" s="200">
        <v>43258</v>
      </c>
      <c r="V638" s="200">
        <v>43258</v>
      </c>
      <c r="W638" s="200">
        <v>43262</v>
      </c>
      <c r="X638" s="200">
        <v>43262</v>
      </c>
      <c r="Y638" s="22"/>
      <c r="Z638" s="22"/>
      <c r="AA638" s="22"/>
      <c r="AB638" s="49">
        <f>AC638/(1+Tabla3[[#This Row],[TIPUS IVA]])</f>
        <v>3149.8512396694218</v>
      </c>
      <c r="AC638" s="180">
        <v>3811.32</v>
      </c>
      <c r="AD638" s="25">
        <v>0.21</v>
      </c>
      <c r="AE638" s="17" t="s">
        <v>38</v>
      </c>
      <c r="AF638" s="26" t="s">
        <v>37</v>
      </c>
    </row>
    <row r="639" spans="1:32" ht="27" customHeight="1" x14ac:dyDescent="0.25">
      <c r="A639" s="16" t="s">
        <v>28</v>
      </c>
      <c r="B639" s="46" t="s">
        <v>29</v>
      </c>
      <c r="C639" s="17" t="s">
        <v>40</v>
      </c>
      <c r="D639" s="47">
        <v>2018</v>
      </c>
      <c r="E639" s="59">
        <v>2018003911</v>
      </c>
      <c r="F639" s="18" t="s">
        <v>1392</v>
      </c>
      <c r="G639" s="16" t="s">
        <v>32</v>
      </c>
      <c r="H639" s="17" t="s">
        <v>33</v>
      </c>
      <c r="I639" s="77">
        <f>J639/(1+21%)</f>
        <v>255.15702479338844</v>
      </c>
      <c r="J639" s="38">
        <v>308.74</v>
      </c>
      <c r="K639" s="38">
        <v>308.74</v>
      </c>
      <c r="L639" s="17" t="s">
        <v>52</v>
      </c>
      <c r="M639" s="17"/>
      <c r="N639" s="60" t="s">
        <v>459</v>
      </c>
      <c r="O639" s="55" t="s">
        <v>460</v>
      </c>
      <c r="P639" s="16" t="s">
        <v>37</v>
      </c>
      <c r="Q639" s="194" t="s">
        <v>493</v>
      </c>
      <c r="R639" s="63" t="s">
        <v>1393</v>
      </c>
      <c r="S639" s="17"/>
      <c r="T639" s="62" t="s">
        <v>125</v>
      </c>
      <c r="U639" s="24">
        <v>43193</v>
      </c>
      <c r="V639" s="24">
        <v>43195</v>
      </c>
      <c r="W639" s="24">
        <v>43196</v>
      </c>
      <c r="X639" s="24">
        <v>43262</v>
      </c>
      <c r="Y639" s="22"/>
      <c r="Z639" s="22"/>
      <c r="AA639" s="22"/>
      <c r="AB639" s="49">
        <f>AC639/(1+AD639)</f>
        <v>255.15702479338844</v>
      </c>
      <c r="AC639" s="39">
        <v>308.74</v>
      </c>
      <c r="AD639" s="25">
        <v>0.21</v>
      </c>
      <c r="AE639" s="17" t="s">
        <v>38</v>
      </c>
      <c r="AF639" s="26" t="s">
        <v>37</v>
      </c>
    </row>
    <row r="640" spans="1:32" ht="27" customHeight="1" x14ac:dyDescent="0.25">
      <c r="A640" s="16" t="s">
        <v>28</v>
      </c>
      <c r="B640" s="46" t="s">
        <v>29</v>
      </c>
      <c r="C640" s="17" t="s">
        <v>65</v>
      </c>
      <c r="D640" s="47">
        <v>2018</v>
      </c>
      <c r="E640" s="59">
        <v>2018002142</v>
      </c>
      <c r="F640" s="18" t="s">
        <v>1394</v>
      </c>
      <c r="G640" s="16" t="s">
        <v>32</v>
      </c>
      <c r="H640" s="17" t="s">
        <v>33</v>
      </c>
      <c r="I640" s="77">
        <f>J640/(1+21%)</f>
        <v>150</v>
      </c>
      <c r="J640" s="38">
        <v>181.5</v>
      </c>
      <c r="K640" s="38">
        <v>181.5</v>
      </c>
      <c r="L640" s="17"/>
      <c r="M640" s="17" t="s">
        <v>79</v>
      </c>
      <c r="N640" s="60" t="s">
        <v>1395</v>
      </c>
      <c r="O640" s="55" t="s">
        <v>1396</v>
      </c>
      <c r="P640" s="16" t="s">
        <v>37</v>
      </c>
      <c r="Q640" s="79" t="s">
        <v>1397</v>
      </c>
      <c r="R640" s="63">
        <v>12040</v>
      </c>
      <c r="S640" s="17"/>
      <c r="T640" s="62" t="s">
        <v>1363</v>
      </c>
      <c r="U640" s="24">
        <v>43147</v>
      </c>
      <c r="V640" s="24">
        <v>43147</v>
      </c>
      <c r="W640" s="24">
        <v>43147</v>
      </c>
      <c r="X640" s="24">
        <v>43234</v>
      </c>
      <c r="Y640" s="22"/>
      <c r="Z640" s="22"/>
      <c r="AA640" s="22"/>
      <c r="AB640" s="49">
        <f>AC640/(1+AD640)</f>
        <v>150</v>
      </c>
      <c r="AC640" s="39">
        <v>181.5</v>
      </c>
      <c r="AD640" s="25">
        <v>0.21</v>
      </c>
      <c r="AE640" s="17" t="s">
        <v>38</v>
      </c>
      <c r="AF640" s="26" t="s">
        <v>37</v>
      </c>
    </row>
    <row r="641" spans="1:32" ht="27" customHeight="1" x14ac:dyDescent="0.25">
      <c r="A641" s="16" t="s">
        <v>28</v>
      </c>
      <c r="B641" s="46" t="s">
        <v>29</v>
      </c>
      <c r="C641" s="17" t="s">
        <v>40</v>
      </c>
      <c r="D641" s="47">
        <v>2018</v>
      </c>
      <c r="E641" s="195">
        <v>2018006746</v>
      </c>
      <c r="F641" s="18" t="s">
        <v>547</v>
      </c>
      <c r="G641" s="16" t="s">
        <v>32</v>
      </c>
      <c r="H641" s="17" t="s">
        <v>33</v>
      </c>
      <c r="I641" s="77">
        <v>18.18</v>
      </c>
      <c r="J641" s="180">
        <v>20</v>
      </c>
      <c r="K641" s="180">
        <v>20</v>
      </c>
      <c r="L641" s="17" t="s">
        <v>52</v>
      </c>
      <c r="M641" s="17"/>
      <c r="N641" s="196" t="s">
        <v>1398</v>
      </c>
      <c r="O641" s="197" t="s">
        <v>1399</v>
      </c>
      <c r="P641" s="16" t="s">
        <v>37</v>
      </c>
      <c r="Q641" s="194" t="s">
        <v>1400</v>
      </c>
      <c r="R641" s="198" t="s">
        <v>1401</v>
      </c>
      <c r="S641" s="17"/>
      <c r="T641" s="199" t="s">
        <v>1202</v>
      </c>
      <c r="U641" s="200">
        <v>43237</v>
      </c>
      <c r="V641" s="200">
        <v>43237</v>
      </c>
      <c r="W641" s="200">
        <v>43242</v>
      </c>
      <c r="X641" s="200">
        <v>43242</v>
      </c>
      <c r="Y641" s="22"/>
      <c r="Z641" s="22"/>
      <c r="AA641" s="22"/>
      <c r="AB641" s="49">
        <f>AC641/(1+Tabla3[[#This Row],[TIPUS IVA]])</f>
        <v>18.18181818181818</v>
      </c>
      <c r="AC641" s="180">
        <v>20</v>
      </c>
      <c r="AD641" s="25">
        <v>0.1</v>
      </c>
      <c r="AE641" s="17" t="s">
        <v>38</v>
      </c>
      <c r="AF641" s="26" t="s">
        <v>37</v>
      </c>
    </row>
    <row r="642" spans="1:32" ht="27" customHeight="1" x14ac:dyDescent="0.25">
      <c r="A642" s="16" t="s">
        <v>28</v>
      </c>
      <c r="B642" s="46" t="s">
        <v>29</v>
      </c>
      <c r="C642" s="17" t="s">
        <v>40</v>
      </c>
      <c r="D642" s="47">
        <v>2018</v>
      </c>
      <c r="E642" s="195">
        <v>2018007526</v>
      </c>
      <c r="F642" s="18" t="s">
        <v>1402</v>
      </c>
      <c r="G642" s="16" t="s">
        <v>32</v>
      </c>
      <c r="H642" s="17" t="s">
        <v>33</v>
      </c>
      <c r="I642" s="77">
        <v>127.26</v>
      </c>
      <c r="J642" s="180">
        <v>139.99</v>
      </c>
      <c r="K642" s="180">
        <v>139.99</v>
      </c>
      <c r="L642" s="17" t="s">
        <v>52</v>
      </c>
      <c r="M642" s="17"/>
      <c r="N642" s="196" t="s">
        <v>1398</v>
      </c>
      <c r="O642" s="197" t="s">
        <v>1399</v>
      </c>
      <c r="P642" s="16" t="s">
        <v>37</v>
      </c>
      <c r="Q642" s="194" t="s">
        <v>1400</v>
      </c>
      <c r="R642" s="198" t="s">
        <v>1401</v>
      </c>
      <c r="S642" s="17"/>
      <c r="T642" s="199" t="s">
        <v>1202</v>
      </c>
      <c r="U642" s="200">
        <v>43237</v>
      </c>
      <c r="V642" s="200">
        <v>43237</v>
      </c>
      <c r="W642" s="200">
        <v>43242</v>
      </c>
      <c r="X642" s="200">
        <v>43248</v>
      </c>
      <c r="Y642" s="22"/>
      <c r="Z642" s="22"/>
      <c r="AA642" s="22"/>
      <c r="AB642" s="49">
        <f>AC642/(1+Tabla3[[#This Row],[TIPUS IVA]])</f>
        <v>127.26363636363637</v>
      </c>
      <c r="AC642" s="180">
        <v>139.99</v>
      </c>
      <c r="AD642" s="25">
        <v>0.1</v>
      </c>
      <c r="AE642" s="17" t="s">
        <v>38</v>
      </c>
      <c r="AF642" s="26" t="s">
        <v>37</v>
      </c>
    </row>
    <row r="643" spans="1:32" ht="27" customHeight="1" x14ac:dyDescent="0.25">
      <c r="A643" s="16" t="s">
        <v>28</v>
      </c>
      <c r="B643" s="46" t="s">
        <v>29</v>
      </c>
      <c r="C643" s="17" t="s">
        <v>495</v>
      </c>
      <c r="D643" s="47">
        <v>2018</v>
      </c>
      <c r="E643" s="195">
        <v>2018007078</v>
      </c>
      <c r="F643" s="18" t="s">
        <v>1403</v>
      </c>
      <c r="G643" s="16" t="s">
        <v>32</v>
      </c>
      <c r="H643" s="17" t="s">
        <v>33</v>
      </c>
      <c r="I643" s="49">
        <f>J643/(1+Tabla3[[#This Row],[TIPUS IVA]])</f>
        <v>101.77685950413223</v>
      </c>
      <c r="J643" s="180">
        <v>123.15</v>
      </c>
      <c r="K643" s="180">
        <v>123.15</v>
      </c>
      <c r="L643" s="17"/>
      <c r="M643" s="17" t="s">
        <v>614</v>
      </c>
      <c r="N643" s="196" t="s">
        <v>1404</v>
      </c>
      <c r="O643" s="197" t="s">
        <v>1405</v>
      </c>
      <c r="P643" s="16" t="s">
        <v>37</v>
      </c>
      <c r="Q643" s="194" t="s">
        <v>493</v>
      </c>
      <c r="R643" s="198" t="s">
        <v>503</v>
      </c>
      <c r="S643" s="17"/>
      <c r="T643" s="199" t="s">
        <v>108</v>
      </c>
      <c r="U643" s="200">
        <v>43258</v>
      </c>
      <c r="V643" s="200">
        <v>43258</v>
      </c>
      <c r="W643" s="200">
        <v>43259</v>
      </c>
      <c r="X643" s="200">
        <v>43262</v>
      </c>
      <c r="Y643" s="22"/>
      <c r="Z643" s="22"/>
      <c r="AA643" s="22"/>
      <c r="AB643" s="49">
        <f>AC643/(1+Tabla3[[#This Row],[TIPUS IVA]])</f>
        <v>101.77685950413223</v>
      </c>
      <c r="AC643" s="180">
        <v>123.15</v>
      </c>
      <c r="AD643" s="25">
        <v>0.21</v>
      </c>
      <c r="AE643" s="17" t="s">
        <v>38</v>
      </c>
      <c r="AF643" s="26" t="s">
        <v>37</v>
      </c>
    </row>
    <row r="644" spans="1:32" ht="27" customHeight="1" x14ac:dyDescent="0.25">
      <c r="A644" s="16" t="s">
        <v>28</v>
      </c>
      <c r="B644" s="46" t="s">
        <v>29</v>
      </c>
      <c r="C644" s="17" t="s">
        <v>495</v>
      </c>
      <c r="D644" s="47">
        <v>2018</v>
      </c>
      <c r="E644" s="195">
        <v>2018007080</v>
      </c>
      <c r="F644" s="18" t="s">
        <v>1406</v>
      </c>
      <c r="G644" s="16" t="s">
        <v>32</v>
      </c>
      <c r="H644" s="17" t="s">
        <v>33</v>
      </c>
      <c r="I644" s="49">
        <f>J644/(1+Tabla3[[#This Row],[TIPUS IVA]])</f>
        <v>160.10743801652893</v>
      </c>
      <c r="J644" s="180">
        <v>193.73</v>
      </c>
      <c r="K644" s="180">
        <v>193.73</v>
      </c>
      <c r="L644" s="17"/>
      <c r="M644" s="17" t="s">
        <v>614</v>
      </c>
      <c r="N644" s="196" t="s">
        <v>1404</v>
      </c>
      <c r="O644" s="197" t="s">
        <v>1405</v>
      </c>
      <c r="P644" s="16" t="s">
        <v>37</v>
      </c>
      <c r="Q644" s="194" t="s">
        <v>493</v>
      </c>
      <c r="R644" s="198" t="s">
        <v>503</v>
      </c>
      <c r="S644" s="17"/>
      <c r="T644" s="199" t="s">
        <v>108</v>
      </c>
      <c r="U644" s="200">
        <v>43237</v>
      </c>
      <c r="V644" s="200">
        <v>43237</v>
      </c>
      <c r="W644" s="200">
        <v>43242</v>
      </c>
      <c r="X644" s="200">
        <v>43242</v>
      </c>
      <c r="Y644" s="22"/>
      <c r="Z644" s="22"/>
      <c r="AA644" s="22"/>
      <c r="AB644" s="49">
        <f>AC644/(1+Tabla3[[#This Row],[TIPUS IVA]])</f>
        <v>160.10743801652893</v>
      </c>
      <c r="AC644" s="180">
        <v>193.73</v>
      </c>
      <c r="AD644" s="25">
        <v>0.21</v>
      </c>
      <c r="AE644" s="17" t="s">
        <v>38</v>
      </c>
      <c r="AF644" s="26" t="s">
        <v>37</v>
      </c>
    </row>
    <row r="645" spans="1:32" ht="27" customHeight="1" x14ac:dyDescent="0.25">
      <c r="A645" s="16" t="s">
        <v>28</v>
      </c>
      <c r="B645" s="46" t="s">
        <v>29</v>
      </c>
      <c r="C645" s="17" t="s">
        <v>495</v>
      </c>
      <c r="D645" s="47">
        <v>2018</v>
      </c>
      <c r="E645" s="195">
        <v>2018007510</v>
      </c>
      <c r="F645" s="18" t="s">
        <v>1407</v>
      </c>
      <c r="G645" s="16" t="s">
        <v>32</v>
      </c>
      <c r="H645" s="17" t="s">
        <v>33</v>
      </c>
      <c r="I645" s="49">
        <f>J645/(1+Tabla3[[#This Row],[TIPUS IVA]])</f>
        <v>131.88429752066116</v>
      </c>
      <c r="J645" s="180">
        <v>159.58000000000001</v>
      </c>
      <c r="K645" s="180">
        <v>159.58000000000001</v>
      </c>
      <c r="L645" s="17"/>
      <c r="M645" s="17" t="s">
        <v>614</v>
      </c>
      <c r="N645" s="196" t="s">
        <v>1404</v>
      </c>
      <c r="O645" s="197" t="s">
        <v>1405</v>
      </c>
      <c r="P645" s="16" t="s">
        <v>37</v>
      </c>
      <c r="Q645" s="194" t="s">
        <v>493</v>
      </c>
      <c r="R645" s="198" t="s">
        <v>503</v>
      </c>
      <c r="S645" s="17"/>
      <c r="T645" s="199" t="s">
        <v>108</v>
      </c>
      <c r="U645" s="200">
        <v>43251</v>
      </c>
      <c r="V645" s="200">
        <v>43251</v>
      </c>
      <c r="W645" s="200">
        <v>43252</v>
      </c>
      <c r="X645" s="200">
        <v>43255</v>
      </c>
      <c r="Y645" s="22"/>
      <c r="Z645" s="22"/>
      <c r="AA645" s="22"/>
      <c r="AB645" s="49">
        <f>AC645/(1+Tabla3[[#This Row],[TIPUS IVA]])</f>
        <v>131.88429752066116</v>
      </c>
      <c r="AC645" s="180">
        <v>159.58000000000001</v>
      </c>
      <c r="AD645" s="25">
        <v>0.21</v>
      </c>
      <c r="AE645" s="17" t="s">
        <v>38</v>
      </c>
      <c r="AF645" s="26" t="s">
        <v>37</v>
      </c>
    </row>
    <row r="646" spans="1:32" ht="27" customHeight="1" x14ac:dyDescent="0.25">
      <c r="A646" s="16" t="s">
        <v>28</v>
      </c>
      <c r="B646" s="46" t="s">
        <v>29</v>
      </c>
      <c r="C646" s="17" t="s">
        <v>495</v>
      </c>
      <c r="D646" s="47">
        <v>2018</v>
      </c>
      <c r="E646" s="195">
        <v>2018008041</v>
      </c>
      <c r="F646" s="18" t="s">
        <v>1408</v>
      </c>
      <c r="G646" s="16" t="s">
        <v>32</v>
      </c>
      <c r="H646" s="17" t="s">
        <v>33</v>
      </c>
      <c r="I646" s="49">
        <f>J646/(1+Tabla3[[#This Row],[TIPUS IVA]])</f>
        <v>1819.0578512396694</v>
      </c>
      <c r="J646" s="180">
        <v>2201.06</v>
      </c>
      <c r="K646" s="180">
        <v>2201.06</v>
      </c>
      <c r="L646" s="17"/>
      <c r="M646" s="17" t="s">
        <v>614</v>
      </c>
      <c r="N646" s="196" t="s">
        <v>1404</v>
      </c>
      <c r="O646" s="197" t="s">
        <v>1405</v>
      </c>
      <c r="P646" s="16" t="s">
        <v>37</v>
      </c>
      <c r="Q646" s="194" t="s">
        <v>493</v>
      </c>
      <c r="R646" s="198" t="s">
        <v>503</v>
      </c>
      <c r="S646" s="17"/>
      <c r="T646" s="199" t="s">
        <v>108</v>
      </c>
      <c r="U646" s="200">
        <v>43251</v>
      </c>
      <c r="V646" s="200">
        <v>43251</v>
      </c>
      <c r="W646" s="200">
        <v>43252</v>
      </c>
      <c r="X646" s="200">
        <v>43255</v>
      </c>
      <c r="Y646" s="22"/>
      <c r="Z646" s="22"/>
      <c r="AA646" s="22"/>
      <c r="AB646" s="49">
        <f>AC646/(1+Tabla3[[#This Row],[TIPUS IVA]])</f>
        <v>1819.0578512396694</v>
      </c>
      <c r="AC646" s="180">
        <v>2201.06</v>
      </c>
      <c r="AD646" s="25">
        <v>0.21</v>
      </c>
      <c r="AE646" s="17" t="s">
        <v>38</v>
      </c>
      <c r="AF646" s="26" t="s">
        <v>37</v>
      </c>
    </row>
    <row r="647" spans="1:32" ht="27" customHeight="1" x14ac:dyDescent="0.25">
      <c r="A647" s="16" t="s">
        <v>28</v>
      </c>
      <c r="B647" s="46" t="s">
        <v>29</v>
      </c>
      <c r="C647" s="17" t="s">
        <v>495</v>
      </c>
      <c r="D647" s="47">
        <v>2018</v>
      </c>
      <c r="E647" s="195">
        <v>2018009627</v>
      </c>
      <c r="F647" s="209" t="s">
        <v>1409</v>
      </c>
      <c r="G647" s="16" t="s">
        <v>32</v>
      </c>
      <c r="H647" s="17" t="s">
        <v>33</v>
      </c>
      <c r="I647" s="49">
        <f>J647/(1+Tabla3[[#This Row],[TIPUS IVA]])</f>
        <v>135.58677685950414</v>
      </c>
      <c r="J647" s="180">
        <v>164.06</v>
      </c>
      <c r="K647" s="180">
        <v>164.06</v>
      </c>
      <c r="L647" s="17"/>
      <c r="M647" s="17" t="s">
        <v>614</v>
      </c>
      <c r="N647" s="196" t="s">
        <v>1404</v>
      </c>
      <c r="O647" s="197" t="s">
        <v>1405</v>
      </c>
      <c r="P647" s="16" t="s">
        <v>37</v>
      </c>
      <c r="Q647" s="194" t="s">
        <v>493</v>
      </c>
      <c r="R647" s="198" t="s">
        <v>503</v>
      </c>
      <c r="S647" s="17"/>
      <c r="T647" s="199" t="s">
        <v>108</v>
      </c>
      <c r="U647" s="200">
        <v>43272</v>
      </c>
      <c r="V647" s="200">
        <v>43272</v>
      </c>
      <c r="W647" s="200">
        <v>43273</v>
      </c>
      <c r="X647" s="200">
        <v>43276</v>
      </c>
      <c r="Y647" s="22"/>
      <c r="Z647" s="22"/>
      <c r="AA647" s="22"/>
      <c r="AB647" s="49">
        <f>AC647/(1+Tabla3[[#This Row],[TIPUS IVA]])</f>
        <v>135.58677685950414</v>
      </c>
      <c r="AC647" s="180">
        <v>164.06</v>
      </c>
      <c r="AD647" s="25">
        <v>0.21</v>
      </c>
      <c r="AE647" s="17" t="s">
        <v>38</v>
      </c>
      <c r="AF647" s="26" t="s">
        <v>37</v>
      </c>
    </row>
    <row r="648" spans="1:32" ht="27" customHeight="1" x14ac:dyDescent="0.25">
      <c r="A648" s="16" t="s">
        <v>28</v>
      </c>
      <c r="B648" s="46" t="s">
        <v>29</v>
      </c>
      <c r="C648" s="17" t="s">
        <v>495</v>
      </c>
      <c r="D648" s="47">
        <v>2018</v>
      </c>
      <c r="E648" s="195">
        <v>2018009629</v>
      </c>
      <c r="F648" s="209" t="s">
        <v>1410</v>
      </c>
      <c r="G648" s="16" t="s">
        <v>32</v>
      </c>
      <c r="H648" s="17" t="s">
        <v>33</v>
      </c>
      <c r="I648" s="49">
        <f>J648/(1+Tabla3[[#This Row],[TIPUS IVA]])</f>
        <v>454.3388429752066</v>
      </c>
      <c r="J648" s="180">
        <v>549.75</v>
      </c>
      <c r="K648" s="180">
        <v>549.75</v>
      </c>
      <c r="L648" s="17"/>
      <c r="M648" s="17" t="s">
        <v>614</v>
      </c>
      <c r="N648" s="196" t="s">
        <v>1404</v>
      </c>
      <c r="O648" s="197" t="s">
        <v>1405</v>
      </c>
      <c r="P648" s="16" t="s">
        <v>37</v>
      </c>
      <c r="Q648" s="194" t="s">
        <v>493</v>
      </c>
      <c r="R648" s="198" t="s">
        <v>503</v>
      </c>
      <c r="S648" s="17"/>
      <c r="T648" s="199" t="s">
        <v>108</v>
      </c>
      <c r="U648" s="200">
        <v>43272</v>
      </c>
      <c r="V648" s="200">
        <v>43272</v>
      </c>
      <c r="W648" s="200">
        <v>43273</v>
      </c>
      <c r="X648" s="200">
        <v>43276</v>
      </c>
      <c r="Y648" s="22"/>
      <c r="Z648" s="22"/>
      <c r="AA648" s="22"/>
      <c r="AB648" s="49">
        <f>AC648/(1+Tabla3[[#This Row],[TIPUS IVA]])</f>
        <v>454.3388429752066</v>
      </c>
      <c r="AC648" s="180">
        <v>549.75</v>
      </c>
      <c r="AD648" s="25">
        <v>0.21</v>
      </c>
      <c r="AE648" s="17" t="s">
        <v>38</v>
      </c>
      <c r="AF648" s="26" t="s">
        <v>37</v>
      </c>
    </row>
    <row r="649" spans="1:32" ht="27" customHeight="1" x14ac:dyDescent="0.25">
      <c r="A649" s="16" t="s">
        <v>28</v>
      </c>
      <c r="B649" s="46" t="s">
        <v>29</v>
      </c>
      <c r="C649" s="17" t="s">
        <v>495</v>
      </c>
      <c r="D649" s="47">
        <v>2018</v>
      </c>
      <c r="E649" s="195">
        <v>2018010007</v>
      </c>
      <c r="F649" s="209" t="s">
        <v>1411</v>
      </c>
      <c r="G649" s="16" t="s">
        <v>32</v>
      </c>
      <c r="H649" s="17" t="s">
        <v>33</v>
      </c>
      <c r="I649" s="210">
        <v>435</v>
      </c>
      <c r="J649" s="180">
        <v>526.35</v>
      </c>
      <c r="K649" s="180">
        <v>526.35</v>
      </c>
      <c r="L649" s="17"/>
      <c r="M649" s="17" t="s">
        <v>614</v>
      </c>
      <c r="N649" s="196"/>
      <c r="O649" s="197" t="s">
        <v>1412</v>
      </c>
      <c r="P649" s="16" t="s">
        <v>37</v>
      </c>
      <c r="Q649" s="194" t="s">
        <v>493</v>
      </c>
      <c r="R649" s="198" t="s">
        <v>500</v>
      </c>
      <c r="S649" s="17"/>
      <c r="T649" s="199" t="s">
        <v>314</v>
      </c>
      <c r="U649" s="200">
        <v>43272</v>
      </c>
      <c r="V649" s="200">
        <v>43272</v>
      </c>
      <c r="W649" s="200">
        <v>43273</v>
      </c>
      <c r="X649" s="200">
        <v>43276</v>
      </c>
      <c r="Y649" s="22"/>
      <c r="Z649" s="22"/>
      <c r="AA649" s="22"/>
      <c r="AB649" s="49">
        <f>AC649/(1+Tabla3[[#This Row],[TIPUS IVA]])</f>
        <v>435.00000000000006</v>
      </c>
      <c r="AC649" s="180">
        <v>526.35</v>
      </c>
      <c r="AD649" s="25">
        <v>0.21</v>
      </c>
      <c r="AE649" s="17" t="s">
        <v>38</v>
      </c>
      <c r="AF649" s="26" t="s">
        <v>37</v>
      </c>
    </row>
    <row r="650" spans="1:32" ht="27" customHeight="1" x14ac:dyDescent="0.25">
      <c r="A650" s="16" t="s">
        <v>28</v>
      </c>
      <c r="B650" s="46" t="s">
        <v>29</v>
      </c>
      <c r="C650" s="17" t="s">
        <v>495</v>
      </c>
      <c r="D650" s="47">
        <v>2018</v>
      </c>
      <c r="E650" s="195">
        <v>2018006713</v>
      </c>
      <c r="F650" s="18" t="s">
        <v>1413</v>
      </c>
      <c r="G650" s="16" t="s">
        <v>32</v>
      </c>
      <c r="H650" s="17" t="s">
        <v>33</v>
      </c>
      <c r="I650" s="77">
        <v>2340</v>
      </c>
      <c r="J650" s="180">
        <v>2831.4</v>
      </c>
      <c r="K650" s="180">
        <v>2831.4</v>
      </c>
      <c r="L650" s="17"/>
      <c r="M650" s="17" t="s">
        <v>614</v>
      </c>
      <c r="N650" s="196" t="s">
        <v>462</v>
      </c>
      <c r="O650" s="197" t="s">
        <v>463</v>
      </c>
      <c r="P650" s="16" t="s">
        <v>37</v>
      </c>
      <c r="Q650" s="194" t="s">
        <v>493</v>
      </c>
      <c r="R650" s="189" t="s">
        <v>500</v>
      </c>
      <c r="S650" s="17"/>
      <c r="T650" s="199" t="s">
        <v>90</v>
      </c>
      <c r="U650" s="200">
        <v>43237</v>
      </c>
      <c r="V650" s="200">
        <v>43237</v>
      </c>
      <c r="W650" s="200">
        <v>43242</v>
      </c>
      <c r="X650" s="200">
        <v>43242</v>
      </c>
      <c r="Y650" s="22"/>
      <c r="Z650" s="22"/>
      <c r="AA650" s="22"/>
      <c r="AB650" s="49">
        <f>AC650/(1+Tabla3[[#This Row],[TIPUS IVA]])</f>
        <v>2340</v>
      </c>
      <c r="AC650" s="180">
        <v>2831.4</v>
      </c>
      <c r="AD650" s="25">
        <v>0.21</v>
      </c>
      <c r="AE650" s="17" t="s">
        <v>38</v>
      </c>
      <c r="AF650" s="26" t="s">
        <v>37</v>
      </c>
    </row>
    <row r="651" spans="1:32" ht="27" customHeight="1" x14ac:dyDescent="0.25">
      <c r="A651" s="16" t="s">
        <v>28</v>
      </c>
      <c r="B651" s="46" t="s">
        <v>29</v>
      </c>
      <c r="C651" s="17" t="s">
        <v>65</v>
      </c>
      <c r="D651" s="47">
        <v>2018</v>
      </c>
      <c r="E651" s="195">
        <v>2018005597</v>
      </c>
      <c r="F651" s="18" t="s">
        <v>1414</v>
      </c>
      <c r="G651" s="16" t="s">
        <v>32</v>
      </c>
      <c r="H651" s="17" t="s">
        <v>33</v>
      </c>
      <c r="I651" s="77">
        <v>1716.64</v>
      </c>
      <c r="J651" s="180">
        <v>2077.13</v>
      </c>
      <c r="K651" s="180">
        <v>2077.13</v>
      </c>
      <c r="L651" s="17"/>
      <c r="M651" s="17" t="s">
        <v>614</v>
      </c>
      <c r="N651" s="54"/>
      <c r="O651" s="55" t="s">
        <v>1415</v>
      </c>
      <c r="P651" s="16" t="s">
        <v>37</v>
      </c>
      <c r="Q651" s="194" t="s">
        <v>493</v>
      </c>
      <c r="R651" s="56" t="s">
        <v>503</v>
      </c>
      <c r="S651" s="17"/>
      <c r="T651" s="199" t="s">
        <v>832</v>
      </c>
      <c r="U651" s="200">
        <v>43223</v>
      </c>
      <c r="V651" s="200">
        <v>43223</v>
      </c>
      <c r="W651" s="200">
        <v>43227</v>
      </c>
      <c r="X651" s="200">
        <v>43227</v>
      </c>
      <c r="Y651" s="22"/>
      <c r="Z651" s="22"/>
      <c r="AA651" s="22"/>
      <c r="AB651" s="49">
        <f>AC651/(1+Tabla3[[#This Row],[TIPUS IVA]])</f>
        <v>1716.6363636363637</v>
      </c>
      <c r="AC651" s="180">
        <v>2077.13</v>
      </c>
      <c r="AD651" s="25">
        <v>0.21</v>
      </c>
      <c r="AE651" s="17" t="s">
        <v>38</v>
      </c>
      <c r="AF651" s="26" t="s">
        <v>37</v>
      </c>
    </row>
    <row r="652" spans="1:32" ht="27" customHeight="1" x14ac:dyDescent="0.25">
      <c r="A652" s="16" t="s">
        <v>28</v>
      </c>
      <c r="B652" s="46" t="s">
        <v>29</v>
      </c>
      <c r="C652" s="17" t="s">
        <v>40</v>
      </c>
      <c r="D652" s="47">
        <v>2018</v>
      </c>
      <c r="E652" s="195">
        <v>2018009543</v>
      </c>
      <c r="F652" s="209" t="s">
        <v>1416</v>
      </c>
      <c r="G652" s="16" t="s">
        <v>32</v>
      </c>
      <c r="H652" s="17" t="s">
        <v>33</v>
      </c>
      <c r="I652" s="210">
        <v>259</v>
      </c>
      <c r="J652" s="180">
        <v>313.39</v>
      </c>
      <c r="K652" s="180">
        <v>313.39</v>
      </c>
      <c r="L652" s="17" t="s">
        <v>52</v>
      </c>
      <c r="M652" s="17"/>
      <c r="N652" s="196" t="s">
        <v>1417</v>
      </c>
      <c r="O652" s="197" t="s">
        <v>1418</v>
      </c>
      <c r="P652" s="16" t="s">
        <v>37</v>
      </c>
      <c r="Q652" s="194" t="s">
        <v>493</v>
      </c>
      <c r="R652" s="198" t="s">
        <v>676</v>
      </c>
      <c r="S652" s="17"/>
      <c r="T652" s="199" t="s">
        <v>710</v>
      </c>
      <c r="U652" s="200">
        <v>43265</v>
      </c>
      <c r="V652" s="200">
        <v>43265</v>
      </c>
      <c r="W652" s="200">
        <v>43266</v>
      </c>
      <c r="X652" s="200">
        <v>43279</v>
      </c>
      <c r="Y652" s="22"/>
      <c r="Z652" s="22"/>
      <c r="AA652" s="22"/>
      <c r="AB652" s="49">
        <f>AC652/(1+Tabla3[[#This Row],[TIPUS IVA]])</f>
        <v>259</v>
      </c>
      <c r="AC652" s="180">
        <v>313.39</v>
      </c>
      <c r="AD652" s="25">
        <v>0.21</v>
      </c>
      <c r="AE652" s="17" t="s">
        <v>38</v>
      </c>
      <c r="AF652" s="26" t="s">
        <v>37</v>
      </c>
    </row>
    <row r="653" spans="1:32" ht="27" customHeight="1" x14ac:dyDescent="0.25">
      <c r="A653" s="16" t="s">
        <v>28</v>
      </c>
      <c r="B653" s="46" t="s">
        <v>29</v>
      </c>
      <c r="C653" s="17" t="s">
        <v>40</v>
      </c>
      <c r="D653" s="47">
        <v>2018</v>
      </c>
      <c r="E653" s="195">
        <v>2018009622</v>
      </c>
      <c r="F653" s="209" t="s">
        <v>1419</v>
      </c>
      <c r="G653" s="16" t="s">
        <v>32</v>
      </c>
      <c r="H653" s="17" t="s">
        <v>33</v>
      </c>
      <c r="I653" s="210">
        <v>124.32</v>
      </c>
      <c r="J653" s="180">
        <v>150.43</v>
      </c>
      <c r="K653" s="180">
        <v>150.43</v>
      </c>
      <c r="L653" s="17" t="s">
        <v>52</v>
      </c>
      <c r="M653" s="17"/>
      <c r="N653" s="196" t="s">
        <v>1417</v>
      </c>
      <c r="O653" s="197" t="s">
        <v>1418</v>
      </c>
      <c r="P653" s="16" t="s">
        <v>37</v>
      </c>
      <c r="Q653" s="194" t="s">
        <v>493</v>
      </c>
      <c r="R653" s="198" t="s">
        <v>676</v>
      </c>
      <c r="S653" s="17"/>
      <c r="T653" s="199" t="s">
        <v>710</v>
      </c>
      <c r="U653" s="200">
        <v>43265</v>
      </c>
      <c r="V653" s="200">
        <v>43265</v>
      </c>
      <c r="W653" s="200">
        <v>43266</v>
      </c>
      <c r="X653" s="200">
        <v>43276</v>
      </c>
      <c r="Y653" s="22"/>
      <c r="Z653" s="22"/>
      <c r="AA653" s="22"/>
      <c r="AB653" s="49">
        <f>AC653/(1+Tabla3[[#This Row],[TIPUS IVA]])</f>
        <v>124.32231404958678</v>
      </c>
      <c r="AC653" s="180">
        <v>150.43</v>
      </c>
      <c r="AD653" s="25">
        <v>0.21</v>
      </c>
      <c r="AE653" s="17" t="s">
        <v>38</v>
      </c>
      <c r="AF653" s="26" t="s">
        <v>37</v>
      </c>
    </row>
    <row r="654" spans="1:32" ht="27" customHeight="1" x14ac:dyDescent="0.25">
      <c r="A654" s="16" t="s">
        <v>28</v>
      </c>
      <c r="B654" s="46" t="s">
        <v>29</v>
      </c>
      <c r="C654" s="17" t="s">
        <v>40</v>
      </c>
      <c r="D654" s="47">
        <v>2018</v>
      </c>
      <c r="E654" s="59">
        <v>2018000816</v>
      </c>
      <c r="F654" s="18" t="s">
        <v>1420</v>
      </c>
      <c r="G654" s="16" t="s">
        <v>32</v>
      </c>
      <c r="H654" s="17" t="s">
        <v>33</v>
      </c>
      <c r="I654" s="77">
        <f t="shared" ref="I654" si="11">J654/(1+10%)</f>
        <v>181.81818181818181</v>
      </c>
      <c r="J654" s="38">
        <v>200</v>
      </c>
      <c r="K654" s="38">
        <v>200</v>
      </c>
      <c r="L654" s="17" t="s">
        <v>52</v>
      </c>
      <c r="M654" s="17"/>
      <c r="N654" s="60" t="s">
        <v>1421</v>
      </c>
      <c r="O654" s="55" t="s">
        <v>1422</v>
      </c>
      <c r="P654" s="16" t="s">
        <v>37</v>
      </c>
      <c r="Q654" s="55" t="s">
        <v>628</v>
      </c>
      <c r="R654" s="63">
        <v>46024</v>
      </c>
      <c r="S654" s="17"/>
      <c r="T654" s="62" t="s">
        <v>689</v>
      </c>
      <c r="U654" s="24">
        <v>43126</v>
      </c>
      <c r="V654" s="24">
        <v>43126</v>
      </c>
      <c r="W654" s="24">
        <v>43129</v>
      </c>
      <c r="X654" s="24">
        <v>43248</v>
      </c>
      <c r="Y654" s="22"/>
      <c r="Z654" s="22"/>
      <c r="AA654" s="22"/>
      <c r="AB654" s="49">
        <f>AC654/(1+AD654)</f>
        <v>181.81818181818181</v>
      </c>
      <c r="AC654" s="39">
        <v>200</v>
      </c>
      <c r="AD654" s="25">
        <v>0.1</v>
      </c>
      <c r="AE654" s="17" t="s">
        <v>38</v>
      </c>
      <c r="AF654" s="26" t="s">
        <v>37</v>
      </c>
    </row>
    <row r="655" spans="1:32" ht="27" customHeight="1" x14ac:dyDescent="0.25">
      <c r="A655" s="16" t="s">
        <v>28</v>
      </c>
      <c r="B655" s="46" t="s">
        <v>29</v>
      </c>
      <c r="C655" s="17" t="s">
        <v>40</v>
      </c>
      <c r="D655" s="47">
        <v>2018</v>
      </c>
      <c r="E655" s="195">
        <v>2018005350</v>
      </c>
      <c r="F655" s="18" t="s">
        <v>1423</v>
      </c>
      <c r="G655" s="16" t="s">
        <v>32</v>
      </c>
      <c r="H655" s="17" t="s">
        <v>33</v>
      </c>
      <c r="I655" s="77">
        <v>28.9</v>
      </c>
      <c r="J655" s="180">
        <v>34.97</v>
      </c>
      <c r="K655" s="180">
        <v>34.97</v>
      </c>
      <c r="L655" s="17" t="s">
        <v>52</v>
      </c>
      <c r="M655" s="17"/>
      <c r="N655" s="60" t="s">
        <v>1421</v>
      </c>
      <c r="O655" s="201" t="s">
        <v>1422</v>
      </c>
      <c r="P655" s="16" t="s">
        <v>37</v>
      </c>
      <c r="Q655" s="55" t="s">
        <v>628</v>
      </c>
      <c r="R655" s="63">
        <v>46024</v>
      </c>
      <c r="S655" s="17"/>
      <c r="T655" s="62" t="s">
        <v>689</v>
      </c>
      <c r="U655" s="24">
        <v>43231</v>
      </c>
      <c r="V655" s="24">
        <v>43231</v>
      </c>
      <c r="W655" s="24">
        <v>43234</v>
      </c>
      <c r="X655" s="200">
        <v>43234</v>
      </c>
      <c r="Y655" s="22"/>
      <c r="Z655" s="22"/>
      <c r="AA655" s="22"/>
      <c r="AB655" s="49">
        <f>AC655/(1+Tabla3[[#This Row],[TIPUS IVA]])</f>
        <v>28.900826446280991</v>
      </c>
      <c r="AC655" s="180">
        <v>34.97</v>
      </c>
      <c r="AD655" s="25">
        <v>0.21</v>
      </c>
      <c r="AE655" s="17" t="s">
        <v>38</v>
      </c>
      <c r="AF655" s="26" t="s">
        <v>37</v>
      </c>
    </row>
    <row r="656" spans="1:32" ht="27" customHeight="1" x14ac:dyDescent="0.25">
      <c r="A656" s="16" t="s">
        <v>28</v>
      </c>
      <c r="B656" s="46" t="s">
        <v>29</v>
      </c>
      <c r="C656" s="17" t="s">
        <v>40</v>
      </c>
      <c r="D656" s="47">
        <v>2018</v>
      </c>
      <c r="E656" s="195">
        <v>2018005352</v>
      </c>
      <c r="F656" s="18" t="s">
        <v>1424</v>
      </c>
      <c r="G656" s="16" t="s">
        <v>32</v>
      </c>
      <c r="H656" s="17" t="s">
        <v>33</v>
      </c>
      <c r="I656" s="77">
        <v>15.64</v>
      </c>
      <c r="J656" s="180">
        <v>18.920000000000002</v>
      </c>
      <c r="K656" s="180">
        <v>18.920000000000002</v>
      </c>
      <c r="L656" s="17" t="s">
        <v>52</v>
      </c>
      <c r="M656" s="17"/>
      <c r="N656" s="60" t="s">
        <v>1421</v>
      </c>
      <c r="O656" s="197" t="s">
        <v>1422</v>
      </c>
      <c r="P656" s="16" t="s">
        <v>37</v>
      </c>
      <c r="Q656" s="55" t="s">
        <v>628</v>
      </c>
      <c r="R656" s="63">
        <v>46024</v>
      </c>
      <c r="S656" s="17"/>
      <c r="T656" s="62" t="s">
        <v>689</v>
      </c>
      <c r="U656" s="24">
        <v>43195</v>
      </c>
      <c r="V656" s="24">
        <v>43195</v>
      </c>
      <c r="W656" s="24">
        <v>43196</v>
      </c>
      <c r="X656" s="200">
        <v>43213</v>
      </c>
      <c r="Y656" s="22"/>
      <c r="Z656" s="22"/>
      <c r="AA656" s="22"/>
      <c r="AB656" s="49">
        <f>AC656/(1+Tabla3[[#This Row],[TIPUS IVA]])</f>
        <v>15.636363636363638</v>
      </c>
      <c r="AC656" s="180">
        <v>18.920000000000002</v>
      </c>
      <c r="AD656" s="25">
        <v>0.21</v>
      </c>
      <c r="AE656" s="17" t="s">
        <v>38</v>
      </c>
      <c r="AF656" s="26" t="s">
        <v>37</v>
      </c>
    </row>
    <row r="657" spans="1:32" ht="27" customHeight="1" x14ac:dyDescent="0.25">
      <c r="A657" s="16" t="s">
        <v>28</v>
      </c>
      <c r="B657" s="46" t="s">
        <v>29</v>
      </c>
      <c r="C657" s="17" t="s">
        <v>40</v>
      </c>
      <c r="D657" s="47">
        <v>2018</v>
      </c>
      <c r="E657" s="195">
        <v>2018005353</v>
      </c>
      <c r="F657" s="18" t="s">
        <v>1425</v>
      </c>
      <c r="G657" s="16" t="s">
        <v>32</v>
      </c>
      <c r="H657" s="17" t="s">
        <v>33</v>
      </c>
      <c r="I657" s="77">
        <v>40</v>
      </c>
      <c r="J657" s="180">
        <v>48.4</v>
      </c>
      <c r="K657" s="180">
        <v>48.4</v>
      </c>
      <c r="L657" s="17" t="s">
        <v>52</v>
      </c>
      <c r="M657" s="17"/>
      <c r="N657" s="60" t="s">
        <v>1421</v>
      </c>
      <c r="O657" s="197" t="s">
        <v>1422</v>
      </c>
      <c r="P657" s="16" t="s">
        <v>37</v>
      </c>
      <c r="Q657" s="55" t="s">
        <v>628</v>
      </c>
      <c r="R657" s="63">
        <v>46024</v>
      </c>
      <c r="S657" s="17"/>
      <c r="T657" s="62" t="s">
        <v>689</v>
      </c>
      <c r="U657" s="24">
        <v>43195</v>
      </c>
      <c r="V657" s="24">
        <v>43195</v>
      </c>
      <c r="W657" s="24">
        <v>43196</v>
      </c>
      <c r="X657" s="200">
        <v>43213</v>
      </c>
      <c r="Y657" s="22"/>
      <c r="Z657" s="22"/>
      <c r="AA657" s="22"/>
      <c r="AB657" s="49">
        <f>AC657/(1+Tabla3[[#This Row],[TIPUS IVA]])</f>
        <v>40</v>
      </c>
      <c r="AC657" s="180">
        <v>48.4</v>
      </c>
      <c r="AD657" s="25">
        <v>0.21</v>
      </c>
      <c r="AE657" s="17" t="s">
        <v>38</v>
      </c>
      <c r="AF657" s="26" t="s">
        <v>37</v>
      </c>
    </row>
    <row r="658" spans="1:32" ht="27" customHeight="1" x14ac:dyDescent="0.25">
      <c r="A658" s="16" t="s">
        <v>28</v>
      </c>
      <c r="B658" s="46" t="s">
        <v>29</v>
      </c>
      <c r="C658" s="17" t="s">
        <v>40</v>
      </c>
      <c r="D658" s="47">
        <v>2018</v>
      </c>
      <c r="E658" s="195">
        <v>2018005355</v>
      </c>
      <c r="F658" s="18" t="s">
        <v>1426</v>
      </c>
      <c r="G658" s="16" t="s">
        <v>32</v>
      </c>
      <c r="H658" s="17" t="s">
        <v>33</v>
      </c>
      <c r="I658" s="77">
        <v>19.55</v>
      </c>
      <c r="J658" s="180">
        <v>23.65</v>
      </c>
      <c r="K658" s="180">
        <v>23.65</v>
      </c>
      <c r="L658" s="17" t="s">
        <v>52</v>
      </c>
      <c r="M658" s="17"/>
      <c r="N658" s="60" t="s">
        <v>1421</v>
      </c>
      <c r="O658" s="197" t="s">
        <v>1422</v>
      </c>
      <c r="P658" s="16" t="s">
        <v>37</v>
      </c>
      <c r="Q658" s="55" t="s">
        <v>628</v>
      </c>
      <c r="R658" s="63">
        <v>46024</v>
      </c>
      <c r="S658" s="17"/>
      <c r="T658" s="62" t="s">
        <v>689</v>
      </c>
      <c r="U658" s="24">
        <v>43195</v>
      </c>
      <c r="V658" s="24">
        <v>43195</v>
      </c>
      <c r="W658" s="24">
        <v>43196</v>
      </c>
      <c r="X658" s="200">
        <v>43213</v>
      </c>
      <c r="Y658" s="22"/>
      <c r="Z658" s="22"/>
      <c r="AA658" s="22"/>
      <c r="AB658" s="49">
        <f>AC658/(1+Tabla3[[#This Row],[TIPUS IVA]])</f>
        <v>19.545454545454543</v>
      </c>
      <c r="AC658" s="180">
        <v>23.65</v>
      </c>
      <c r="AD658" s="25">
        <v>0.21</v>
      </c>
      <c r="AE658" s="17" t="s">
        <v>38</v>
      </c>
      <c r="AF658" s="26" t="s">
        <v>37</v>
      </c>
    </row>
    <row r="659" spans="1:32" ht="27" customHeight="1" x14ac:dyDescent="0.25">
      <c r="A659" s="16" t="s">
        <v>28</v>
      </c>
      <c r="B659" s="46" t="s">
        <v>29</v>
      </c>
      <c r="C659" s="17" t="s">
        <v>40</v>
      </c>
      <c r="D659" s="47">
        <v>2018</v>
      </c>
      <c r="E659" s="195">
        <v>2018005356</v>
      </c>
      <c r="F659" s="18" t="s">
        <v>1427</v>
      </c>
      <c r="G659" s="16" t="s">
        <v>32</v>
      </c>
      <c r="H659" s="17" t="s">
        <v>33</v>
      </c>
      <c r="I659" s="77">
        <v>40</v>
      </c>
      <c r="J659" s="180">
        <v>48.4</v>
      </c>
      <c r="K659" s="180">
        <v>48.4</v>
      </c>
      <c r="L659" s="17" t="s">
        <v>52</v>
      </c>
      <c r="M659" s="17"/>
      <c r="N659" s="60" t="s">
        <v>1421</v>
      </c>
      <c r="O659" s="197" t="s">
        <v>1422</v>
      </c>
      <c r="P659" s="16" t="s">
        <v>37</v>
      </c>
      <c r="Q659" s="55" t="s">
        <v>628</v>
      </c>
      <c r="R659" s="63">
        <v>46024</v>
      </c>
      <c r="S659" s="17"/>
      <c r="T659" s="62" t="s">
        <v>689</v>
      </c>
      <c r="U659" s="24">
        <v>43195</v>
      </c>
      <c r="V659" s="24">
        <v>43195</v>
      </c>
      <c r="W659" s="24">
        <v>43196</v>
      </c>
      <c r="X659" s="200">
        <v>43213</v>
      </c>
      <c r="Y659" s="22"/>
      <c r="Z659" s="22"/>
      <c r="AA659" s="22"/>
      <c r="AB659" s="49">
        <f>AC659/(1+Tabla3[[#This Row],[TIPUS IVA]])</f>
        <v>40</v>
      </c>
      <c r="AC659" s="180">
        <v>48.4</v>
      </c>
      <c r="AD659" s="25">
        <v>0.21</v>
      </c>
      <c r="AE659" s="17" t="s">
        <v>38</v>
      </c>
      <c r="AF659" s="26" t="s">
        <v>37</v>
      </c>
    </row>
    <row r="660" spans="1:32" ht="27" customHeight="1" x14ac:dyDescent="0.25">
      <c r="A660" s="16" t="s">
        <v>28</v>
      </c>
      <c r="B660" s="46" t="s">
        <v>29</v>
      </c>
      <c r="C660" s="17" t="s">
        <v>40</v>
      </c>
      <c r="D660" s="47">
        <v>2018</v>
      </c>
      <c r="E660" s="195">
        <v>2018005471</v>
      </c>
      <c r="F660" s="18" t="s">
        <v>1428</v>
      </c>
      <c r="G660" s="16" t="s">
        <v>32</v>
      </c>
      <c r="H660" s="17" t="s">
        <v>33</v>
      </c>
      <c r="I660" s="77">
        <v>7.82</v>
      </c>
      <c r="J660" s="180">
        <v>9.4600000000000009</v>
      </c>
      <c r="K660" s="180">
        <v>9.4600000000000009</v>
      </c>
      <c r="L660" s="17" t="s">
        <v>52</v>
      </c>
      <c r="M660" s="17"/>
      <c r="N660" s="60" t="s">
        <v>1421</v>
      </c>
      <c r="O660" s="197" t="s">
        <v>1422</v>
      </c>
      <c r="P660" s="16" t="s">
        <v>37</v>
      </c>
      <c r="Q660" s="55" t="s">
        <v>628</v>
      </c>
      <c r="R660" s="63">
        <v>46024</v>
      </c>
      <c r="S660" s="17"/>
      <c r="T660" s="62" t="s">
        <v>689</v>
      </c>
      <c r="U660" s="24">
        <v>43202</v>
      </c>
      <c r="V660" s="24">
        <v>43202</v>
      </c>
      <c r="W660" s="24">
        <v>43206</v>
      </c>
      <c r="X660" s="200">
        <v>43206</v>
      </c>
      <c r="Y660" s="22"/>
      <c r="Z660" s="22"/>
      <c r="AA660" s="22"/>
      <c r="AB660" s="49">
        <f>AC660/(1+Tabla3[[#This Row],[TIPUS IVA]])</f>
        <v>7.8181818181818192</v>
      </c>
      <c r="AC660" s="180">
        <v>9.4600000000000009</v>
      </c>
      <c r="AD660" s="25">
        <v>0.21</v>
      </c>
      <c r="AE660" s="17" t="s">
        <v>38</v>
      </c>
      <c r="AF660" s="26" t="s">
        <v>37</v>
      </c>
    </row>
    <row r="661" spans="1:32" ht="27" customHeight="1" x14ac:dyDescent="0.25">
      <c r="A661" s="16" t="s">
        <v>28</v>
      </c>
      <c r="B661" s="46" t="s">
        <v>29</v>
      </c>
      <c r="C661" s="17" t="s">
        <v>40</v>
      </c>
      <c r="D661" s="47">
        <v>2018</v>
      </c>
      <c r="E661" s="195">
        <v>2018005474</v>
      </c>
      <c r="F661" s="18" t="s">
        <v>1429</v>
      </c>
      <c r="G661" s="16" t="s">
        <v>32</v>
      </c>
      <c r="H661" s="17" t="s">
        <v>33</v>
      </c>
      <c r="I661" s="77">
        <v>31.36</v>
      </c>
      <c r="J661" s="180">
        <v>37.950000000000003</v>
      </c>
      <c r="K661" s="180">
        <v>37.950000000000003</v>
      </c>
      <c r="L661" s="17" t="s">
        <v>52</v>
      </c>
      <c r="M661" s="17"/>
      <c r="N661" s="60" t="s">
        <v>1421</v>
      </c>
      <c r="O661" s="197" t="s">
        <v>1422</v>
      </c>
      <c r="P661" s="16" t="s">
        <v>37</v>
      </c>
      <c r="Q661" s="55" t="s">
        <v>628</v>
      </c>
      <c r="R661" s="63">
        <v>46024</v>
      </c>
      <c r="S661" s="17"/>
      <c r="T661" s="62" t="s">
        <v>689</v>
      </c>
      <c r="U661" s="24">
        <v>43202</v>
      </c>
      <c r="V661" s="24">
        <v>43202</v>
      </c>
      <c r="W661" s="24">
        <v>43206</v>
      </c>
      <c r="X661" s="200">
        <v>43206</v>
      </c>
      <c r="Y661" s="22"/>
      <c r="Z661" s="22"/>
      <c r="AA661" s="22"/>
      <c r="AB661" s="49">
        <f>AC661/(1+Tabla3[[#This Row],[TIPUS IVA]])</f>
        <v>31.363636363636367</v>
      </c>
      <c r="AC661" s="180">
        <v>37.950000000000003</v>
      </c>
      <c r="AD661" s="25">
        <v>0.21</v>
      </c>
      <c r="AE661" s="17" t="s">
        <v>38</v>
      </c>
      <c r="AF661" s="26" t="s">
        <v>37</v>
      </c>
    </row>
    <row r="662" spans="1:32" ht="27" customHeight="1" x14ac:dyDescent="0.25">
      <c r="A662" s="16" t="s">
        <v>28</v>
      </c>
      <c r="B662" s="46" t="s">
        <v>29</v>
      </c>
      <c r="C662" s="17" t="s">
        <v>40</v>
      </c>
      <c r="D662" s="47">
        <v>2018</v>
      </c>
      <c r="E662" s="195">
        <v>2018005476</v>
      </c>
      <c r="F662" s="18" t="s">
        <v>1429</v>
      </c>
      <c r="G662" s="16" t="s">
        <v>32</v>
      </c>
      <c r="H662" s="17" t="s">
        <v>33</v>
      </c>
      <c r="I662" s="77">
        <v>66.73</v>
      </c>
      <c r="J662" s="180">
        <v>80.739999999999995</v>
      </c>
      <c r="K662" s="180">
        <v>80.739999999999995</v>
      </c>
      <c r="L662" s="17" t="s">
        <v>52</v>
      </c>
      <c r="M662" s="17"/>
      <c r="N662" s="60" t="s">
        <v>1421</v>
      </c>
      <c r="O662" s="197" t="s">
        <v>1422</v>
      </c>
      <c r="P662" s="16" t="s">
        <v>37</v>
      </c>
      <c r="Q662" s="55" t="s">
        <v>628</v>
      </c>
      <c r="R662" s="63">
        <v>46024</v>
      </c>
      <c r="S662" s="17"/>
      <c r="T662" s="62" t="s">
        <v>689</v>
      </c>
      <c r="U662" s="24">
        <v>43202</v>
      </c>
      <c r="V662" s="24">
        <v>43202</v>
      </c>
      <c r="W662" s="24">
        <v>43206</v>
      </c>
      <c r="X662" s="200">
        <v>43206</v>
      </c>
      <c r="Y662" s="22"/>
      <c r="Z662" s="22"/>
      <c r="AA662" s="22"/>
      <c r="AB662" s="49">
        <f>AC662/(1+Tabla3[[#This Row],[TIPUS IVA]])</f>
        <v>66.72727272727272</v>
      </c>
      <c r="AC662" s="180">
        <v>80.739999999999995</v>
      </c>
      <c r="AD662" s="25">
        <v>0.21</v>
      </c>
      <c r="AE662" s="17" t="s">
        <v>38</v>
      </c>
      <c r="AF662" s="26" t="s">
        <v>37</v>
      </c>
    </row>
    <row r="663" spans="1:32" ht="27" customHeight="1" x14ac:dyDescent="0.25">
      <c r="A663" s="16" t="s">
        <v>28</v>
      </c>
      <c r="B663" s="46" t="s">
        <v>29</v>
      </c>
      <c r="C663" s="17" t="s">
        <v>40</v>
      </c>
      <c r="D663" s="47">
        <v>2018</v>
      </c>
      <c r="E663" s="195">
        <v>2018005478</v>
      </c>
      <c r="F663" s="18" t="s">
        <v>1420</v>
      </c>
      <c r="G663" s="16" t="s">
        <v>32</v>
      </c>
      <c r="H663" s="17" t="s">
        <v>33</v>
      </c>
      <c r="I663" s="77">
        <v>7.91</v>
      </c>
      <c r="J663" s="180">
        <v>9.57</v>
      </c>
      <c r="K663" s="180">
        <v>9.57</v>
      </c>
      <c r="L663" s="17" t="s">
        <v>52</v>
      </c>
      <c r="M663" s="17"/>
      <c r="N663" s="60" t="s">
        <v>1421</v>
      </c>
      <c r="O663" s="197" t="s">
        <v>1422</v>
      </c>
      <c r="P663" s="16" t="s">
        <v>37</v>
      </c>
      <c r="Q663" s="55" t="s">
        <v>628</v>
      </c>
      <c r="R663" s="63">
        <v>46024</v>
      </c>
      <c r="S663" s="17"/>
      <c r="T663" s="62" t="s">
        <v>689</v>
      </c>
      <c r="U663" s="24">
        <v>43202</v>
      </c>
      <c r="V663" s="24">
        <v>43202</v>
      </c>
      <c r="W663" s="24">
        <v>43206</v>
      </c>
      <c r="X663" s="200">
        <v>43248</v>
      </c>
      <c r="Y663" s="22"/>
      <c r="Z663" s="22"/>
      <c r="AA663" s="22"/>
      <c r="AB663" s="49">
        <f>AC663/(1+Tabla3[[#This Row],[TIPUS IVA]])</f>
        <v>7.9090909090909092</v>
      </c>
      <c r="AC663" s="180">
        <v>9.57</v>
      </c>
      <c r="AD663" s="25">
        <v>0.21</v>
      </c>
      <c r="AE663" s="17" t="s">
        <v>38</v>
      </c>
      <c r="AF663" s="26" t="s">
        <v>37</v>
      </c>
    </row>
    <row r="664" spans="1:32" ht="27" customHeight="1" x14ac:dyDescent="0.25">
      <c r="A664" s="16" t="s">
        <v>28</v>
      </c>
      <c r="B664" s="46" t="s">
        <v>29</v>
      </c>
      <c r="C664" s="17" t="s">
        <v>40</v>
      </c>
      <c r="D664" s="47">
        <v>2018</v>
      </c>
      <c r="E664" s="195">
        <v>2018006894</v>
      </c>
      <c r="F664" s="18" t="s">
        <v>1430</v>
      </c>
      <c r="G664" s="16" t="s">
        <v>32</v>
      </c>
      <c r="H664" s="17" t="s">
        <v>33</v>
      </c>
      <c r="I664" s="77">
        <v>28.9</v>
      </c>
      <c r="J664" s="180">
        <v>34.97</v>
      </c>
      <c r="K664" s="180">
        <v>34.97</v>
      </c>
      <c r="L664" s="17" t="s">
        <v>52</v>
      </c>
      <c r="M664" s="17"/>
      <c r="N664" s="60" t="s">
        <v>1421</v>
      </c>
      <c r="O664" s="197" t="s">
        <v>1422</v>
      </c>
      <c r="P664" s="16" t="s">
        <v>37</v>
      </c>
      <c r="Q664" s="55" t="s">
        <v>628</v>
      </c>
      <c r="R664" s="63">
        <v>46024</v>
      </c>
      <c r="S664" s="17"/>
      <c r="T664" s="62" t="s">
        <v>689</v>
      </c>
      <c r="U664" s="24">
        <v>43231</v>
      </c>
      <c r="V664" s="24">
        <v>43231</v>
      </c>
      <c r="W664" s="24">
        <v>43234</v>
      </c>
      <c r="X664" s="200">
        <v>43248</v>
      </c>
      <c r="Y664" s="22"/>
      <c r="Z664" s="22"/>
      <c r="AA664" s="22"/>
      <c r="AB664" s="49">
        <f>AC664/(1+Tabla3[[#This Row],[TIPUS IVA]])</f>
        <v>28.900826446280991</v>
      </c>
      <c r="AC664" s="180">
        <v>34.97</v>
      </c>
      <c r="AD664" s="25">
        <v>0.21</v>
      </c>
      <c r="AE664" s="17" t="s">
        <v>38</v>
      </c>
      <c r="AF664" s="26" t="s">
        <v>37</v>
      </c>
    </row>
    <row r="665" spans="1:32" ht="27" customHeight="1" x14ac:dyDescent="0.25">
      <c r="A665" s="16" t="s">
        <v>28</v>
      </c>
      <c r="B665" s="46" t="s">
        <v>29</v>
      </c>
      <c r="C665" s="17" t="s">
        <v>40</v>
      </c>
      <c r="D665" s="47">
        <v>2018</v>
      </c>
      <c r="E665" s="195">
        <v>2018006897</v>
      </c>
      <c r="F665" s="18" t="s">
        <v>1431</v>
      </c>
      <c r="G665" s="16" t="s">
        <v>32</v>
      </c>
      <c r="H665" s="17" t="s">
        <v>33</v>
      </c>
      <c r="I665" s="77">
        <v>17.64</v>
      </c>
      <c r="J665" s="180">
        <v>21.34</v>
      </c>
      <c r="K665" s="180">
        <v>21.34</v>
      </c>
      <c r="L665" s="17" t="s">
        <v>52</v>
      </c>
      <c r="M665" s="17"/>
      <c r="N665" s="60" t="s">
        <v>1421</v>
      </c>
      <c r="O665" s="197" t="s">
        <v>1422</v>
      </c>
      <c r="P665" s="16" t="s">
        <v>37</v>
      </c>
      <c r="Q665" s="55" t="s">
        <v>628</v>
      </c>
      <c r="R665" s="63">
        <v>46024</v>
      </c>
      <c r="S665" s="17"/>
      <c r="T665" s="62" t="s">
        <v>689</v>
      </c>
      <c r="U665" s="24">
        <v>43231</v>
      </c>
      <c r="V665" s="24">
        <v>43231</v>
      </c>
      <c r="W665" s="24">
        <v>43234</v>
      </c>
      <c r="X665" s="200">
        <v>43248</v>
      </c>
      <c r="Y665" s="22"/>
      <c r="Z665" s="22"/>
      <c r="AA665" s="22"/>
      <c r="AB665" s="49">
        <f>AC665/(1+Tabla3[[#This Row],[TIPUS IVA]])</f>
        <v>17.636363636363637</v>
      </c>
      <c r="AC665" s="180">
        <v>21.34</v>
      </c>
      <c r="AD665" s="25">
        <v>0.21</v>
      </c>
      <c r="AE665" s="17" t="s">
        <v>38</v>
      </c>
      <c r="AF665" s="26" t="s">
        <v>37</v>
      </c>
    </row>
    <row r="666" spans="1:32" ht="27" customHeight="1" x14ac:dyDescent="0.25">
      <c r="A666" s="16" t="s">
        <v>28</v>
      </c>
      <c r="B666" s="46" t="s">
        <v>29</v>
      </c>
      <c r="C666" s="17" t="s">
        <v>40</v>
      </c>
      <c r="D666" s="47">
        <v>2018</v>
      </c>
      <c r="E666" s="195">
        <v>2018006898</v>
      </c>
      <c r="F666" s="18" t="s">
        <v>1432</v>
      </c>
      <c r="G666" s="16" t="s">
        <v>32</v>
      </c>
      <c r="H666" s="17" t="s">
        <v>33</v>
      </c>
      <c r="I666" s="77">
        <v>40</v>
      </c>
      <c r="J666" s="180">
        <v>48.4</v>
      </c>
      <c r="K666" s="180">
        <v>48.4</v>
      </c>
      <c r="L666" s="17" t="s">
        <v>52</v>
      </c>
      <c r="M666" s="17"/>
      <c r="N666" s="60" t="s">
        <v>1421</v>
      </c>
      <c r="O666" s="197" t="s">
        <v>1422</v>
      </c>
      <c r="P666" s="16" t="s">
        <v>37</v>
      </c>
      <c r="Q666" s="55" t="s">
        <v>628</v>
      </c>
      <c r="R666" s="63">
        <v>46024</v>
      </c>
      <c r="S666" s="17"/>
      <c r="T666" s="62" t="s">
        <v>689</v>
      </c>
      <c r="U666" s="24">
        <v>43231</v>
      </c>
      <c r="V666" s="24">
        <v>43231</v>
      </c>
      <c r="W666" s="24">
        <v>43234</v>
      </c>
      <c r="X666" s="200">
        <v>43248</v>
      </c>
      <c r="Y666" s="22"/>
      <c r="Z666" s="22"/>
      <c r="AA666" s="22"/>
      <c r="AB666" s="49">
        <f>AC666/(1+Tabla3[[#This Row],[TIPUS IVA]])</f>
        <v>40</v>
      </c>
      <c r="AC666" s="180">
        <v>48.4</v>
      </c>
      <c r="AD666" s="25">
        <v>0.21</v>
      </c>
      <c r="AE666" s="17" t="s">
        <v>38</v>
      </c>
      <c r="AF666" s="26" t="s">
        <v>37</v>
      </c>
    </row>
    <row r="667" spans="1:32" ht="27" customHeight="1" x14ac:dyDescent="0.25">
      <c r="A667" s="16" t="s">
        <v>28</v>
      </c>
      <c r="B667" s="46" t="s">
        <v>29</v>
      </c>
      <c r="C667" s="17" t="s">
        <v>40</v>
      </c>
      <c r="D667" s="47">
        <v>2018</v>
      </c>
      <c r="E667" s="195">
        <v>2018006900</v>
      </c>
      <c r="F667" s="18" t="s">
        <v>1433</v>
      </c>
      <c r="G667" s="16" t="s">
        <v>32</v>
      </c>
      <c r="H667" s="17" t="s">
        <v>33</v>
      </c>
      <c r="I667" s="77">
        <v>9.91</v>
      </c>
      <c r="J667" s="180">
        <v>11.99</v>
      </c>
      <c r="K667" s="180">
        <v>11.99</v>
      </c>
      <c r="L667" s="17" t="s">
        <v>52</v>
      </c>
      <c r="M667" s="17"/>
      <c r="N667" s="60" t="s">
        <v>1421</v>
      </c>
      <c r="O667" s="197" t="s">
        <v>1422</v>
      </c>
      <c r="P667" s="16" t="s">
        <v>37</v>
      </c>
      <c r="Q667" s="55" t="s">
        <v>628</v>
      </c>
      <c r="R667" s="63">
        <v>46024</v>
      </c>
      <c r="S667" s="17"/>
      <c r="T667" s="62" t="s">
        <v>689</v>
      </c>
      <c r="U667" s="24">
        <v>43231</v>
      </c>
      <c r="V667" s="24">
        <v>43231</v>
      </c>
      <c r="W667" s="24">
        <v>43234</v>
      </c>
      <c r="X667" s="200">
        <v>43248</v>
      </c>
      <c r="Y667" s="22"/>
      <c r="Z667" s="22"/>
      <c r="AA667" s="22"/>
      <c r="AB667" s="49">
        <f>AC667/(1+Tabla3[[#This Row],[TIPUS IVA]])</f>
        <v>9.9090909090909101</v>
      </c>
      <c r="AC667" s="180">
        <v>11.99</v>
      </c>
      <c r="AD667" s="25">
        <v>0.21</v>
      </c>
      <c r="AE667" s="17" t="s">
        <v>38</v>
      </c>
      <c r="AF667" s="26" t="s">
        <v>37</v>
      </c>
    </row>
    <row r="668" spans="1:32" ht="27" customHeight="1" x14ac:dyDescent="0.25">
      <c r="A668" s="16" t="s">
        <v>28</v>
      </c>
      <c r="B668" s="46" t="s">
        <v>29</v>
      </c>
      <c r="C668" s="17" t="s">
        <v>40</v>
      </c>
      <c r="D668" s="47">
        <v>2018</v>
      </c>
      <c r="E668" s="195">
        <v>2018006901</v>
      </c>
      <c r="F668" s="18" t="s">
        <v>1434</v>
      </c>
      <c r="G668" s="16" t="s">
        <v>32</v>
      </c>
      <c r="H668" s="17" t="s">
        <v>33</v>
      </c>
      <c r="I668" s="77">
        <v>11.73</v>
      </c>
      <c r="J668" s="180">
        <v>14.19</v>
      </c>
      <c r="K668" s="180">
        <v>14.19</v>
      </c>
      <c r="L668" s="17" t="s">
        <v>52</v>
      </c>
      <c r="M668" s="17"/>
      <c r="N668" s="60" t="s">
        <v>1421</v>
      </c>
      <c r="O668" s="197" t="s">
        <v>1422</v>
      </c>
      <c r="P668" s="16" t="s">
        <v>37</v>
      </c>
      <c r="Q668" s="55" t="s">
        <v>628</v>
      </c>
      <c r="R668" s="63">
        <v>46024</v>
      </c>
      <c r="S668" s="17"/>
      <c r="T668" s="62" t="s">
        <v>689</v>
      </c>
      <c r="U668" s="24">
        <v>43231</v>
      </c>
      <c r="V668" s="24">
        <v>43231</v>
      </c>
      <c r="W668" s="24">
        <v>43234</v>
      </c>
      <c r="X668" s="200">
        <v>43248</v>
      </c>
      <c r="Y668" s="22"/>
      <c r="Z668" s="22"/>
      <c r="AA668" s="22"/>
      <c r="AB668" s="49">
        <f>AC668/(1+Tabla3[[#This Row],[TIPUS IVA]])</f>
        <v>11.727272727272727</v>
      </c>
      <c r="AC668" s="180">
        <v>14.19</v>
      </c>
      <c r="AD668" s="25">
        <v>0.21</v>
      </c>
      <c r="AE668" s="17" t="s">
        <v>38</v>
      </c>
      <c r="AF668" s="26" t="s">
        <v>37</v>
      </c>
    </row>
    <row r="669" spans="1:32" ht="27" customHeight="1" x14ac:dyDescent="0.25">
      <c r="A669" s="16" t="s">
        <v>28</v>
      </c>
      <c r="B669" s="46" t="s">
        <v>29</v>
      </c>
      <c r="C669" s="17" t="s">
        <v>40</v>
      </c>
      <c r="D669" s="47">
        <v>2018</v>
      </c>
      <c r="E669" s="195">
        <v>2018006903</v>
      </c>
      <c r="F669" s="18" t="s">
        <v>1435</v>
      </c>
      <c r="G669" s="16" t="s">
        <v>32</v>
      </c>
      <c r="H669" s="17" t="s">
        <v>33</v>
      </c>
      <c r="I669" s="77">
        <v>40</v>
      </c>
      <c r="J669" s="180">
        <v>48.4</v>
      </c>
      <c r="K669" s="180">
        <v>48.4</v>
      </c>
      <c r="L669" s="17" t="s">
        <v>52</v>
      </c>
      <c r="M669" s="17"/>
      <c r="N669" s="60" t="s">
        <v>1421</v>
      </c>
      <c r="O669" s="197" t="s">
        <v>1422</v>
      </c>
      <c r="P669" s="16" t="s">
        <v>37</v>
      </c>
      <c r="Q669" s="55" t="s">
        <v>628</v>
      </c>
      <c r="R669" s="63">
        <v>46024</v>
      </c>
      <c r="S669" s="17"/>
      <c r="T669" s="62" t="s">
        <v>689</v>
      </c>
      <c r="U669" s="24">
        <v>43231</v>
      </c>
      <c r="V669" s="24">
        <v>43231</v>
      </c>
      <c r="W669" s="24">
        <v>43234</v>
      </c>
      <c r="X669" s="200">
        <v>43248</v>
      </c>
      <c r="Y669" s="22"/>
      <c r="Z669" s="22"/>
      <c r="AA669" s="22"/>
      <c r="AB669" s="49">
        <f>AC669/(1+Tabla3[[#This Row],[TIPUS IVA]])</f>
        <v>40</v>
      </c>
      <c r="AC669" s="180">
        <v>48.4</v>
      </c>
      <c r="AD669" s="25">
        <v>0.21</v>
      </c>
      <c r="AE669" s="17" t="s">
        <v>38</v>
      </c>
      <c r="AF669" s="26" t="s">
        <v>37</v>
      </c>
    </row>
    <row r="670" spans="1:32" ht="27" customHeight="1" x14ac:dyDescent="0.25">
      <c r="A670" s="16" t="s">
        <v>28</v>
      </c>
      <c r="B670" s="46" t="s">
        <v>29</v>
      </c>
      <c r="C670" s="17" t="s">
        <v>40</v>
      </c>
      <c r="D670" s="47">
        <v>2018</v>
      </c>
      <c r="E670" s="195">
        <v>2018006905</v>
      </c>
      <c r="F670" s="18" t="s">
        <v>1433</v>
      </c>
      <c r="G670" s="16" t="s">
        <v>32</v>
      </c>
      <c r="H670" s="17" t="s">
        <v>33</v>
      </c>
      <c r="I670" s="77">
        <v>23.45</v>
      </c>
      <c r="J670" s="180">
        <v>28.38</v>
      </c>
      <c r="K670" s="180">
        <v>28.38</v>
      </c>
      <c r="L670" s="17" t="s">
        <v>52</v>
      </c>
      <c r="M670" s="17"/>
      <c r="N670" s="60" t="s">
        <v>1421</v>
      </c>
      <c r="O670" s="197" t="s">
        <v>1422</v>
      </c>
      <c r="P670" s="16" t="s">
        <v>37</v>
      </c>
      <c r="Q670" s="55" t="s">
        <v>628</v>
      </c>
      <c r="R670" s="63">
        <v>46024</v>
      </c>
      <c r="S670" s="17"/>
      <c r="T670" s="62" t="s">
        <v>689</v>
      </c>
      <c r="U670" s="24">
        <v>43231</v>
      </c>
      <c r="V670" s="24">
        <v>43231</v>
      </c>
      <c r="W670" s="24">
        <v>43234</v>
      </c>
      <c r="X670" s="200">
        <v>43248</v>
      </c>
      <c r="Y670" s="22"/>
      <c r="Z670" s="22"/>
      <c r="AA670" s="22"/>
      <c r="AB670" s="49">
        <f>AC670/(1+Tabla3[[#This Row],[TIPUS IVA]])</f>
        <v>23.454545454545453</v>
      </c>
      <c r="AC670" s="180">
        <v>28.38</v>
      </c>
      <c r="AD670" s="25">
        <v>0.21</v>
      </c>
      <c r="AE670" s="17" t="s">
        <v>38</v>
      </c>
      <c r="AF670" s="26" t="s">
        <v>37</v>
      </c>
    </row>
    <row r="671" spans="1:32" ht="27" customHeight="1" x14ac:dyDescent="0.25">
      <c r="A671" s="16" t="s">
        <v>28</v>
      </c>
      <c r="B671" s="46" t="s">
        <v>29</v>
      </c>
      <c r="C671" s="17" t="s">
        <v>40</v>
      </c>
      <c r="D671" s="47">
        <v>2018</v>
      </c>
      <c r="E671" s="195">
        <v>2018006909</v>
      </c>
      <c r="F671" s="18" t="s">
        <v>1429</v>
      </c>
      <c r="G671" s="16" t="s">
        <v>32</v>
      </c>
      <c r="H671" s="17" t="s">
        <v>33</v>
      </c>
      <c r="I671" s="77">
        <v>11.73</v>
      </c>
      <c r="J671" s="180">
        <v>14.19</v>
      </c>
      <c r="K671" s="180">
        <v>14.19</v>
      </c>
      <c r="L671" s="17" t="s">
        <v>52</v>
      </c>
      <c r="M671" s="17"/>
      <c r="N671" s="60" t="s">
        <v>1421</v>
      </c>
      <c r="O671" s="197" t="s">
        <v>1422</v>
      </c>
      <c r="P671" s="16" t="s">
        <v>37</v>
      </c>
      <c r="Q671" s="55" t="s">
        <v>628</v>
      </c>
      <c r="R671" s="63">
        <v>46024</v>
      </c>
      <c r="S671" s="17"/>
      <c r="T671" s="62" t="s">
        <v>689</v>
      </c>
      <c r="U671" s="24">
        <v>43231</v>
      </c>
      <c r="V671" s="24">
        <v>43231</v>
      </c>
      <c r="W671" s="24">
        <v>43234</v>
      </c>
      <c r="X671" s="200">
        <v>43248</v>
      </c>
      <c r="Y671" s="22"/>
      <c r="Z671" s="22"/>
      <c r="AA671" s="22"/>
      <c r="AB671" s="49">
        <f>AC671/(1+Tabla3[[#This Row],[TIPUS IVA]])</f>
        <v>11.727272727272727</v>
      </c>
      <c r="AC671" s="180">
        <v>14.19</v>
      </c>
      <c r="AD671" s="25">
        <v>0.21</v>
      </c>
      <c r="AE671" s="17" t="s">
        <v>38</v>
      </c>
      <c r="AF671" s="26" t="s">
        <v>37</v>
      </c>
    </row>
    <row r="672" spans="1:32" ht="27" customHeight="1" x14ac:dyDescent="0.25">
      <c r="A672" s="16" t="s">
        <v>28</v>
      </c>
      <c r="B672" s="46" t="s">
        <v>29</v>
      </c>
      <c r="C672" s="17" t="s">
        <v>40</v>
      </c>
      <c r="D672" s="47">
        <v>2018</v>
      </c>
      <c r="E672" s="195">
        <v>2018006911</v>
      </c>
      <c r="F672" s="18" t="s">
        <v>1428</v>
      </c>
      <c r="G672" s="16" t="s">
        <v>32</v>
      </c>
      <c r="H672" s="17" t="s">
        <v>33</v>
      </c>
      <c r="I672" s="77">
        <v>17.73</v>
      </c>
      <c r="J672" s="180">
        <v>21.45</v>
      </c>
      <c r="K672" s="180">
        <v>21.45</v>
      </c>
      <c r="L672" s="17" t="s">
        <v>52</v>
      </c>
      <c r="M672" s="17"/>
      <c r="N672" s="60" t="s">
        <v>1421</v>
      </c>
      <c r="O672" s="197" t="s">
        <v>1422</v>
      </c>
      <c r="P672" s="16" t="s">
        <v>37</v>
      </c>
      <c r="Q672" s="55" t="s">
        <v>628</v>
      </c>
      <c r="R672" s="63">
        <v>46024</v>
      </c>
      <c r="S672" s="17"/>
      <c r="T672" s="62" t="s">
        <v>689</v>
      </c>
      <c r="U672" s="24">
        <v>43231</v>
      </c>
      <c r="V672" s="24">
        <v>43231</v>
      </c>
      <c r="W672" s="24">
        <v>43234</v>
      </c>
      <c r="X672" s="200">
        <v>43248</v>
      </c>
      <c r="Y672" s="22"/>
      <c r="Z672" s="22"/>
      <c r="AA672" s="22"/>
      <c r="AB672" s="49">
        <f>AC672/(1+Tabla3[[#This Row],[TIPUS IVA]])</f>
        <v>17.727272727272727</v>
      </c>
      <c r="AC672" s="180">
        <v>21.45</v>
      </c>
      <c r="AD672" s="25">
        <v>0.21</v>
      </c>
      <c r="AE672" s="17" t="s">
        <v>38</v>
      </c>
      <c r="AF672" s="26" t="s">
        <v>37</v>
      </c>
    </row>
    <row r="673" spans="1:32" ht="27" customHeight="1" x14ac:dyDescent="0.25">
      <c r="A673" s="16" t="s">
        <v>28</v>
      </c>
      <c r="B673" s="46" t="s">
        <v>29</v>
      </c>
      <c r="C673" s="17" t="s">
        <v>40</v>
      </c>
      <c r="D673" s="47">
        <v>2018</v>
      </c>
      <c r="E673" s="195">
        <v>2018006915</v>
      </c>
      <c r="F673" s="18" t="s">
        <v>1426</v>
      </c>
      <c r="G673" s="16" t="s">
        <v>32</v>
      </c>
      <c r="H673" s="17" t="s">
        <v>33</v>
      </c>
      <c r="I673" s="77">
        <v>23.73</v>
      </c>
      <c r="J673" s="180">
        <v>28.71</v>
      </c>
      <c r="K673" s="180">
        <v>28.71</v>
      </c>
      <c r="L673" s="17" t="s">
        <v>52</v>
      </c>
      <c r="M673" s="17"/>
      <c r="N673" s="60" t="s">
        <v>1421</v>
      </c>
      <c r="O673" s="197" t="s">
        <v>1422</v>
      </c>
      <c r="P673" s="16" t="s">
        <v>37</v>
      </c>
      <c r="Q673" s="55" t="s">
        <v>628</v>
      </c>
      <c r="R673" s="63">
        <v>46024</v>
      </c>
      <c r="S673" s="17"/>
      <c r="T673" s="62" t="s">
        <v>689</v>
      </c>
      <c r="U673" s="24">
        <v>43237</v>
      </c>
      <c r="V673" s="24">
        <v>43237</v>
      </c>
      <c r="W673" s="24">
        <v>43242</v>
      </c>
      <c r="X673" s="200">
        <v>43248</v>
      </c>
      <c r="Y673" s="22"/>
      <c r="Z673" s="22"/>
      <c r="AA673" s="22"/>
      <c r="AB673" s="49">
        <f>AC673/(1+Tabla3[[#This Row],[TIPUS IVA]])</f>
        <v>23.72727272727273</v>
      </c>
      <c r="AC673" s="180">
        <v>28.71</v>
      </c>
      <c r="AD673" s="25">
        <v>0.21</v>
      </c>
      <c r="AE673" s="17" t="s">
        <v>38</v>
      </c>
      <c r="AF673" s="26" t="s">
        <v>37</v>
      </c>
    </row>
    <row r="674" spans="1:32" ht="27" customHeight="1" x14ac:dyDescent="0.25">
      <c r="A674" s="16" t="s">
        <v>28</v>
      </c>
      <c r="B674" s="46" t="s">
        <v>29</v>
      </c>
      <c r="C674" s="17" t="s">
        <v>40</v>
      </c>
      <c r="D674" s="47">
        <v>2018</v>
      </c>
      <c r="E674" s="195">
        <v>2018009196</v>
      </c>
      <c r="F674" s="18" t="s">
        <v>1429</v>
      </c>
      <c r="G674" s="16" t="s">
        <v>32</v>
      </c>
      <c r="H674" s="17" t="s">
        <v>33</v>
      </c>
      <c r="I674" s="77">
        <v>37.270000000000003</v>
      </c>
      <c r="J674" s="180">
        <v>45.1</v>
      </c>
      <c r="K674" s="180">
        <v>45.1</v>
      </c>
      <c r="L674" s="17" t="s">
        <v>52</v>
      </c>
      <c r="M674" s="17"/>
      <c r="N674" s="60" t="s">
        <v>1421</v>
      </c>
      <c r="O674" s="197" t="s">
        <v>1422</v>
      </c>
      <c r="P674" s="16" t="s">
        <v>37</v>
      </c>
      <c r="Q674" s="55" t="s">
        <v>628</v>
      </c>
      <c r="R674" s="63">
        <v>46024</v>
      </c>
      <c r="S674" s="17"/>
      <c r="T674" s="62" t="s">
        <v>689</v>
      </c>
      <c r="U674" s="24">
        <v>43258</v>
      </c>
      <c r="V674" s="24">
        <v>43258</v>
      </c>
      <c r="W674" s="24">
        <v>43259</v>
      </c>
      <c r="X674" s="200">
        <v>43262</v>
      </c>
      <c r="Y674" s="22"/>
      <c r="Z674" s="22"/>
      <c r="AA674" s="22"/>
      <c r="AB674" s="49">
        <f>AC674/(1+Tabla3[[#This Row],[TIPUS IVA]])</f>
        <v>37.272727272727273</v>
      </c>
      <c r="AC674" s="180">
        <v>45.1</v>
      </c>
      <c r="AD674" s="25">
        <v>0.21</v>
      </c>
      <c r="AE674" s="17" t="s">
        <v>38</v>
      </c>
      <c r="AF674" s="26" t="s">
        <v>37</v>
      </c>
    </row>
    <row r="675" spans="1:32" ht="27" customHeight="1" x14ac:dyDescent="0.25">
      <c r="A675" s="16" t="s">
        <v>28</v>
      </c>
      <c r="B675" s="46" t="s">
        <v>29</v>
      </c>
      <c r="C675" s="17" t="s">
        <v>40</v>
      </c>
      <c r="D675" s="47">
        <v>2018</v>
      </c>
      <c r="E675" s="195">
        <v>2018009197</v>
      </c>
      <c r="F675" s="18" t="s">
        <v>1436</v>
      </c>
      <c r="G675" s="16" t="s">
        <v>32</v>
      </c>
      <c r="H675" s="17" t="s">
        <v>33</v>
      </c>
      <c r="I675" s="77">
        <v>5.91</v>
      </c>
      <c r="J675" s="180">
        <v>7.15</v>
      </c>
      <c r="K675" s="180">
        <v>7.15</v>
      </c>
      <c r="L675" s="17" t="s">
        <v>52</v>
      </c>
      <c r="M675" s="17"/>
      <c r="N675" s="60" t="s">
        <v>1421</v>
      </c>
      <c r="O675" s="197" t="s">
        <v>1422</v>
      </c>
      <c r="P675" s="16" t="s">
        <v>37</v>
      </c>
      <c r="Q675" s="55" t="s">
        <v>628</v>
      </c>
      <c r="R675" s="63">
        <v>46024</v>
      </c>
      <c r="S675" s="17"/>
      <c r="T675" s="62" t="s">
        <v>689</v>
      </c>
      <c r="U675" s="200">
        <v>43258</v>
      </c>
      <c r="V675" s="200">
        <v>43258</v>
      </c>
      <c r="W675" s="200">
        <v>43259</v>
      </c>
      <c r="X675" s="200">
        <v>43262</v>
      </c>
      <c r="Y675" s="22"/>
      <c r="Z675" s="22"/>
      <c r="AA675" s="22"/>
      <c r="AB675" s="49">
        <f>AC675/(1+Tabla3[[#This Row],[TIPUS IVA]])</f>
        <v>5.9090909090909092</v>
      </c>
      <c r="AC675" s="180">
        <v>7.15</v>
      </c>
      <c r="AD675" s="25">
        <v>0.21</v>
      </c>
      <c r="AE675" s="17" t="s">
        <v>38</v>
      </c>
      <c r="AF675" s="26" t="s">
        <v>37</v>
      </c>
    </row>
    <row r="676" spans="1:32" ht="27" customHeight="1" x14ac:dyDescent="0.25">
      <c r="A676" s="16" t="s">
        <v>28</v>
      </c>
      <c r="B676" s="46" t="s">
        <v>29</v>
      </c>
      <c r="C676" s="17" t="s">
        <v>40</v>
      </c>
      <c r="D676" s="47">
        <v>2018</v>
      </c>
      <c r="E676" s="195">
        <v>2018009198</v>
      </c>
      <c r="F676" s="18" t="s">
        <v>1437</v>
      </c>
      <c r="G676" s="16" t="s">
        <v>32</v>
      </c>
      <c r="H676" s="17" t="s">
        <v>33</v>
      </c>
      <c r="I676" s="77">
        <v>13.73</v>
      </c>
      <c r="J676" s="180">
        <v>16.61</v>
      </c>
      <c r="K676" s="180">
        <v>16.61</v>
      </c>
      <c r="L676" s="17" t="s">
        <v>52</v>
      </c>
      <c r="M676" s="17"/>
      <c r="N676" s="60" t="s">
        <v>1421</v>
      </c>
      <c r="O676" s="197" t="s">
        <v>1422</v>
      </c>
      <c r="P676" s="16" t="s">
        <v>37</v>
      </c>
      <c r="Q676" s="55" t="s">
        <v>628</v>
      </c>
      <c r="R676" s="63">
        <v>46024</v>
      </c>
      <c r="S676" s="17"/>
      <c r="T676" s="62" t="s">
        <v>689</v>
      </c>
      <c r="U676" s="200">
        <v>43258</v>
      </c>
      <c r="V676" s="200">
        <v>43258</v>
      </c>
      <c r="W676" s="200">
        <v>43259</v>
      </c>
      <c r="X676" s="200">
        <v>43262</v>
      </c>
      <c r="Y676" s="22"/>
      <c r="Z676" s="22"/>
      <c r="AA676" s="22"/>
      <c r="AB676" s="49">
        <f>AC676/(1+Tabla3[[#This Row],[TIPUS IVA]])</f>
        <v>13.727272727272727</v>
      </c>
      <c r="AC676" s="180">
        <v>16.61</v>
      </c>
      <c r="AD676" s="25">
        <v>0.21</v>
      </c>
      <c r="AE676" s="17" t="s">
        <v>38</v>
      </c>
      <c r="AF676" s="26" t="s">
        <v>37</v>
      </c>
    </row>
    <row r="677" spans="1:32" ht="27" customHeight="1" x14ac:dyDescent="0.25">
      <c r="A677" s="16" t="s">
        <v>28</v>
      </c>
      <c r="B677" s="46" t="s">
        <v>29</v>
      </c>
      <c r="C677" s="17" t="s">
        <v>40</v>
      </c>
      <c r="D677" s="47">
        <v>2018</v>
      </c>
      <c r="E677" s="195">
        <v>2018009199</v>
      </c>
      <c r="F677" s="18" t="s">
        <v>1436</v>
      </c>
      <c r="G677" s="16" t="s">
        <v>32</v>
      </c>
      <c r="H677" s="17" t="s">
        <v>33</v>
      </c>
      <c r="I677" s="77">
        <v>11.73</v>
      </c>
      <c r="J677" s="180">
        <v>14.19</v>
      </c>
      <c r="K677" s="180">
        <v>14.19</v>
      </c>
      <c r="L677" s="17" t="s">
        <v>52</v>
      </c>
      <c r="M677" s="17"/>
      <c r="N677" s="60" t="s">
        <v>1421</v>
      </c>
      <c r="O677" s="197" t="s">
        <v>1422</v>
      </c>
      <c r="P677" s="16" t="s">
        <v>37</v>
      </c>
      <c r="Q677" s="55" t="s">
        <v>628</v>
      </c>
      <c r="R677" s="63">
        <v>46024</v>
      </c>
      <c r="S677" s="17"/>
      <c r="T677" s="62" t="s">
        <v>689</v>
      </c>
      <c r="U677" s="200">
        <v>43258</v>
      </c>
      <c r="V677" s="200">
        <v>43258</v>
      </c>
      <c r="W677" s="200">
        <v>43259</v>
      </c>
      <c r="X677" s="200">
        <v>43262</v>
      </c>
      <c r="Y677" s="22"/>
      <c r="Z677" s="22"/>
      <c r="AA677" s="22"/>
      <c r="AB677" s="49">
        <f>AC677/(1+Tabla3[[#This Row],[TIPUS IVA]])</f>
        <v>11.727272727272727</v>
      </c>
      <c r="AC677" s="180">
        <v>14.19</v>
      </c>
      <c r="AD677" s="25">
        <v>0.21</v>
      </c>
      <c r="AE677" s="17" t="s">
        <v>38</v>
      </c>
      <c r="AF677" s="26" t="s">
        <v>37</v>
      </c>
    </row>
    <row r="678" spans="1:32" ht="27" customHeight="1" x14ac:dyDescent="0.25">
      <c r="A678" s="16" t="s">
        <v>28</v>
      </c>
      <c r="B678" s="46" t="s">
        <v>29</v>
      </c>
      <c r="C678" s="17" t="s">
        <v>40</v>
      </c>
      <c r="D678" s="47">
        <v>2018</v>
      </c>
      <c r="E678" s="195">
        <v>2018009200</v>
      </c>
      <c r="F678" s="18" t="s">
        <v>1438</v>
      </c>
      <c r="G678" s="16" t="s">
        <v>32</v>
      </c>
      <c r="H678" s="17" t="s">
        <v>33</v>
      </c>
      <c r="I678" s="77">
        <v>44</v>
      </c>
      <c r="J678" s="180">
        <v>53.24</v>
      </c>
      <c r="K678" s="180">
        <v>53.24</v>
      </c>
      <c r="L678" s="17" t="s">
        <v>52</v>
      </c>
      <c r="M678" s="17"/>
      <c r="N678" s="60" t="s">
        <v>1421</v>
      </c>
      <c r="O678" s="197" t="s">
        <v>1422</v>
      </c>
      <c r="P678" s="16" t="s">
        <v>37</v>
      </c>
      <c r="Q678" s="55" t="s">
        <v>628</v>
      </c>
      <c r="R678" s="63">
        <v>46024</v>
      </c>
      <c r="S678" s="17"/>
      <c r="T678" s="62" t="s">
        <v>689</v>
      </c>
      <c r="U678" s="200">
        <v>43265</v>
      </c>
      <c r="V678" s="200">
        <v>43265</v>
      </c>
      <c r="W678" s="200">
        <v>43266</v>
      </c>
      <c r="X678" s="200">
        <v>43269</v>
      </c>
      <c r="Y678" s="22"/>
      <c r="Z678" s="22"/>
      <c r="AA678" s="22"/>
      <c r="AB678" s="49">
        <f>AC678/(1+Tabla3[[#This Row],[TIPUS IVA]])</f>
        <v>44</v>
      </c>
      <c r="AC678" s="180">
        <v>53.24</v>
      </c>
      <c r="AD678" s="25">
        <v>0.21</v>
      </c>
      <c r="AE678" s="17" t="s">
        <v>38</v>
      </c>
      <c r="AF678" s="26" t="s">
        <v>37</v>
      </c>
    </row>
    <row r="679" spans="1:32" ht="27" customHeight="1" x14ac:dyDescent="0.25">
      <c r="A679" s="16" t="s">
        <v>28</v>
      </c>
      <c r="B679" s="46" t="s">
        <v>29</v>
      </c>
      <c r="C679" s="17" t="s">
        <v>40</v>
      </c>
      <c r="D679" s="47">
        <v>2018</v>
      </c>
      <c r="E679" s="195">
        <v>2018009201</v>
      </c>
      <c r="F679" s="18" t="s">
        <v>1423</v>
      </c>
      <c r="G679" s="16" t="s">
        <v>32</v>
      </c>
      <c r="H679" s="17" t="s">
        <v>33</v>
      </c>
      <c r="I679" s="77">
        <v>28.9</v>
      </c>
      <c r="J679" s="180">
        <v>34.97</v>
      </c>
      <c r="K679" s="180">
        <v>34.97</v>
      </c>
      <c r="L679" s="17" t="s">
        <v>52</v>
      </c>
      <c r="M679" s="17"/>
      <c r="N679" s="60" t="s">
        <v>1421</v>
      </c>
      <c r="O679" s="197" t="s">
        <v>1422</v>
      </c>
      <c r="P679" s="16" t="s">
        <v>37</v>
      </c>
      <c r="Q679" s="55" t="s">
        <v>628</v>
      </c>
      <c r="R679" s="63">
        <v>46024</v>
      </c>
      <c r="S679" s="17"/>
      <c r="T679" s="62" t="s">
        <v>689</v>
      </c>
      <c r="U679" s="200">
        <v>43265</v>
      </c>
      <c r="V679" s="200">
        <v>43265</v>
      </c>
      <c r="W679" s="200">
        <v>43266</v>
      </c>
      <c r="X679" s="200">
        <v>43269</v>
      </c>
      <c r="Y679" s="22"/>
      <c r="Z679" s="22"/>
      <c r="AA679" s="22"/>
      <c r="AB679" s="49">
        <f>AC679/(1+Tabla3[[#This Row],[TIPUS IVA]])</f>
        <v>28.900826446280991</v>
      </c>
      <c r="AC679" s="180">
        <v>34.97</v>
      </c>
      <c r="AD679" s="25">
        <v>0.21</v>
      </c>
      <c r="AE679" s="17" t="s">
        <v>38</v>
      </c>
      <c r="AF679" s="26" t="s">
        <v>37</v>
      </c>
    </row>
    <row r="680" spans="1:32" ht="27" customHeight="1" x14ac:dyDescent="0.25">
      <c r="A680" s="16" t="s">
        <v>28</v>
      </c>
      <c r="B680" s="46" t="s">
        <v>29</v>
      </c>
      <c r="C680" s="17" t="s">
        <v>40</v>
      </c>
      <c r="D680" s="47">
        <v>2018</v>
      </c>
      <c r="E680" s="195">
        <v>2018009202</v>
      </c>
      <c r="F680" s="18" t="s">
        <v>1426</v>
      </c>
      <c r="G680" s="16" t="s">
        <v>32</v>
      </c>
      <c r="H680" s="17" t="s">
        <v>33</v>
      </c>
      <c r="I680" s="77">
        <v>31.55</v>
      </c>
      <c r="J680" s="180">
        <v>38.17</v>
      </c>
      <c r="K680" s="180">
        <v>38.17</v>
      </c>
      <c r="L680" s="17" t="s">
        <v>52</v>
      </c>
      <c r="M680" s="17"/>
      <c r="N680" s="60" t="s">
        <v>1421</v>
      </c>
      <c r="O680" s="197" t="s">
        <v>1422</v>
      </c>
      <c r="P680" s="16" t="s">
        <v>37</v>
      </c>
      <c r="Q680" s="55" t="s">
        <v>628</v>
      </c>
      <c r="R680" s="63">
        <v>46024</v>
      </c>
      <c r="S680" s="17"/>
      <c r="T680" s="62" t="s">
        <v>689</v>
      </c>
      <c r="U680" s="200">
        <v>43258</v>
      </c>
      <c r="V680" s="200">
        <v>43258</v>
      </c>
      <c r="W680" s="200">
        <v>43259</v>
      </c>
      <c r="X680" s="200">
        <v>43262</v>
      </c>
      <c r="Y680" s="22"/>
      <c r="Z680" s="22"/>
      <c r="AA680" s="22"/>
      <c r="AB680" s="49">
        <f>AC680/(1+Tabla3[[#This Row],[TIPUS IVA]])</f>
        <v>31.545454545454547</v>
      </c>
      <c r="AC680" s="180">
        <v>38.17</v>
      </c>
      <c r="AD680" s="25">
        <v>0.21</v>
      </c>
      <c r="AE680" s="17" t="s">
        <v>38</v>
      </c>
      <c r="AF680" s="26" t="s">
        <v>37</v>
      </c>
    </row>
    <row r="681" spans="1:32" ht="27" customHeight="1" x14ac:dyDescent="0.25">
      <c r="A681" s="16" t="s">
        <v>28</v>
      </c>
      <c r="B681" s="46" t="s">
        <v>29</v>
      </c>
      <c r="C681" s="17" t="s">
        <v>40</v>
      </c>
      <c r="D681" s="47">
        <v>2018</v>
      </c>
      <c r="E681" s="195">
        <v>2018009558</v>
      </c>
      <c r="F681" s="209" t="s">
        <v>1438</v>
      </c>
      <c r="G681" s="16" t="s">
        <v>32</v>
      </c>
      <c r="H681" s="17" t="s">
        <v>33</v>
      </c>
      <c r="I681" s="77">
        <v>26.9</v>
      </c>
      <c r="J681" s="180">
        <v>32.549999999999997</v>
      </c>
      <c r="K681" s="180">
        <v>32.549999999999997</v>
      </c>
      <c r="L681" s="17" t="s">
        <v>52</v>
      </c>
      <c r="M681" s="17"/>
      <c r="N681" s="60" t="s">
        <v>1421</v>
      </c>
      <c r="O681" s="197" t="s">
        <v>1422</v>
      </c>
      <c r="P681" s="16" t="s">
        <v>37</v>
      </c>
      <c r="Q681" s="55" t="s">
        <v>628</v>
      </c>
      <c r="R681" s="63">
        <v>46024</v>
      </c>
      <c r="S681" s="17"/>
      <c r="T681" s="62" t="s">
        <v>689</v>
      </c>
      <c r="U681" s="200">
        <v>43265</v>
      </c>
      <c r="V681" s="200">
        <v>43265</v>
      </c>
      <c r="W681" s="200">
        <v>43266</v>
      </c>
      <c r="X681" s="200">
        <v>43269</v>
      </c>
      <c r="Y681" s="22"/>
      <c r="Z681" s="22"/>
      <c r="AA681" s="22"/>
      <c r="AB681" s="49">
        <f>AC681/(1+Tabla3[[#This Row],[TIPUS IVA]])</f>
        <v>26.900826446280991</v>
      </c>
      <c r="AC681" s="180">
        <v>32.549999999999997</v>
      </c>
      <c r="AD681" s="25">
        <v>0.21</v>
      </c>
      <c r="AE681" s="17" t="s">
        <v>38</v>
      </c>
      <c r="AF681" s="26" t="s">
        <v>37</v>
      </c>
    </row>
    <row r="682" spans="1:32" ht="27" customHeight="1" x14ac:dyDescent="0.25">
      <c r="A682" s="16" t="s">
        <v>28</v>
      </c>
      <c r="B682" s="46" t="s">
        <v>29</v>
      </c>
      <c r="C682" s="17" t="s">
        <v>65</v>
      </c>
      <c r="D682" s="47">
        <v>2018</v>
      </c>
      <c r="E682" s="195">
        <v>2018006142</v>
      </c>
      <c r="F682" s="18" t="s">
        <v>1439</v>
      </c>
      <c r="G682" s="16" t="s">
        <v>32</v>
      </c>
      <c r="H682" s="17" t="s">
        <v>33</v>
      </c>
      <c r="I682" s="77">
        <v>324.19</v>
      </c>
      <c r="J682" s="180">
        <v>392.27</v>
      </c>
      <c r="K682" s="180">
        <v>392.27</v>
      </c>
      <c r="L682" s="17"/>
      <c r="M682" s="17" t="s">
        <v>614</v>
      </c>
      <c r="N682" s="196" t="s">
        <v>1440</v>
      </c>
      <c r="O682" s="197" t="s">
        <v>1441</v>
      </c>
      <c r="P682" s="16" t="s">
        <v>37</v>
      </c>
      <c r="Q682" s="194" t="s">
        <v>971</v>
      </c>
      <c r="R682" s="198" t="s">
        <v>972</v>
      </c>
      <c r="S682" s="17"/>
      <c r="T682" s="199" t="s">
        <v>108</v>
      </c>
      <c r="U682" s="200">
        <v>43223</v>
      </c>
      <c r="V682" s="200">
        <v>43223</v>
      </c>
      <c r="W682" s="200">
        <v>43227</v>
      </c>
      <c r="X682" s="200">
        <v>43227</v>
      </c>
      <c r="Y682" s="22"/>
      <c r="Z682" s="22"/>
      <c r="AA682" s="22"/>
      <c r="AB682" s="49">
        <f>AC682/(1+Tabla3[[#This Row],[TIPUS IVA]])</f>
        <v>324.19008264462809</v>
      </c>
      <c r="AC682" s="180">
        <v>392.27</v>
      </c>
      <c r="AD682" s="25">
        <v>0.21</v>
      </c>
      <c r="AE682" s="17" t="s">
        <v>38</v>
      </c>
      <c r="AF682" s="26" t="s">
        <v>37</v>
      </c>
    </row>
    <row r="683" spans="1:32" ht="27" customHeight="1" x14ac:dyDescent="0.25">
      <c r="A683" s="16" t="s">
        <v>28</v>
      </c>
      <c r="B683" s="46" t="s">
        <v>29</v>
      </c>
      <c r="C683" s="17" t="s">
        <v>40</v>
      </c>
      <c r="D683" s="47">
        <v>2018</v>
      </c>
      <c r="E683" s="195">
        <v>2018005216</v>
      </c>
      <c r="F683" s="18" t="s">
        <v>1442</v>
      </c>
      <c r="G683" s="16" t="s">
        <v>32</v>
      </c>
      <c r="H683" s="17" t="s">
        <v>33</v>
      </c>
      <c r="I683" s="77">
        <v>77</v>
      </c>
      <c r="J683" s="180">
        <v>93.17</v>
      </c>
      <c r="K683" s="180">
        <v>93.17</v>
      </c>
      <c r="L683" s="17" t="s">
        <v>52</v>
      </c>
      <c r="M683" s="17"/>
      <c r="N683" s="196" t="s">
        <v>1443</v>
      </c>
      <c r="O683" s="197" t="s">
        <v>1444</v>
      </c>
      <c r="P683" s="16" t="s">
        <v>37</v>
      </c>
      <c r="Q683" s="194" t="s">
        <v>493</v>
      </c>
      <c r="R683" s="198" t="s">
        <v>1272</v>
      </c>
      <c r="S683" s="17"/>
      <c r="T683" s="199" t="s">
        <v>125</v>
      </c>
      <c r="U683" s="200">
        <v>43195</v>
      </c>
      <c r="V683" s="200">
        <v>43195</v>
      </c>
      <c r="W683" s="200">
        <v>43196</v>
      </c>
      <c r="X683" s="200">
        <v>43206</v>
      </c>
      <c r="Y683" s="22"/>
      <c r="Z683" s="22"/>
      <c r="AA683" s="22"/>
      <c r="AB683" s="49">
        <f>AC683/(1+Tabla3[[#This Row],[TIPUS IVA]])</f>
        <v>77</v>
      </c>
      <c r="AC683" s="180">
        <v>93.17</v>
      </c>
      <c r="AD683" s="25">
        <v>0.21</v>
      </c>
      <c r="AE683" s="17" t="s">
        <v>38</v>
      </c>
      <c r="AF683" s="26" t="s">
        <v>37</v>
      </c>
    </row>
    <row r="684" spans="1:32" ht="27" customHeight="1" x14ac:dyDescent="0.25">
      <c r="A684" s="16" t="s">
        <v>28</v>
      </c>
      <c r="B684" s="46" t="s">
        <v>29</v>
      </c>
      <c r="C684" s="17" t="s">
        <v>40</v>
      </c>
      <c r="D684" s="47">
        <v>2018</v>
      </c>
      <c r="E684" s="59">
        <v>2018001611</v>
      </c>
      <c r="F684" s="18" t="s">
        <v>1445</v>
      </c>
      <c r="G684" s="16" t="s">
        <v>32</v>
      </c>
      <c r="H684" s="17" t="s">
        <v>33</v>
      </c>
      <c r="I684" s="77">
        <f>J684/(1+21%)</f>
        <v>402</v>
      </c>
      <c r="J684" s="38">
        <v>486.42</v>
      </c>
      <c r="K684" s="38">
        <v>486.42</v>
      </c>
      <c r="L684" s="17" t="s">
        <v>52</v>
      </c>
      <c r="M684" s="17"/>
      <c r="N684" s="60" t="s">
        <v>1446</v>
      </c>
      <c r="O684" s="55" t="s">
        <v>1447</v>
      </c>
      <c r="P684" s="16" t="s">
        <v>37</v>
      </c>
      <c r="Q684" s="211" t="s">
        <v>176</v>
      </c>
      <c r="R684" s="63">
        <v>28127</v>
      </c>
      <c r="S684" s="17"/>
      <c r="T684" s="62" t="s">
        <v>298</v>
      </c>
      <c r="U684" s="24">
        <v>43144</v>
      </c>
      <c r="V684" s="24">
        <v>43147</v>
      </c>
      <c r="W684" s="24">
        <v>43147</v>
      </c>
      <c r="X684" s="24">
        <v>43178</v>
      </c>
      <c r="Y684" s="22"/>
      <c r="Z684" s="22"/>
      <c r="AA684" s="22"/>
      <c r="AB684" s="49">
        <f>AC684/(1+AD684)</f>
        <v>402</v>
      </c>
      <c r="AC684" s="39">
        <v>486.42</v>
      </c>
      <c r="AD684" s="25">
        <v>0.21</v>
      </c>
      <c r="AE684" s="17" t="s">
        <v>38</v>
      </c>
      <c r="AF684" s="26" t="s">
        <v>37</v>
      </c>
    </row>
    <row r="685" spans="1:32" ht="27" customHeight="1" x14ac:dyDescent="0.25">
      <c r="A685" s="16" t="s">
        <v>28</v>
      </c>
      <c r="B685" s="46" t="s">
        <v>29</v>
      </c>
      <c r="C685" s="17" t="s">
        <v>515</v>
      </c>
      <c r="D685" s="47">
        <v>2018</v>
      </c>
      <c r="E685" s="195">
        <v>2018005667</v>
      </c>
      <c r="F685" s="18" t="s">
        <v>470</v>
      </c>
      <c r="G685" s="16" t="s">
        <v>32</v>
      </c>
      <c r="H685" s="17" t="s">
        <v>33</v>
      </c>
      <c r="I685" s="77">
        <v>645</v>
      </c>
      <c r="J685" s="180">
        <v>780.45</v>
      </c>
      <c r="K685" s="180">
        <v>780.45</v>
      </c>
      <c r="L685" s="17" t="s">
        <v>517</v>
      </c>
      <c r="M685" s="17"/>
      <c r="N685" s="196" t="s">
        <v>464</v>
      </c>
      <c r="O685" s="197" t="s">
        <v>344</v>
      </c>
      <c r="P685" s="16" t="s">
        <v>37</v>
      </c>
      <c r="Q685" s="211" t="s">
        <v>176</v>
      </c>
      <c r="R685" s="198" t="s">
        <v>1448</v>
      </c>
      <c r="S685" s="17"/>
      <c r="T685" s="199" t="s">
        <v>558</v>
      </c>
      <c r="U685" s="200">
        <v>43202</v>
      </c>
      <c r="V685" s="200">
        <v>43202</v>
      </c>
      <c r="W685" s="200">
        <v>43206</v>
      </c>
      <c r="X685" s="200">
        <v>43213</v>
      </c>
      <c r="Y685" s="22"/>
      <c r="Z685" s="22"/>
      <c r="AA685" s="22"/>
      <c r="AB685" s="49">
        <f>AC685/(1+Tabla3[[#This Row],[TIPUS IVA]])</f>
        <v>645</v>
      </c>
      <c r="AC685" s="180">
        <v>780.45</v>
      </c>
      <c r="AD685" s="25">
        <v>0.21</v>
      </c>
      <c r="AE685" s="17" t="s">
        <v>38</v>
      </c>
      <c r="AF685" s="26" t="s">
        <v>37</v>
      </c>
    </row>
    <row r="686" spans="1:32" ht="27" customHeight="1" x14ac:dyDescent="0.25">
      <c r="A686" s="16" t="s">
        <v>28</v>
      </c>
      <c r="B686" s="46" t="s">
        <v>29</v>
      </c>
      <c r="C686" s="17" t="s">
        <v>515</v>
      </c>
      <c r="D686" s="47">
        <v>2018</v>
      </c>
      <c r="E686" s="195">
        <v>2018005668</v>
      </c>
      <c r="F686" s="18" t="s">
        <v>468</v>
      </c>
      <c r="G686" s="16" t="s">
        <v>32</v>
      </c>
      <c r="H686" s="17" t="s">
        <v>33</v>
      </c>
      <c r="I686" s="77">
        <v>255</v>
      </c>
      <c r="J686" s="180">
        <v>308.55</v>
      </c>
      <c r="K686" s="180">
        <v>308.55</v>
      </c>
      <c r="L686" s="17" t="s">
        <v>517</v>
      </c>
      <c r="M686" s="17"/>
      <c r="N686" s="196" t="s">
        <v>464</v>
      </c>
      <c r="O686" s="197" t="s">
        <v>344</v>
      </c>
      <c r="P686" s="16" t="s">
        <v>37</v>
      </c>
      <c r="Q686" s="211" t="s">
        <v>176</v>
      </c>
      <c r="R686" s="198" t="s">
        <v>1448</v>
      </c>
      <c r="S686" s="17"/>
      <c r="T686" s="199" t="s">
        <v>469</v>
      </c>
      <c r="U686" s="200">
        <v>43202</v>
      </c>
      <c r="V686" s="200">
        <v>43202</v>
      </c>
      <c r="W686" s="200">
        <v>43206</v>
      </c>
      <c r="X686" s="200">
        <v>43213</v>
      </c>
      <c r="Y686" s="22"/>
      <c r="Z686" s="22"/>
      <c r="AA686" s="22"/>
      <c r="AB686" s="49">
        <f>AC686/(1+Tabla3[[#This Row],[TIPUS IVA]])</f>
        <v>255.00000000000003</v>
      </c>
      <c r="AC686" s="180">
        <v>308.55</v>
      </c>
      <c r="AD686" s="25">
        <v>0.21</v>
      </c>
      <c r="AE686" s="17" t="s">
        <v>38</v>
      </c>
      <c r="AF686" s="26" t="s">
        <v>37</v>
      </c>
    </row>
    <row r="687" spans="1:32" ht="27" customHeight="1" x14ac:dyDescent="0.25">
      <c r="A687" s="16" t="s">
        <v>28</v>
      </c>
      <c r="B687" s="46" t="s">
        <v>29</v>
      </c>
      <c r="C687" s="17" t="s">
        <v>515</v>
      </c>
      <c r="D687" s="47">
        <v>2018</v>
      </c>
      <c r="E687" s="195">
        <v>2018008251</v>
      </c>
      <c r="F687" s="18" t="s">
        <v>1449</v>
      </c>
      <c r="G687" s="16" t="s">
        <v>32</v>
      </c>
      <c r="H687" s="17" t="s">
        <v>33</v>
      </c>
      <c r="I687" s="77">
        <v>201.3</v>
      </c>
      <c r="J687" s="180">
        <v>243.57</v>
      </c>
      <c r="K687" s="180">
        <v>243.57</v>
      </c>
      <c r="L687" s="17" t="s">
        <v>517</v>
      </c>
      <c r="M687" s="17"/>
      <c r="N687" s="196" t="s">
        <v>464</v>
      </c>
      <c r="O687" s="197" t="s">
        <v>344</v>
      </c>
      <c r="P687" s="16" t="s">
        <v>37</v>
      </c>
      <c r="Q687" s="211" t="s">
        <v>176</v>
      </c>
      <c r="R687" s="198" t="s">
        <v>1448</v>
      </c>
      <c r="S687" s="17"/>
      <c r="T687" s="199" t="s">
        <v>558</v>
      </c>
      <c r="U687" s="200">
        <v>43251</v>
      </c>
      <c r="V687" s="200">
        <v>43251</v>
      </c>
      <c r="W687" s="200">
        <v>43252</v>
      </c>
      <c r="X687" s="200">
        <v>43262</v>
      </c>
      <c r="Y687" s="22"/>
      <c r="Z687" s="22"/>
      <c r="AA687" s="22"/>
      <c r="AB687" s="49">
        <f>AC687/(1+Tabla3[[#This Row],[TIPUS IVA]])</f>
        <v>201.29752066115702</v>
      </c>
      <c r="AC687" s="180">
        <v>243.57</v>
      </c>
      <c r="AD687" s="25">
        <v>0.21</v>
      </c>
      <c r="AE687" s="17" t="s">
        <v>38</v>
      </c>
      <c r="AF687" s="26" t="s">
        <v>37</v>
      </c>
    </row>
    <row r="688" spans="1:32" ht="27" customHeight="1" x14ac:dyDescent="0.25">
      <c r="A688" s="16" t="s">
        <v>28</v>
      </c>
      <c r="B688" s="46" t="s">
        <v>29</v>
      </c>
      <c r="C688" s="17" t="s">
        <v>515</v>
      </c>
      <c r="D688" s="47">
        <v>2018</v>
      </c>
      <c r="E688" s="195">
        <v>2018008252</v>
      </c>
      <c r="F688" s="18" t="s">
        <v>1449</v>
      </c>
      <c r="G688" s="16" t="s">
        <v>32</v>
      </c>
      <c r="H688" s="17" t="s">
        <v>33</v>
      </c>
      <c r="I688" s="77">
        <v>23.93</v>
      </c>
      <c r="J688" s="180">
        <v>28.96</v>
      </c>
      <c r="K688" s="180">
        <v>28.96</v>
      </c>
      <c r="L688" s="17" t="s">
        <v>517</v>
      </c>
      <c r="M688" s="17"/>
      <c r="N688" s="196" t="s">
        <v>464</v>
      </c>
      <c r="O688" s="197" t="s">
        <v>344</v>
      </c>
      <c r="P688" s="16" t="s">
        <v>37</v>
      </c>
      <c r="Q688" s="211" t="s">
        <v>176</v>
      </c>
      <c r="R688" s="198" t="s">
        <v>1448</v>
      </c>
      <c r="S688" s="17"/>
      <c r="T688" s="199" t="s">
        <v>558</v>
      </c>
      <c r="U688" s="200">
        <v>43251</v>
      </c>
      <c r="V688" s="200">
        <v>43251</v>
      </c>
      <c r="W688" s="200">
        <v>43252</v>
      </c>
      <c r="X688" s="200">
        <v>43262</v>
      </c>
      <c r="Y688" s="22"/>
      <c r="Z688" s="22"/>
      <c r="AA688" s="22"/>
      <c r="AB688" s="49">
        <f>AC688/(1+Tabla3[[#This Row],[TIPUS IVA]])</f>
        <v>23.933884297520663</v>
      </c>
      <c r="AC688" s="180">
        <v>28.96</v>
      </c>
      <c r="AD688" s="25">
        <v>0.21</v>
      </c>
      <c r="AE688" s="17" t="s">
        <v>38</v>
      </c>
      <c r="AF688" s="26" t="s">
        <v>37</v>
      </c>
    </row>
    <row r="689" spans="1:32" ht="27" customHeight="1" x14ac:dyDescent="0.25">
      <c r="A689" s="16" t="s">
        <v>28</v>
      </c>
      <c r="B689" s="46" t="s">
        <v>29</v>
      </c>
      <c r="C689" s="17" t="s">
        <v>515</v>
      </c>
      <c r="D689" s="47">
        <v>2018</v>
      </c>
      <c r="E689" s="195">
        <v>2018008583</v>
      </c>
      <c r="F689" s="18" t="s">
        <v>1450</v>
      </c>
      <c r="G689" s="16" t="s">
        <v>32</v>
      </c>
      <c r="H689" s="17" t="s">
        <v>33</v>
      </c>
      <c r="I689" s="77">
        <v>367.2</v>
      </c>
      <c r="J689" s="180">
        <v>444.31</v>
      </c>
      <c r="K689" s="180">
        <v>444.31</v>
      </c>
      <c r="L689" s="17" t="s">
        <v>517</v>
      </c>
      <c r="M689" s="17"/>
      <c r="N689" s="196" t="s">
        <v>464</v>
      </c>
      <c r="O689" s="197" t="s">
        <v>344</v>
      </c>
      <c r="P689" s="16" t="s">
        <v>37</v>
      </c>
      <c r="Q689" s="211" t="s">
        <v>176</v>
      </c>
      <c r="R689" s="198" t="s">
        <v>1448</v>
      </c>
      <c r="S689" s="17"/>
      <c r="T689" s="199" t="s">
        <v>469</v>
      </c>
      <c r="U689" s="200">
        <v>43251</v>
      </c>
      <c r="V689" s="200">
        <v>43251</v>
      </c>
      <c r="W689" s="200">
        <v>43252</v>
      </c>
      <c r="X689" s="200">
        <v>43262</v>
      </c>
      <c r="Y689" s="22"/>
      <c r="Z689" s="22"/>
      <c r="AA689" s="22"/>
      <c r="AB689" s="49">
        <f>AC689/(1+Tabla3[[#This Row],[TIPUS IVA]])</f>
        <v>367.19834710743805</v>
      </c>
      <c r="AC689" s="180">
        <v>444.31</v>
      </c>
      <c r="AD689" s="25">
        <v>0.21</v>
      </c>
      <c r="AE689" s="17" t="s">
        <v>38</v>
      </c>
      <c r="AF689" s="26" t="s">
        <v>37</v>
      </c>
    </row>
  </sheetData>
  <dataValidations count="11">
    <dataValidation type="list" allowBlank="1" showInputMessage="1" showErrorMessage="1" errorTitle="Format Erroni: Llista" error="El valor introduït no coincideix amb les restriccions definides: _x000a_-Només pot ser un valor de la llista" sqref="AF2:AF689">
      <formula1>PAIS_ORIGEN_PRODUCTE_HIDDEN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407:G689 G2:G405">
      <formula1>CLASSE_TRAMITACIÓ_HIDDEN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80">
      <formula1>LLOC_EXECUCIÓ_HIDDEN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58:C59 C119 C2:C18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M119 M3:M8">
      <formula1>MODALITAT_DETERMINACIÓ_PREUS_HIDDEN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L119 L3:L8">
      <formula1>TIPUS_SUBMINISTRAMENTS_HIDDEN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97:Q103 Q81 Q106:Q109 AE2:AE689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109:P117 P8:P9 P70 P119 P81:P103 P72:P78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58:A59 A2:A18">
      <formula1>ORGANISME_HIDDEN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58:B59 B2:B18">
      <formula1>GRUP_HIDDEN</formula1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AD8">
      <formula1>0</formula1>
      <formula2>99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63"/>
  <sheetViews>
    <sheetView workbookViewId="0">
      <selection sqref="A1:XFD1048576"/>
    </sheetView>
  </sheetViews>
  <sheetFormatPr baseColWidth="10" defaultColWidth="34.28515625" defaultRowHeight="15" x14ac:dyDescent="0.25"/>
  <cols>
    <col min="1" max="1" width="30.7109375" customWidth="1"/>
    <col min="2" max="2" width="27" customWidth="1"/>
    <col min="3" max="3" width="22.85546875" customWidth="1"/>
    <col min="4" max="4" width="9.140625" customWidth="1"/>
    <col min="5" max="5" width="12.140625" customWidth="1"/>
    <col min="7" max="7" width="14.85546875" customWidth="1"/>
    <col min="8" max="8" width="7.85546875" customWidth="1"/>
    <col min="9" max="11" width="14.42578125" customWidth="1"/>
    <col min="12" max="13" width="16" customWidth="1"/>
    <col min="14" max="14" width="12.5703125" customWidth="1"/>
    <col min="15" max="15" width="40.7109375" customWidth="1"/>
    <col min="16" max="16" width="14.140625" customWidth="1"/>
    <col min="17" max="17" width="13.42578125" customWidth="1"/>
    <col min="18" max="18" width="8.5703125" customWidth="1"/>
    <col min="19" max="19" width="14" customWidth="1"/>
    <col min="20" max="20" width="12.7109375" customWidth="1"/>
    <col min="21" max="24" width="14.5703125" customWidth="1"/>
    <col min="25" max="27" width="13.140625" customWidth="1"/>
    <col min="28" max="29" width="16.42578125" customWidth="1"/>
    <col min="30" max="30" width="9.140625" customWidth="1"/>
    <col min="31" max="31" width="14.85546875" customWidth="1"/>
    <col min="32" max="32" width="20.28515625" customWidth="1"/>
  </cols>
  <sheetData>
    <row r="1" spans="1:32" ht="23.25" customHeight="1" x14ac:dyDescent="0.25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6" t="s">
        <v>5</v>
      </c>
      <c r="G1" s="85" t="s">
        <v>6</v>
      </c>
      <c r="H1" s="85" t="s">
        <v>7</v>
      </c>
      <c r="I1" s="87" t="s">
        <v>1451</v>
      </c>
      <c r="J1" s="88" t="s">
        <v>1452</v>
      </c>
      <c r="K1" s="87" t="s">
        <v>479</v>
      </c>
      <c r="L1" s="85" t="s">
        <v>8</v>
      </c>
      <c r="M1" s="85" t="s">
        <v>9</v>
      </c>
      <c r="N1" s="89" t="s">
        <v>10</v>
      </c>
      <c r="O1" s="90" t="s">
        <v>11</v>
      </c>
      <c r="P1" s="85" t="s">
        <v>12</v>
      </c>
      <c r="Q1" s="85" t="s">
        <v>13</v>
      </c>
      <c r="R1" s="91" t="s">
        <v>14</v>
      </c>
      <c r="S1" s="85" t="s">
        <v>15</v>
      </c>
      <c r="T1" s="92" t="s">
        <v>16</v>
      </c>
      <c r="U1" s="85" t="s">
        <v>17</v>
      </c>
      <c r="V1" s="85" t="s">
        <v>18</v>
      </c>
      <c r="W1" s="85" t="s">
        <v>19</v>
      </c>
      <c r="X1" s="93" t="s">
        <v>20</v>
      </c>
      <c r="Y1" s="85" t="s">
        <v>21</v>
      </c>
      <c r="Z1" s="85" t="s">
        <v>22</v>
      </c>
      <c r="AA1" s="85" t="s">
        <v>23</v>
      </c>
      <c r="AB1" s="94" t="s">
        <v>488</v>
      </c>
      <c r="AC1" s="95" t="s">
        <v>24</v>
      </c>
      <c r="AD1" s="96" t="s">
        <v>25</v>
      </c>
      <c r="AE1" s="85" t="s">
        <v>26</v>
      </c>
      <c r="AF1" s="97" t="s">
        <v>27</v>
      </c>
    </row>
    <row r="2" spans="1:32" ht="26.25" customHeight="1" x14ac:dyDescent="0.25">
      <c r="A2" s="98" t="s">
        <v>28</v>
      </c>
      <c r="B2" s="99" t="s">
        <v>29</v>
      </c>
      <c r="C2" s="100" t="s">
        <v>40</v>
      </c>
      <c r="D2" s="100">
        <v>2018</v>
      </c>
      <c r="E2" s="101">
        <v>2018010508</v>
      </c>
      <c r="F2" s="102" t="s">
        <v>1453</v>
      </c>
      <c r="G2" s="99" t="s">
        <v>32</v>
      </c>
      <c r="H2" s="100" t="s">
        <v>33</v>
      </c>
      <c r="I2" s="103">
        <v>150</v>
      </c>
      <c r="J2" s="103">
        <v>150</v>
      </c>
      <c r="K2" s="103">
        <v>150</v>
      </c>
      <c r="L2" s="100" t="s">
        <v>52</v>
      </c>
      <c r="M2" s="100"/>
      <c r="N2" s="104" t="s">
        <v>1454</v>
      </c>
      <c r="O2" s="105" t="s">
        <v>1455</v>
      </c>
      <c r="P2" s="99" t="s">
        <v>37</v>
      </c>
      <c r="Q2" s="106" t="s">
        <v>493</v>
      </c>
      <c r="R2" s="107" t="s">
        <v>500</v>
      </c>
      <c r="S2" s="100"/>
      <c r="T2" s="107" t="s">
        <v>1456</v>
      </c>
      <c r="U2" s="108">
        <v>43286</v>
      </c>
      <c r="V2" s="108">
        <v>43286</v>
      </c>
      <c r="W2" s="108">
        <v>43287</v>
      </c>
      <c r="X2" s="109">
        <v>43290</v>
      </c>
      <c r="Y2" s="110"/>
      <c r="Z2" s="110"/>
      <c r="AA2" s="110"/>
      <c r="AB2" s="111">
        <f t="shared" ref="AB2:AB16" si="0">AC2/(1+AD2)</f>
        <v>150</v>
      </c>
      <c r="AC2" s="112">
        <v>150</v>
      </c>
      <c r="AD2" s="113">
        <v>0</v>
      </c>
      <c r="AE2" s="100" t="s">
        <v>38</v>
      </c>
      <c r="AF2" s="114" t="s">
        <v>37</v>
      </c>
    </row>
    <row r="3" spans="1:32" ht="26.25" customHeight="1" x14ac:dyDescent="0.25">
      <c r="A3" s="115" t="s">
        <v>28</v>
      </c>
      <c r="B3" s="116" t="s">
        <v>29</v>
      </c>
      <c r="C3" s="116" t="s">
        <v>40</v>
      </c>
      <c r="D3" s="117">
        <v>2018</v>
      </c>
      <c r="E3" s="118">
        <v>2018003914</v>
      </c>
      <c r="F3" s="119" t="s">
        <v>1457</v>
      </c>
      <c r="G3" s="116" t="s">
        <v>32</v>
      </c>
      <c r="H3" s="117" t="s">
        <v>33</v>
      </c>
      <c r="I3" s="120">
        <f>J3/(1+21%)</f>
        <v>168.71074380165288</v>
      </c>
      <c r="J3" s="120">
        <v>204.14</v>
      </c>
      <c r="K3" s="120">
        <v>204.14</v>
      </c>
      <c r="L3" s="116" t="s">
        <v>52</v>
      </c>
      <c r="M3" s="117"/>
      <c r="N3" s="121" t="s">
        <v>43</v>
      </c>
      <c r="O3" s="122" t="s">
        <v>44</v>
      </c>
      <c r="P3" s="116" t="s">
        <v>37</v>
      </c>
      <c r="Q3" s="123" t="s">
        <v>38</v>
      </c>
      <c r="R3" s="124" t="s">
        <v>503</v>
      </c>
      <c r="S3" s="117"/>
      <c r="T3" s="125" t="s">
        <v>45</v>
      </c>
      <c r="U3" s="126">
        <v>43193</v>
      </c>
      <c r="V3" s="126">
        <v>43195</v>
      </c>
      <c r="W3" s="126">
        <v>43196</v>
      </c>
      <c r="X3" s="127">
        <v>43346</v>
      </c>
      <c r="Y3" s="128"/>
      <c r="Z3" s="128"/>
      <c r="AA3" s="128"/>
      <c r="AB3" s="129">
        <f t="shared" si="0"/>
        <v>168.71074380165288</v>
      </c>
      <c r="AC3" s="130">
        <v>204.14</v>
      </c>
      <c r="AD3" s="131">
        <v>0.21</v>
      </c>
      <c r="AE3" s="117" t="s">
        <v>38</v>
      </c>
      <c r="AF3" s="132" t="s">
        <v>37</v>
      </c>
    </row>
    <row r="4" spans="1:32" ht="26.25" customHeight="1" x14ac:dyDescent="0.25">
      <c r="A4" s="115" t="s">
        <v>28</v>
      </c>
      <c r="B4" s="116" t="s">
        <v>29</v>
      </c>
      <c r="C4" s="117" t="s">
        <v>515</v>
      </c>
      <c r="D4" s="117">
        <v>2018</v>
      </c>
      <c r="E4" s="118">
        <v>2018010041</v>
      </c>
      <c r="F4" s="119" t="s">
        <v>916</v>
      </c>
      <c r="G4" s="116" t="s">
        <v>32</v>
      </c>
      <c r="H4" s="117" t="s">
        <v>33</v>
      </c>
      <c r="I4" s="120">
        <v>8.66</v>
      </c>
      <c r="J4" s="120">
        <v>10.48</v>
      </c>
      <c r="K4" s="120">
        <v>10.48</v>
      </c>
      <c r="L4" s="117" t="s">
        <v>517</v>
      </c>
      <c r="M4" s="117"/>
      <c r="N4" s="121" t="s">
        <v>43</v>
      </c>
      <c r="O4" s="122" t="s">
        <v>44</v>
      </c>
      <c r="P4" s="116" t="s">
        <v>37</v>
      </c>
      <c r="Q4" s="123" t="s">
        <v>38</v>
      </c>
      <c r="R4" s="124" t="s">
        <v>503</v>
      </c>
      <c r="S4" s="117"/>
      <c r="T4" s="124" t="s">
        <v>45</v>
      </c>
      <c r="U4" s="126">
        <v>43279</v>
      </c>
      <c r="V4" s="126">
        <v>43279</v>
      </c>
      <c r="W4" s="126">
        <v>43280</v>
      </c>
      <c r="X4" s="127">
        <v>43283</v>
      </c>
      <c r="Y4" s="128"/>
      <c r="Z4" s="128"/>
      <c r="AA4" s="128"/>
      <c r="AB4" s="129">
        <f t="shared" si="0"/>
        <v>8.6611570247933898</v>
      </c>
      <c r="AC4" s="133">
        <v>10.48</v>
      </c>
      <c r="AD4" s="131">
        <v>0.21</v>
      </c>
      <c r="AE4" s="117" t="s">
        <v>38</v>
      </c>
      <c r="AF4" s="132" t="s">
        <v>37</v>
      </c>
    </row>
    <row r="5" spans="1:32" ht="26.25" customHeight="1" x14ac:dyDescent="0.25">
      <c r="A5" s="115" t="s">
        <v>28</v>
      </c>
      <c r="B5" s="116" t="s">
        <v>29</v>
      </c>
      <c r="C5" s="117" t="s">
        <v>515</v>
      </c>
      <c r="D5" s="117">
        <v>2018</v>
      </c>
      <c r="E5" s="118">
        <v>2018010042</v>
      </c>
      <c r="F5" s="119" t="s">
        <v>1458</v>
      </c>
      <c r="G5" s="116" t="s">
        <v>32</v>
      </c>
      <c r="H5" s="117" t="s">
        <v>33</v>
      </c>
      <c r="I5" s="120">
        <v>5.3801652892561984</v>
      </c>
      <c r="J5" s="120">
        <v>6.51</v>
      </c>
      <c r="K5" s="120">
        <v>6.51</v>
      </c>
      <c r="L5" s="117" t="s">
        <v>517</v>
      </c>
      <c r="M5" s="117"/>
      <c r="N5" s="121" t="s">
        <v>43</v>
      </c>
      <c r="O5" s="122" t="s">
        <v>44</v>
      </c>
      <c r="P5" s="116" t="s">
        <v>37</v>
      </c>
      <c r="Q5" s="123" t="s">
        <v>38</v>
      </c>
      <c r="R5" s="124" t="s">
        <v>503</v>
      </c>
      <c r="S5" s="117"/>
      <c r="T5" s="124" t="s">
        <v>45</v>
      </c>
      <c r="U5" s="126">
        <v>43286</v>
      </c>
      <c r="V5" s="126">
        <v>43286</v>
      </c>
      <c r="W5" s="126">
        <v>43287</v>
      </c>
      <c r="X5" s="127">
        <v>43290</v>
      </c>
      <c r="Y5" s="128"/>
      <c r="Z5" s="128"/>
      <c r="AA5" s="128"/>
      <c r="AB5" s="129">
        <f t="shared" si="0"/>
        <v>5.3801652892561984</v>
      </c>
      <c r="AC5" s="133">
        <v>6.51</v>
      </c>
      <c r="AD5" s="131">
        <v>0.21</v>
      </c>
      <c r="AE5" s="117" t="s">
        <v>38</v>
      </c>
      <c r="AF5" s="132" t="s">
        <v>37</v>
      </c>
    </row>
    <row r="6" spans="1:32" ht="26.25" customHeight="1" x14ac:dyDescent="0.25">
      <c r="A6" s="115" t="s">
        <v>28</v>
      </c>
      <c r="B6" s="116" t="s">
        <v>29</v>
      </c>
      <c r="C6" s="117" t="s">
        <v>515</v>
      </c>
      <c r="D6" s="117">
        <v>2018</v>
      </c>
      <c r="E6" s="118">
        <v>2018010043</v>
      </c>
      <c r="F6" s="119" t="s">
        <v>1459</v>
      </c>
      <c r="G6" s="116" t="s">
        <v>32</v>
      </c>
      <c r="H6" s="117" t="s">
        <v>33</v>
      </c>
      <c r="I6" s="120">
        <v>18.75206611570248</v>
      </c>
      <c r="J6" s="120">
        <v>22.69</v>
      </c>
      <c r="K6" s="120">
        <v>22.69</v>
      </c>
      <c r="L6" s="117" t="s">
        <v>517</v>
      </c>
      <c r="M6" s="117"/>
      <c r="N6" s="121" t="s">
        <v>43</v>
      </c>
      <c r="O6" s="122" t="s">
        <v>44</v>
      </c>
      <c r="P6" s="116" t="s">
        <v>37</v>
      </c>
      <c r="Q6" s="123" t="s">
        <v>38</v>
      </c>
      <c r="R6" s="124" t="s">
        <v>503</v>
      </c>
      <c r="S6" s="117"/>
      <c r="T6" s="124" t="s">
        <v>45</v>
      </c>
      <c r="U6" s="126">
        <v>43279</v>
      </c>
      <c r="V6" s="126">
        <v>43279</v>
      </c>
      <c r="W6" s="126">
        <v>43280</v>
      </c>
      <c r="X6" s="127">
        <v>43283</v>
      </c>
      <c r="Y6" s="128"/>
      <c r="Z6" s="128"/>
      <c r="AA6" s="128"/>
      <c r="AB6" s="129">
        <f t="shared" si="0"/>
        <v>18.75206611570248</v>
      </c>
      <c r="AC6" s="133">
        <v>22.69</v>
      </c>
      <c r="AD6" s="131">
        <v>0.21</v>
      </c>
      <c r="AE6" s="117" t="s">
        <v>38</v>
      </c>
      <c r="AF6" s="132" t="s">
        <v>37</v>
      </c>
    </row>
    <row r="7" spans="1:32" ht="26.25" customHeight="1" x14ac:dyDescent="0.25">
      <c r="A7" s="115" t="s">
        <v>28</v>
      </c>
      <c r="B7" s="116" t="s">
        <v>29</v>
      </c>
      <c r="C7" s="117" t="s">
        <v>515</v>
      </c>
      <c r="D7" s="117">
        <v>2018</v>
      </c>
      <c r="E7" s="118">
        <v>2018010044</v>
      </c>
      <c r="F7" s="119" t="s">
        <v>1460</v>
      </c>
      <c r="G7" s="116" t="s">
        <v>32</v>
      </c>
      <c r="H7" s="117" t="s">
        <v>33</v>
      </c>
      <c r="I7" s="120">
        <v>4.7107438016528924</v>
      </c>
      <c r="J7" s="120">
        <v>5.7</v>
      </c>
      <c r="K7" s="120">
        <v>5.7</v>
      </c>
      <c r="L7" s="117" t="s">
        <v>517</v>
      </c>
      <c r="M7" s="117"/>
      <c r="N7" s="121" t="s">
        <v>43</v>
      </c>
      <c r="O7" s="122" t="s">
        <v>44</v>
      </c>
      <c r="P7" s="116" t="s">
        <v>37</v>
      </c>
      <c r="Q7" s="123" t="s">
        <v>38</v>
      </c>
      <c r="R7" s="124" t="s">
        <v>503</v>
      </c>
      <c r="S7" s="117"/>
      <c r="T7" s="124" t="s">
        <v>45</v>
      </c>
      <c r="U7" s="126">
        <v>43279</v>
      </c>
      <c r="V7" s="126">
        <v>43279</v>
      </c>
      <c r="W7" s="126">
        <v>43280</v>
      </c>
      <c r="X7" s="127">
        <v>43283</v>
      </c>
      <c r="Y7" s="128"/>
      <c r="Z7" s="128"/>
      <c r="AA7" s="128"/>
      <c r="AB7" s="129">
        <f t="shared" si="0"/>
        <v>4.7107438016528924</v>
      </c>
      <c r="AC7" s="133">
        <v>5.7</v>
      </c>
      <c r="AD7" s="131">
        <v>0.21</v>
      </c>
      <c r="AE7" s="117" t="s">
        <v>38</v>
      </c>
      <c r="AF7" s="132" t="s">
        <v>37</v>
      </c>
    </row>
    <row r="8" spans="1:32" ht="26.25" customHeight="1" x14ac:dyDescent="0.25">
      <c r="A8" s="115" t="s">
        <v>28</v>
      </c>
      <c r="B8" s="116" t="s">
        <v>29</v>
      </c>
      <c r="C8" s="117" t="s">
        <v>515</v>
      </c>
      <c r="D8" s="117">
        <v>2018</v>
      </c>
      <c r="E8" s="118">
        <v>2018010045</v>
      </c>
      <c r="F8" s="119" t="s">
        <v>1461</v>
      </c>
      <c r="G8" s="116" t="s">
        <v>32</v>
      </c>
      <c r="H8" s="117" t="s">
        <v>33</v>
      </c>
      <c r="I8" s="120">
        <v>110.23140495867769</v>
      </c>
      <c r="J8" s="120">
        <v>133.38</v>
      </c>
      <c r="K8" s="120">
        <v>133.38</v>
      </c>
      <c r="L8" s="117" t="s">
        <v>517</v>
      </c>
      <c r="M8" s="117"/>
      <c r="N8" s="121" t="s">
        <v>43</v>
      </c>
      <c r="O8" s="122" t="s">
        <v>44</v>
      </c>
      <c r="P8" s="116" t="s">
        <v>37</v>
      </c>
      <c r="Q8" s="123" t="s">
        <v>38</v>
      </c>
      <c r="R8" s="124" t="s">
        <v>503</v>
      </c>
      <c r="S8" s="117"/>
      <c r="T8" s="124" t="s">
        <v>45</v>
      </c>
      <c r="U8" s="126">
        <v>43279</v>
      </c>
      <c r="V8" s="126">
        <v>43279</v>
      </c>
      <c r="W8" s="126">
        <v>43280</v>
      </c>
      <c r="X8" s="127">
        <v>43283</v>
      </c>
      <c r="Y8" s="128"/>
      <c r="Z8" s="128"/>
      <c r="AA8" s="128"/>
      <c r="AB8" s="129">
        <f t="shared" si="0"/>
        <v>110.23140495867769</v>
      </c>
      <c r="AC8" s="133">
        <v>133.38</v>
      </c>
      <c r="AD8" s="131">
        <v>0.21</v>
      </c>
      <c r="AE8" s="117" t="s">
        <v>38</v>
      </c>
      <c r="AF8" s="132" t="s">
        <v>37</v>
      </c>
    </row>
    <row r="9" spans="1:32" ht="26.25" customHeight="1" x14ac:dyDescent="0.25">
      <c r="A9" s="115" t="s">
        <v>28</v>
      </c>
      <c r="B9" s="116" t="s">
        <v>29</v>
      </c>
      <c r="C9" s="117" t="s">
        <v>515</v>
      </c>
      <c r="D9" s="117">
        <v>2018</v>
      </c>
      <c r="E9" s="118">
        <v>2018010046</v>
      </c>
      <c r="F9" s="119" t="s">
        <v>1462</v>
      </c>
      <c r="G9" s="116" t="s">
        <v>32</v>
      </c>
      <c r="H9" s="117" t="s">
        <v>33</v>
      </c>
      <c r="I9" s="120">
        <v>486.44628099173559</v>
      </c>
      <c r="J9" s="120">
        <v>588.6</v>
      </c>
      <c r="K9" s="120">
        <v>588.6</v>
      </c>
      <c r="L9" s="117" t="s">
        <v>517</v>
      </c>
      <c r="M9" s="117"/>
      <c r="N9" s="121" t="s">
        <v>43</v>
      </c>
      <c r="O9" s="122" t="s">
        <v>44</v>
      </c>
      <c r="P9" s="116" t="s">
        <v>37</v>
      </c>
      <c r="Q9" s="123" t="s">
        <v>38</v>
      </c>
      <c r="R9" s="124" t="s">
        <v>503</v>
      </c>
      <c r="S9" s="117"/>
      <c r="T9" s="124" t="s">
        <v>45</v>
      </c>
      <c r="U9" s="126">
        <v>43279</v>
      </c>
      <c r="V9" s="126">
        <v>43279</v>
      </c>
      <c r="W9" s="126">
        <v>43280</v>
      </c>
      <c r="X9" s="127">
        <v>43283</v>
      </c>
      <c r="Y9" s="128"/>
      <c r="Z9" s="128"/>
      <c r="AA9" s="128"/>
      <c r="AB9" s="129">
        <f t="shared" si="0"/>
        <v>486.44628099173559</v>
      </c>
      <c r="AC9" s="133">
        <v>588.6</v>
      </c>
      <c r="AD9" s="131">
        <v>0.21</v>
      </c>
      <c r="AE9" s="117" t="s">
        <v>38</v>
      </c>
      <c r="AF9" s="132" t="s">
        <v>37</v>
      </c>
    </row>
    <row r="10" spans="1:32" ht="26.25" customHeight="1" x14ac:dyDescent="0.25">
      <c r="A10" s="115" t="s">
        <v>28</v>
      </c>
      <c r="B10" s="116" t="s">
        <v>29</v>
      </c>
      <c r="C10" s="117" t="s">
        <v>515</v>
      </c>
      <c r="D10" s="117">
        <v>2018</v>
      </c>
      <c r="E10" s="118">
        <v>2018010047</v>
      </c>
      <c r="F10" s="119" t="s">
        <v>1463</v>
      </c>
      <c r="G10" s="116" t="s">
        <v>32</v>
      </c>
      <c r="H10" s="117" t="s">
        <v>33</v>
      </c>
      <c r="I10" s="120">
        <v>266.3305785123967</v>
      </c>
      <c r="J10" s="120">
        <v>322.26</v>
      </c>
      <c r="K10" s="120">
        <v>322.26</v>
      </c>
      <c r="L10" s="117" t="s">
        <v>517</v>
      </c>
      <c r="M10" s="117"/>
      <c r="N10" s="121" t="s">
        <v>43</v>
      </c>
      <c r="O10" s="122" t="s">
        <v>44</v>
      </c>
      <c r="P10" s="116" t="s">
        <v>37</v>
      </c>
      <c r="Q10" s="123" t="s">
        <v>38</v>
      </c>
      <c r="R10" s="124" t="s">
        <v>503</v>
      </c>
      <c r="S10" s="117"/>
      <c r="T10" s="124" t="s">
        <v>45</v>
      </c>
      <c r="U10" s="126">
        <v>43279</v>
      </c>
      <c r="V10" s="126">
        <v>43279</v>
      </c>
      <c r="W10" s="126">
        <v>43280</v>
      </c>
      <c r="X10" s="127">
        <v>43283</v>
      </c>
      <c r="Y10" s="128"/>
      <c r="Z10" s="128"/>
      <c r="AA10" s="128"/>
      <c r="AB10" s="129">
        <f t="shared" si="0"/>
        <v>266.3305785123967</v>
      </c>
      <c r="AC10" s="133">
        <v>322.26</v>
      </c>
      <c r="AD10" s="131">
        <v>0.21</v>
      </c>
      <c r="AE10" s="117" t="s">
        <v>38</v>
      </c>
      <c r="AF10" s="132" t="s">
        <v>37</v>
      </c>
    </row>
    <row r="11" spans="1:32" ht="26.25" customHeight="1" x14ac:dyDescent="0.25">
      <c r="A11" s="115" t="s">
        <v>28</v>
      </c>
      <c r="B11" s="116" t="s">
        <v>29</v>
      </c>
      <c r="C11" s="117" t="s">
        <v>515</v>
      </c>
      <c r="D11" s="117">
        <v>2018</v>
      </c>
      <c r="E11" s="118">
        <v>2018010050</v>
      </c>
      <c r="F11" s="119" t="s">
        <v>1464</v>
      </c>
      <c r="G11" s="116" t="s">
        <v>32</v>
      </c>
      <c r="H11" s="117" t="s">
        <v>33</v>
      </c>
      <c r="I11" s="120">
        <v>730.8</v>
      </c>
      <c r="J11" s="120">
        <v>884.27</v>
      </c>
      <c r="K11" s="120">
        <v>884.27</v>
      </c>
      <c r="L11" s="117" t="s">
        <v>517</v>
      </c>
      <c r="M11" s="117"/>
      <c r="N11" s="121" t="s">
        <v>43</v>
      </c>
      <c r="O11" s="122" t="s">
        <v>44</v>
      </c>
      <c r="P11" s="116" t="s">
        <v>37</v>
      </c>
      <c r="Q11" s="123" t="s">
        <v>38</v>
      </c>
      <c r="R11" s="124" t="s">
        <v>503</v>
      </c>
      <c r="S11" s="117"/>
      <c r="T11" s="124" t="s">
        <v>45</v>
      </c>
      <c r="U11" s="126">
        <v>43279</v>
      </c>
      <c r="V11" s="126">
        <v>43279</v>
      </c>
      <c r="W11" s="126">
        <v>43280</v>
      </c>
      <c r="X11" s="127">
        <v>43283</v>
      </c>
      <c r="Y11" s="128"/>
      <c r="Z11" s="128"/>
      <c r="AA11" s="128"/>
      <c r="AB11" s="129">
        <f t="shared" si="0"/>
        <v>730.80165289256195</v>
      </c>
      <c r="AC11" s="133">
        <v>884.27</v>
      </c>
      <c r="AD11" s="131">
        <v>0.21</v>
      </c>
      <c r="AE11" s="117" t="s">
        <v>38</v>
      </c>
      <c r="AF11" s="132" t="s">
        <v>37</v>
      </c>
    </row>
    <row r="12" spans="1:32" ht="26.25" customHeight="1" x14ac:dyDescent="0.25">
      <c r="A12" s="115" t="s">
        <v>28</v>
      </c>
      <c r="B12" s="116" t="s">
        <v>29</v>
      </c>
      <c r="C12" s="117" t="s">
        <v>515</v>
      </c>
      <c r="D12" s="117">
        <v>2018</v>
      </c>
      <c r="E12" s="118">
        <v>2018010051</v>
      </c>
      <c r="F12" s="119" t="s">
        <v>1465</v>
      </c>
      <c r="G12" s="116" t="s">
        <v>32</v>
      </c>
      <c r="H12" s="117" t="s">
        <v>33</v>
      </c>
      <c r="I12" s="120">
        <v>730.8</v>
      </c>
      <c r="J12" s="120">
        <v>884.27</v>
      </c>
      <c r="K12" s="120">
        <v>884.27</v>
      </c>
      <c r="L12" s="117" t="s">
        <v>517</v>
      </c>
      <c r="M12" s="117"/>
      <c r="N12" s="121" t="s">
        <v>43</v>
      </c>
      <c r="O12" s="122" t="s">
        <v>44</v>
      </c>
      <c r="P12" s="116" t="s">
        <v>37</v>
      </c>
      <c r="Q12" s="123" t="s">
        <v>38</v>
      </c>
      <c r="R12" s="124" t="s">
        <v>503</v>
      </c>
      <c r="S12" s="117"/>
      <c r="T12" s="124" t="s">
        <v>45</v>
      </c>
      <c r="U12" s="126">
        <v>43279</v>
      </c>
      <c r="V12" s="126">
        <v>43279</v>
      </c>
      <c r="W12" s="126">
        <v>43280</v>
      </c>
      <c r="X12" s="127">
        <v>43283</v>
      </c>
      <c r="Y12" s="128"/>
      <c r="Z12" s="128"/>
      <c r="AA12" s="128"/>
      <c r="AB12" s="129">
        <f t="shared" si="0"/>
        <v>730.80165289256195</v>
      </c>
      <c r="AC12" s="133">
        <v>884.27</v>
      </c>
      <c r="AD12" s="131">
        <v>0.21</v>
      </c>
      <c r="AE12" s="117" t="s">
        <v>38</v>
      </c>
      <c r="AF12" s="132" t="s">
        <v>37</v>
      </c>
    </row>
    <row r="13" spans="1:32" ht="26.25" customHeight="1" x14ac:dyDescent="0.25">
      <c r="A13" s="115" t="s">
        <v>28</v>
      </c>
      <c r="B13" s="116" t="s">
        <v>29</v>
      </c>
      <c r="C13" s="117" t="s">
        <v>515</v>
      </c>
      <c r="D13" s="117">
        <v>2018</v>
      </c>
      <c r="E13" s="118">
        <v>2018010052</v>
      </c>
      <c r="F13" s="119" t="s">
        <v>1466</v>
      </c>
      <c r="G13" s="116" t="s">
        <v>32</v>
      </c>
      <c r="H13" s="117" t="s">
        <v>33</v>
      </c>
      <c r="I13" s="120">
        <v>582.30999999999995</v>
      </c>
      <c r="J13" s="120">
        <v>704.6</v>
      </c>
      <c r="K13" s="120">
        <v>704.6</v>
      </c>
      <c r="L13" s="117" t="s">
        <v>517</v>
      </c>
      <c r="M13" s="117"/>
      <c r="N13" s="121" t="s">
        <v>43</v>
      </c>
      <c r="O13" s="122" t="s">
        <v>44</v>
      </c>
      <c r="P13" s="116" t="s">
        <v>37</v>
      </c>
      <c r="Q13" s="123" t="s">
        <v>38</v>
      </c>
      <c r="R13" s="124" t="s">
        <v>503</v>
      </c>
      <c r="S13" s="117"/>
      <c r="T13" s="124" t="s">
        <v>45</v>
      </c>
      <c r="U13" s="126">
        <v>43279</v>
      </c>
      <c r="V13" s="126">
        <v>43279</v>
      </c>
      <c r="W13" s="126">
        <v>43280</v>
      </c>
      <c r="X13" s="127">
        <v>43283</v>
      </c>
      <c r="Y13" s="128"/>
      <c r="Z13" s="128"/>
      <c r="AA13" s="128"/>
      <c r="AB13" s="129">
        <f t="shared" si="0"/>
        <v>582.31404958677695</v>
      </c>
      <c r="AC13" s="133">
        <v>704.6</v>
      </c>
      <c r="AD13" s="131">
        <v>0.21</v>
      </c>
      <c r="AE13" s="117" t="s">
        <v>38</v>
      </c>
      <c r="AF13" s="132" t="s">
        <v>37</v>
      </c>
    </row>
    <row r="14" spans="1:32" ht="26.25" customHeight="1" x14ac:dyDescent="0.25">
      <c r="A14" s="115" t="s">
        <v>28</v>
      </c>
      <c r="B14" s="116" t="s">
        <v>29</v>
      </c>
      <c r="C14" s="117" t="s">
        <v>515</v>
      </c>
      <c r="D14" s="117">
        <v>2018</v>
      </c>
      <c r="E14" s="118">
        <v>2018010315</v>
      </c>
      <c r="F14" s="119" t="s">
        <v>539</v>
      </c>
      <c r="G14" s="116" t="s">
        <v>32</v>
      </c>
      <c r="H14" s="117" t="s">
        <v>33</v>
      </c>
      <c r="I14" s="120">
        <v>5.49</v>
      </c>
      <c r="J14" s="120">
        <v>6.64</v>
      </c>
      <c r="K14" s="120">
        <v>6.64</v>
      </c>
      <c r="L14" s="117" t="s">
        <v>517</v>
      </c>
      <c r="M14" s="117"/>
      <c r="N14" s="121" t="s">
        <v>43</v>
      </c>
      <c r="O14" s="122" t="s">
        <v>44</v>
      </c>
      <c r="P14" s="116" t="s">
        <v>37</v>
      </c>
      <c r="Q14" s="123" t="s">
        <v>38</v>
      </c>
      <c r="R14" s="124" t="s">
        <v>503</v>
      </c>
      <c r="S14" s="117"/>
      <c r="T14" s="124" t="s">
        <v>45</v>
      </c>
      <c r="U14" s="126">
        <v>43279</v>
      </c>
      <c r="V14" s="126">
        <v>43279</v>
      </c>
      <c r="W14" s="126">
        <v>43280</v>
      </c>
      <c r="X14" s="127">
        <v>43290</v>
      </c>
      <c r="Y14" s="128"/>
      <c r="Z14" s="128"/>
      <c r="AA14" s="128"/>
      <c r="AB14" s="129">
        <f t="shared" si="0"/>
        <v>5.4876033057851235</v>
      </c>
      <c r="AC14" s="133">
        <v>6.64</v>
      </c>
      <c r="AD14" s="131">
        <v>0.21</v>
      </c>
      <c r="AE14" s="117" t="s">
        <v>38</v>
      </c>
      <c r="AF14" s="132" t="s">
        <v>37</v>
      </c>
    </row>
    <row r="15" spans="1:32" ht="26.25" customHeight="1" x14ac:dyDescent="0.25">
      <c r="A15" s="115" t="s">
        <v>28</v>
      </c>
      <c r="B15" s="116" t="s">
        <v>29</v>
      </c>
      <c r="C15" s="117" t="s">
        <v>515</v>
      </c>
      <c r="D15" s="117">
        <v>2018</v>
      </c>
      <c r="E15" s="118">
        <v>2018010388</v>
      </c>
      <c r="F15" s="119" t="s">
        <v>1467</v>
      </c>
      <c r="G15" s="116" t="s">
        <v>32</v>
      </c>
      <c r="H15" s="117" t="s">
        <v>33</v>
      </c>
      <c r="I15" s="120">
        <v>18.3</v>
      </c>
      <c r="J15" s="120">
        <v>22.14</v>
      </c>
      <c r="K15" s="120">
        <v>22.14</v>
      </c>
      <c r="L15" s="117" t="s">
        <v>517</v>
      </c>
      <c r="M15" s="117"/>
      <c r="N15" s="121" t="s">
        <v>43</v>
      </c>
      <c r="O15" s="122" t="s">
        <v>44</v>
      </c>
      <c r="P15" s="116" t="s">
        <v>37</v>
      </c>
      <c r="Q15" s="123" t="s">
        <v>38</v>
      </c>
      <c r="R15" s="124" t="s">
        <v>503</v>
      </c>
      <c r="S15" s="117"/>
      <c r="T15" s="124" t="s">
        <v>45</v>
      </c>
      <c r="U15" s="126">
        <v>43279</v>
      </c>
      <c r="V15" s="126">
        <v>43279</v>
      </c>
      <c r="W15" s="126">
        <v>43280</v>
      </c>
      <c r="X15" s="127">
        <v>43290</v>
      </c>
      <c r="Y15" s="128"/>
      <c r="Z15" s="128"/>
      <c r="AA15" s="128"/>
      <c r="AB15" s="129">
        <f t="shared" si="0"/>
        <v>18.297520661157026</v>
      </c>
      <c r="AC15" s="133">
        <v>22.14</v>
      </c>
      <c r="AD15" s="131">
        <v>0.21</v>
      </c>
      <c r="AE15" s="117" t="s">
        <v>38</v>
      </c>
      <c r="AF15" s="132" t="s">
        <v>37</v>
      </c>
    </row>
    <row r="16" spans="1:32" ht="26.25" customHeight="1" x14ac:dyDescent="0.25">
      <c r="A16" s="115" t="s">
        <v>28</v>
      </c>
      <c r="B16" s="116" t="s">
        <v>29</v>
      </c>
      <c r="C16" s="117" t="s">
        <v>515</v>
      </c>
      <c r="D16" s="117">
        <v>2018</v>
      </c>
      <c r="E16" s="118">
        <v>2018011404</v>
      </c>
      <c r="F16" s="119" t="s">
        <v>1468</v>
      </c>
      <c r="G16" s="116" t="s">
        <v>32</v>
      </c>
      <c r="H16" s="117" t="s">
        <v>33</v>
      </c>
      <c r="I16" s="120">
        <v>655.53</v>
      </c>
      <c r="J16" s="120">
        <v>793.19</v>
      </c>
      <c r="K16" s="120">
        <v>793.19</v>
      </c>
      <c r="L16" s="117" t="s">
        <v>517</v>
      </c>
      <c r="M16" s="117"/>
      <c r="N16" s="121" t="s">
        <v>43</v>
      </c>
      <c r="O16" s="122" t="s">
        <v>44</v>
      </c>
      <c r="P16" s="116" t="s">
        <v>37</v>
      </c>
      <c r="Q16" s="123" t="s">
        <v>38</v>
      </c>
      <c r="R16" s="124" t="s">
        <v>503</v>
      </c>
      <c r="S16" s="117"/>
      <c r="T16" s="124" t="s">
        <v>45</v>
      </c>
      <c r="U16" s="126">
        <v>43298</v>
      </c>
      <c r="V16" s="126">
        <v>43301</v>
      </c>
      <c r="W16" s="126">
        <v>43304</v>
      </c>
      <c r="X16" s="127">
        <v>43346</v>
      </c>
      <c r="Y16" s="128"/>
      <c r="Z16" s="128"/>
      <c r="AA16" s="128"/>
      <c r="AB16" s="129">
        <f t="shared" si="0"/>
        <v>655.52892561983481</v>
      </c>
      <c r="AC16" s="133">
        <v>793.19</v>
      </c>
      <c r="AD16" s="131">
        <v>0.21</v>
      </c>
      <c r="AE16" s="117" t="s">
        <v>38</v>
      </c>
      <c r="AF16" s="132" t="s">
        <v>37</v>
      </c>
    </row>
    <row r="17" spans="1:32" ht="26.25" customHeight="1" x14ac:dyDescent="0.25">
      <c r="A17" s="115" t="s">
        <v>28</v>
      </c>
      <c r="B17" s="116" t="s">
        <v>29</v>
      </c>
      <c r="C17" s="117" t="s">
        <v>65</v>
      </c>
      <c r="D17" s="117">
        <v>2018</v>
      </c>
      <c r="E17" s="118">
        <v>2018011307</v>
      </c>
      <c r="F17" s="119" t="s">
        <v>1469</v>
      </c>
      <c r="G17" s="116" t="s">
        <v>32</v>
      </c>
      <c r="H17" s="117" t="s">
        <v>33</v>
      </c>
      <c r="I17" s="120">
        <v>1208.1099999999999</v>
      </c>
      <c r="J17" s="120">
        <v>1208.1099999999999</v>
      </c>
      <c r="K17" s="120">
        <v>1208.1099999999999</v>
      </c>
      <c r="L17" s="117"/>
      <c r="M17" s="117" t="s">
        <v>79</v>
      </c>
      <c r="N17" s="121" t="s">
        <v>1470</v>
      </c>
      <c r="O17" s="122" t="s">
        <v>1471</v>
      </c>
      <c r="P17" s="116" t="s">
        <v>37</v>
      </c>
      <c r="Q17" s="123" t="s">
        <v>38</v>
      </c>
      <c r="R17" s="124" t="s">
        <v>500</v>
      </c>
      <c r="S17" s="117"/>
      <c r="T17" s="124" t="s">
        <v>90</v>
      </c>
      <c r="U17" s="126">
        <v>43298</v>
      </c>
      <c r="V17" s="126">
        <v>43300</v>
      </c>
      <c r="W17" s="126">
        <v>43301</v>
      </c>
      <c r="X17" s="127">
        <v>43311</v>
      </c>
      <c r="Y17" s="128"/>
      <c r="Z17" s="128"/>
      <c r="AA17" s="128"/>
      <c r="AB17" s="129">
        <v>1208.1099999999999</v>
      </c>
      <c r="AC17" s="130">
        <v>1208.1099999999999</v>
      </c>
      <c r="AD17" s="131">
        <v>0</v>
      </c>
      <c r="AE17" s="117" t="s">
        <v>38</v>
      </c>
      <c r="AF17" s="132" t="s">
        <v>37</v>
      </c>
    </row>
    <row r="18" spans="1:32" ht="26.25" customHeight="1" x14ac:dyDescent="0.25">
      <c r="A18" s="115" t="s">
        <v>28</v>
      </c>
      <c r="B18" s="116" t="s">
        <v>29</v>
      </c>
      <c r="C18" s="117" t="s">
        <v>515</v>
      </c>
      <c r="D18" s="117">
        <v>2018</v>
      </c>
      <c r="E18" s="118">
        <v>2018010511</v>
      </c>
      <c r="F18" s="119" t="s">
        <v>1472</v>
      </c>
      <c r="G18" s="116" t="s">
        <v>32</v>
      </c>
      <c r="H18" s="117" t="s">
        <v>33</v>
      </c>
      <c r="I18" s="120">
        <v>762.5</v>
      </c>
      <c r="J18" s="120">
        <v>922.63</v>
      </c>
      <c r="K18" s="120">
        <v>922.63</v>
      </c>
      <c r="L18" s="117" t="s">
        <v>517</v>
      </c>
      <c r="M18" s="117"/>
      <c r="N18" s="121" t="s">
        <v>62</v>
      </c>
      <c r="O18" s="122" t="s">
        <v>63</v>
      </c>
      <c r="P18" s="116" t="s">
        <v>37</v>
      </c>
      <c r="Q18" s="123" t="s">
        <v>38</v>
      </c>
      <c r="R18" s="124">
        <v>8156</v>
      </c>
      <c r="S18" s="117"/>
      <c r="T18" s="124" t="s">
        <v>558</v>
      </c>
      <c r="U18" s="126">
        <v>43286</v>
      </c>
      <c r="V18" s="126">
        <v>43286</v>
      </c>
      <c r="W18" s="126">
        <v>43287</v>
      </c>
      <c r="X18" s="127">
        <v>43312</v>
      </c>
      <c r="Y18" s="128"/>
      <c r="Z18" s="128"/>
      <c r="AA18" s="128"/>
      <c r="AB18" s="129">
        <f>AC18/(1+AD18)</f>
        <v>762.50413223140492</v>
      </c>
      <c r="AC18" s="133">
        <v>922.63</v>
      </c>
      <c r="AD18" s="131">
        <v>0.21</v>
      </c>
      <c r="AE18" s="117" t="s">
        <v>38</v>
      </c>
      <c r="AF18" s="132" t="s">
        <v>37</v>
      </c>
    </row>
    <row r="19" spans="1:32" ht="26.25" customHeight="1" x14ac:dyDescent="0.25">
      <c r="A19" s="115" t="s">
        <v>28</v>
      </c>
      <c r="B19" s="116" t="s">
        <v>29</v>
      </c>
      <c r="C19" s="117" t="s">
        <v>495</v>
      </c>
      <c r="D19" s="117">
        <v>2018</v>
      </c>
      <c r="E19" s="118">
        <v>2018011254</v>
      </c>
      <c r="F19" s="119" t="s">
        <v>1473</v>
      </c>
      <c r="G19" s="116" t="s">
        <v>32</v>
      </c>
      <c r="H19" s="117" t="s">
        <v>33</v>
      </c>
      <c r="I19" s="120">
        <v>1100</v>
      </c>
      <c r="J19" s="120">
        <v>1100</v>
      </c>
      <c r="K19" s="120">
        <v>1100</v>
      </c>
      <c r="L19" s="117"/>
      <c r="M19" s="117" t="s">
        <v>79</v>
      </c>
      <c r="N19" s="121" t="s">
        <v>1474</v>
      </c>
      <c r="O19" s="122" t="s">
        <v>1475</v>
      </c>
      <c r="P19" s="116" t="s">
        <v>37</v>
      </c>
      <c r="Q19" s="123" t="s">
        <v>38</v>
      </c>
      <c r="R19" s="124" t="s">
        <v>500</v>
      </c>
      <c r="S19" s="117"/>
      <c r="T19" s="124" t="s">
        <v>90</v>
      </c>
      <c r="U19" s="126">
        <v>43294</v>
      </c>
      <c r="V19" s="126">
        <v>43301</v>
      </c>
      <c r="W19" s="126">
        <v>43304</v>
      </c>
      <c r="X19" s="127">
        <v>43311</v>
      </c>
      <c r="Y19" s="128"/>
      <c r="Z19" s="128"/>
      <c r="AA19" s="128"/>
      <c r="AB19" s="129">
        <v>1100</v>
      </c>
      <c r="AC19" s="130">
        <v>1100</v>
      </c>
      <c r="AD19" s="131">
        <v>0</v>
      </c>
      <c r="AE19" s="117" t="s">
        <v>38</v>
      </c>
      <c r="AF19" s="132" t="s">
        <v>37</v>
      </c>
    </row>
    <row r="20" spans="1:32" ht="26.25" customHeight="1" x14ac:dyDescent="0.25">
      <c r="A20" s="115" t="s">
        <v>28</v>
      </c>
      <c r="B20" s="116" t="s">
        <v>29</v>
      </c>
      <c r="C20" s="117" t="s">
        <v>65</v>
      </c>
      <c r="D20" s="117">
        <v>2018</v>
      </c>
      <c r="E20" s="118">
        <v>2018010016</v>
      </c>
      <c r="F20" s="119" t="s">
        <v>1476</v>
      </c>
      <c r="G20" s="116" t="s">
        <v>32</v>
      </c>
      <c r="H20" s="117" t="s">
        <v>33</v>
      </c>
      <c r="I20" s="120">
        <v>2142.8512396694214</v>
      </c>
      <c r="J20" s="120">
        <v>2592.85</v>
      </c>
      <c r="K20" s="120">
        <v>2592.85</v>
      </c>
      <c r="L20" s="117"/>
      <c r="M20" s="117" t="s">
        <v>1477</v>
      </c>
      <c r="N20" s="121" t="s">
        <v>68</v>
      </c>
      <c r="O20" s="122" t="s">
        <v>69</v>
      </c>
      <c r="P20" s="116" t="s">
        <v>37</v>
      </c>
      <c r="Q20" s="123" t="s">
        <v>38</v>
      </c>
      <c r="R20" s="124" t="s">
        <v>566</v>
      </c>
      <c r="S20" s="117"/>
      <c r="T20" s="124" t="s">
        <v>70</v>
      </c>
      <c r="U20" s="126">
        <v>43286</v>
      </c>
      <c r="V20" s="126">
        <v>43286</v>
      </c>
      <c r="W20" s="126">
        <v>43287</v>
      </c>
      <c r="X20" s="127">
        <v>43297</v>
      </c>
      <c r="Y20" s="128"/>
      <c r="Z20" s="128"/>
      <c r="AA20" s="128"/>
      <c r="AB20" s="129">
        <f>AC20/(1+AD20)</f>
        <v>2142.8512396694214</v>
      </c>
      <c r="AC20" s="133">
        <v>2592.85</v>
      </c>
      <c r="AD20" s="131">
        <v>0.21</v>
      </c>
      <c r="AE20" s="117" t="s">
        <v>38</v>
      </c>
      <c r="AF20" s="132" t="s">
        <v>37</v>
      </c>
    </row>
    <row r="21" spans="1:32" ht="26.25" customHeight="1" x14ac:dyDescent="0.25">
      <c r="A21" s="115" t="s">
        <v>28</v>
      </c>
      <c r="B21" s="116" t="s">
        <v>29</v>
      </c>
      <c r="C21" s="117" t="s">
        <v>40</v>
      </c>
      <c r="D21" s="117">
        <v>2018</v>
      </c>
      <c r="E21" s="118">
        <v>2018003729</v>
      </c>
      <c r="F21" s="119" t="s">
        <v>1478</v>
      </c>
      <c r="G21" s="116" t="s">
        <v>32</v>
      </c>
      <c r="H21" s="117" t="s">
        <v>33</v>
      </c>
      <c r="I21" s="120">
        <f>J21/(1+21%)</f>
        <v>333.36363636363637</v>
      </c>
      <c r="J21" s="120">
        <v>403.37</v>
      </c>
      <c r="K21" s="120">
        <v>403.37</v>
      </c>
      <c r="L21" s="117" t="s">
        <v>34</v>
      </c>
      <c r="M21" s="117"/>
      <c r="N21" s="134" t="s">
        <v>1479</v>
      </c>
      <c r="O21" s="122" t="s">
        <v>1480</v>
      </c>
      <c r="P21" s="116" t="s">
        <v>37</v>
      </c>
      <c r="Q21" s="123" t="s">
        <v>89</v>
      </c>
      <c r="R21" s="124">
        <v>17002</v>
      </c>
      <c r="S21" s="117"/>
      <c r="T21" s="124" t="s">
        <v>1481</v>
      </c>
      <c r="U21" s="126">
        <v>43179</v>
      </c>
      <c r="V21" s="126">
        <v>43182</v>
      </c>
      <c r="W21" s="126">
        <v>43182</v>
      </c>
      <c r="X21" s="127">
        <v>43290</v>
      </c>
      <c r="Y21" s="128"/>
      <c r="Z21" s="128"/>
      <c r="AA21" s="128"/>
      <c r="AB21" s="129">
        <f>AC21/(1+AD21)</f>
        <v>333.36363636363637</v>
      </c>
      <c r="AC21" s="130">
        <v>403.37</v>
      </c>
      <c r="AD21" s="131">
        <v>0.21</v>
      </c>
      <c r="AE21" s="117" t="s">
        <v>38</v>
      </c>
      <c r="AF21" s="132" t="s">
        <v>37</v>
      </c>
    </row>
    <row r="22" spans="1:32" ht="26.25" customHeight="1" x14ac:dyDescent="0.25">
      <c r="A22" s="115" t="s">
        <v>28</v>
      </c>
      <c r="B22" s="116" t="s">
        <v>29</v>
      </c>
      <c r="C22" s="117" t="s">
        <v>65</v>
      </c>
      <c r="D22" s="117">
        <v>2018</v>
      </c>
      <c r="E22" s="118">
        <v>2018010324</v>
      </c>
      <c r="F22" s="119" t="s">
        <v>1482</v>
      </c>
      <c r="G22" s="116" t="s">
        <v>32</v>
      </c>
      <c r="H22" s="117" t="s">
        <v>33</v>
      </c>
      <c r="I22" s="120">
        <v>480</v>
      </c>
      <c r="J22" s="120">
        <v>580.79999999999995</v>
      </c>
      <c r="K22" s="120">
        <v>580.79999999999995</v>
      </c>
      <c r="L22" s="117"/>
      <c r="M22" s="117" t="s">
        <v>79</v>
      </c>
      <c r="N22" s="121" t="s">
        <v>1483</v>
      </c>
      <c r="O22" s="122" t="s">
        <v>1484</v>
      </c>
      <c r="P22" s="116" t="s">
        <v>37</v>
      </c>
      <c r="Q22" s="135" t="s">
        <v>1485</v>
      </c>
      <c r="R22" s="124" t="s">
        <v>1486</v>
      </c>
      <c r="S22" s="117"/>
      <c r="T22" s="124" t="s">
        <v>90</v>
      </c>
      <c r="U22" s="126">
        <v>43279</v>
      </c>
      <c r="V22" s="126">
        <v>43279</v>
      </c>
      <c r="W22" s="126">
        <v>43280</v>
      </c>
      <c r="X22" s="127">
        <v>43290</v>
      </c>
      <c r="Y22" s="128"/>
      <c r="Z22" s="128"/>
      <c r="AA22" s="128"/>
      <c r="AB22" s="129">
        <f>AC22/(1+AD22)</f>
        <v>480</v>
      </c>
      <c r="AC22" s="133">
        <v>580.79999999999995</v>
      </c>
      <c r="AD22" s="131">
        <v>0.21</v>
      </c>
      <c r="AE22" s="117" t="s">
        <v>38</v>
      </c>
      <c r="AF22" s="132" t="s">
        <v>37</v>
      </c>
    </row>
    <row r="23" spans="1:32" ht="26.25" customHeight="1" x14ac:dyDescent="0.25">
      <c r="A23" s="115" t="s">
        <v>28</v>
      </c>
      <c r="B23" s="116" t="s">
        <v>29</v>
      </c>
      <c r="C23" s="117" t="s">
        <v>65</v>
      </c>
      <c r="D23" s="117">
        <v>2018</v>
      </c>
      <c r="E23" s="118">
        <v>2018004939</v>
      </c>
      <c r="F23" s="119" t="s">
        <v>1487</v>
      </c>
      <c r="G23" s="116" t="s">
        <v>32</v>
      </c>
      <c r="H23" s="117" t="s">
        <v>33</v>
      </c>
      <c r="I23" s="120">
        <f>Tabla1[[#This Row],[IMPORT ADJUDICACIÓ (SENSE IVA)]]</f>
        <v>4080</v>
      </c>
      <c r="J23" s="120">
        <v>4080</v>
      </c>
      <c r="K23" s="161">
        <v>4080</v>
      </c>
      <c r="L23" s="136"/>
      <c r="M23" s="136" t="s">
        <v>74</v>
      </c>
      <c r="N23" s="134" t="s">
        <v>75</v>
      </c>
      <c r="O23" s="122" t="s">
        <v>76</v>
      </c>
      <c r="P23" s="116" t="s">
        <v>37</v>
      </c>
      <c r="Q23" s="123" t="s">
        <v>38</v>
      </c>
      <c r="R23" s="124" t="s">
        <v>503</v>
      </c>
      <c r="S23" s="117"/>
      <c r="T23" s="124" t="s">
        <v>115</v>
      </c>
      <c r="U23" s="126">
        <v>43196</v>
      </c>
      <c r="V23" s="126">
        <v>43196</v>
      </c>
      <c r="W23" s="126">
        <v>43199</v>
      </c>
      <c r="X23" s="127">
        <v>43304</v>
      </c>
      <c r="Y23" s="128"/>
      <c r="Z23" s="128"/>
      <c r="AA23" s="128"/>
      <c r="AB23" s="129">
        <v>4080</v>
      </c>
      <c r="AC23" s="130">
        <v>4080</v>
      </c>
      <c r="AD23" s="131">
        <v>0</v>
      </c>
      <c r="AE23" s="117" t="s">
        <v>38</v>
      </c>
      <c r="AF23" s="132" t="s">
        <v>37</v>
      </c>
    </row>
    <row r="24" spans="1:32" ht="26.25" customHeight="1" x14ac:dyDescent="0.25">
      <c r="A24" s="115" t="s">
        <v>28</v>
      </c>
      <c r="B24" s="116" t="s">
        <v>29</v>
      </c>
      <c r="C24" s="117" t="s">
        <v>495</v>
      </c>
      <c r="D24" s="117">
        <v>2018</v>
      </c>
      <c r="E24" s="118">
        <v>2018010312</v>
      </c>
      <c r="F24" s="119" t="s">
        <v>1489</v>
      </c>
      <c r="G24" s="116" t="s">
        <v>32</v>
      </c>
      <c r="H24" s="117" t="s">
        <v>33</v>
      </c>
      <c r="I24" s="120">
        <v>641.25</v>
      </c>
      <c r="J24" s="120">
        <v>641.25</v>
      </c>
      <c r="K24" s="120">
        <v>641.25</v>
      </c>
      <c r="L24" s="117"/>
      <c r="M24" s="117" t="s">
        <v>602</v>
      </c>
      <c r="N24" s="121" t="s">
        <v>75</v>
      </c>
      <c r="O24" s="122" t="s">
        <v>76</v>
      </c>
      <c r="P24" s="116" t="s">
        <v>37</v>
      </c>
      <c r="Q24" s="135" t="s">
        <v>493</v>
      </c>
      <c r="R24" s="124" t="s">
        <v>503</v>
      </c>
      <c r="S24" s="117"/>
      <c r="T24" s="124" t="s">
        <v>1488</v>
      </c>
      <c r="U24" s="126">
        <v>43279</v>
      </c>
      <c r="V24" s="126">
        <v>43279</v>
      </c>
      <c r="W24" s="126">
        <v>43280</v>
      </c>
      <c r="X24" s="127">
        <v>43290</v>
      </c>
      <c r="Y24" s="128"/>
      <c r="Z24" s="128"/>
      <c r="AA24" s="128"/>
      <c r="AB24" s="129">
        <f>AC24/(1+AD24)</f>
        <v>641.25</v>
      </c>
      <c r="AC24" s="133">
        <v>641.25</v>
      </c>
      <c r="AD24" s="131">
        <v>0</v>
      </c>
      <c r="AE24" s="117" t="s">
        <v>38</v>
      </c>
      <c r="AF24" s="132" t="s">
        <v>37</v>
      </c>
    </row>
    <row r="25" spans="1:32" ht="26.25" customHeight="1" x14ac:dyDescent="0.25">
      <c r="A25" s="115" t="s">
        <v>28</v>
      </c>
      <c r="B25" s="116" t="s">
        <v>29</v>
      </c>
      <c r="C25" s="117" t="s">
        <v>495</v>
      </c>
      <c r="D25" s="117">
        <v>2018</v>
      </c>
      <c r="E25" s="118">
        <v>2018010947</v>
      </c>
      <c r="F25" s="119" t="s">
        <v>1490</v>
      </c>
      <c r="G25" s="116" t="s">
        <v>32</v>
      </c>
      <c r="H25" s="117" t="s">
        <v>33</v>
      </c>
      <c r="I25" s="120">
        <v>3726</v>
      </c>
      <c r="J25" s="120">
        <v>3726</v>
      </c>
      <c r="K25" s="120">
        <v>3726</v>
      </c>
      <c r="L25" s="117"/>
      <c r="M25" s="117" t="s">
        <v>602</v>
      </c>
      <c r="N25" s="121" t="s">
        <v>75</v>
      </c>
      <c r="O25" s="122" t="s">
        <v>76</v>
      </c>
      <c r="P25" s="116" t="s">
        <v>37</v>
      </c>
      <c r="Q25" s="135" t="s">
        <v>493</v>
      </c>
      <c r="R25" s="124" t="s">
        <v>503</v>
      </c>
      <c r="S25" s="117"/>
      <c r="T25" s="124" t="s">
        <v>1488</v>
      </c>
      <c r="U25" s="126">
        <v>43293</v>
      </c>
      <c r="V25" s="126">
        <v>43300</v>
      </c>
      <c r="W25" s="126">
        <v>43301</v>
      </c>
      <c r="X25" s="127">
        <v>43368</v>
      </c>
      <c r="Y25" s="128"/>
      <c r="Z25" s="128"/>
      <c r="AA25" s="128"/>
      <c r="AB25" s="129">
        <v>3726</v>
      </c>
      <c r="AC25" s="130">
        <v>3726</v>
      </c>
      <c r="AD25" s="131">
        <v>0</v>
      </c>
      <c r="AE25" s="117" t="s">
        <v>38</v>
      </c>
      <c r="AF25" s="132" t="s">
        <v>37</v>
      </c>
    </row>
    <row r="26" spans="1:32" ht="26.25" customHeight="1" x14ac:dyDescent="0.25">
      <c r="A26" s="115" t="s">
        <v>28</v>
      </c>
      <c r="B26" s="116" t="s">
        <v>29</v>
      </c>
      <c r="C26" s="117" t="s">
        <v>65</v>
      </c>
      <c r="D26" s="117">
        <v>2018</v>
      </c>
      <c r="E26" s="118">
        <v>2018009291</v>
      </c>
      <c r="F26" s="119" t="s">
        <v>610</v>
      </c>
      <c r="G26" s="116" t="s">
        <v>32</v>
      </c>
      <c r="H26" s="117" t="s">
        <v>33</v>
      </c>
      <c r="I26" s="120">
        <v>80</v>
      </c>
      <c r="J26" s="120">
        <v>96.8</v>
      </c>
      <c r="K26" s="120">
        <v>96.8</v>
      </c>
      <c r="L26" s="117"/>
      <c r="M26" s="117" t="s">
        <v>79</v>
      </c>
      <c r="N26" s="121" t="s">
        <v>611</v>
      </c>
      <c r="O26" s="122" t="s">
        <v>612</v>
      </c>
      <c r="P26" s="116" t="s">
        <v>37</v>
      </c>
      <c r="Q26" s="135" t="s">
        <v>493</v>
      </c>
      <c r="R26" s="124" t="s">
        <v>500</v>
      </c>
      <c r="S26" s="117"/>
      <c r="T26" s="124" t="s">
        <v>298</v>
      </c>
      <c r="U26" s="126">
        <v>43265</v>
      </c>
      <c r="V26" s="126">
        <v>43265</v>
      </c>
      <c r="W26" s="126">
        <v>43266</v>
      </c>
      <c r="X26" s="127">
        <v>43297</v>
      </c>
      <c r="Y26" s="128"/>
      <c r="Z26" s="128"/>
      <c r="AA26" s="128"/>
      <c r="AB26" s="129">
        <f>AC26/(1+AD26)</f>
        <v>80</v>
      </c>
      <c r="AC26" s="133">
        <v>96.8</v>
      </c>
      <c r="AD26" s="131">
        <v>0.21</v>
      </c>
      <c r="AE26" s="117" t="s">
        <v>38</v>
      </c>
      <c r="AF26" s="132" t="s">
        <v>37</v>
      </c>
    </row>
    <row r="27" spans="1:32" ht="26.25" customHeight="1" x14ac:dyDescent="0.25">
      <c r="A27" s="115" t="s">
        <v>28</v>
      </c>
      <c r="B27" s="116" t="s">
        <v>29</v>
      </c>
      <c r="C27" s="117" t="s">
        <v>65</v>
      </c>
      <c r="D27" s="117">
        <v>2018</v>
      </c>
      <c r="E27" s="118">
        <v>2018009909</v>
      </c>
      <c r="F27" s="119" t="s">
        <v>1491</v>
      </c>
      <c r="G27" s="116" t="s">
        <v>32</v>
      </c>
      <c r="H27" s="117" t="s">
        <v>33</v>
      </c>
      <c r="I27" s="120">
        <v>9291.6694214876043</v>
      </c>
      <c r="J27" s="120">
        <v>11242.92</v>
      </c>
      <c r="K27" s="120">
        <v>11242.92</v>
      </c>
      <c r="L27" s="117"/>
      <c r="M27" s="117" t="s">
        <v>79</v>
      </c>
      <c r="N27" s="134" t="s">
        <v>80</v>
      </c>
      <c r="O27" s="122" t="s">
        <v>81</v>
      </c>
      <c r="P27" s="116" t="s">
        <v>37</v>
      </c>
      <c r="Q27" s="135" t="s">
        <v>493</v>
      </c>
      <c r="R27" s="124" t="s">
        <v>500</v>
      </c>
      <c r="S27" s="117"/>
      <c r="T27" s="124" t="s">
        <v>82</v>
      </c>
      <c r="U27" s="126">
        <v>43251</v>
      </c>
      <c r="V27" s="126">
        <v>43251</v>
      </c>
      <c r="W27" s="126">
        <v>43287</v>
      </c>
      <c r="X27" s="127">
        <v>43297</v>
      </c>
      <c r="Y27" s="128"/>
      <c r="Z27" s="128"/>
      <c r="AA27" s="128"/>
      <c r="AB27" s="129">
        <f>AC27/(1+AD27)</f>
        <v>9291.6694214876043</v>
      </c>
      <c r="AC27" s="133">
        <v>11242.92</v>
      </c>
      <c r="AD27" s="131">
        <v>0.21</v>
      </c>
      <c r="AE27" s="117" t="s">
        <v>38</v>
      </c>
      <c r="AF27" s="132" t="s">
        <v>37</v>
      </c>
    </row>
    <row r="28" spans="1:32" ht="26.25" customHeight="1" x14ac:dyDescent="0.25">
      <c r="A28" s="115" t="s">
        <v>28</v>
      </c>
      <c r="B28" s="116" t="s">
        <v>29</v>
      </c>
      <c r="C28" s="117" t="s">
        <v>65</v>
      </c>
      <c r="D28" s="117">
        <v>2018</v>
      </c>
      <c r="E28" s="118">
        <v>2018001648</v>
      </c>
      <c r="F28" s="119" t="s">
        <v>1685</v>
      </c>
      <c r="G28" s="116" t="s">
        <v>32</v>
      </c>
      <c r="H28" s="117" t="s">
        <v>33</v>
      </c>
      <c r="I28" s="120">
        <f>J28/(1+21%)</f>
        <v>1124.3636363636365</v>
      </c>
      <c r="J28" s="120">
        <v>1360.48</v>
      </c>
      <c r="K28" s="120">
        <v>1360.04</v>
      </c>
      <c r="L28" s="117"/>
      <c r="M28" s="117" t="s">
        <v>79</v>
      </c>
      <c r="N28" s="134" t="s">
        <v>1850</v>
      </c>
      <c r="O28" s="122" t="s">
        <v>1851</v>
      </c>
      <c r="P28" s="116" t="s">
        <v>37</v>
      </c>
      <c r="Q28" s="135" t="s">
        <v>493</v>
      </c>
      <c r="R28" s="124" t="s">
        <v>503</v>
      </c>
      <c r="S28" s="117"/>
      <c r="T28" s="124" t="s">
        <v>98</v>
      </c>
      <c r="U28" s="126">
        <v>43144</v>
      </c>
      <c r="V28" s="126">
        <v>43146</v>
      </c>
      <c r="W28" s="126">
        <v>43151</v>
      </c>
      <c r="X28" s="127">
        <v>43304</v>
      </c>
      <c r="Y28" s="128"/>
      <c r="Z28" s="128"/>
      <c r="AA28" s="128"/>
      <c r="AB28" s="129">
        <f>AC28/(1+AD28)</f>
        <v>1124</v>
      </c>
      <c r="AC28" s="130">
        <v>1360.04</v>
      </c>
      <c r="AD28" s="131">
        <v>0.21</v>
      </c>
      <c r="AE28" s="117" t="s">
        <v>38</v>
      </c>
      <c r="AF28" s="132" t="s">
        <v>37</v>
      </c>
    </row>
    <row r="29" spans="1:32" ht="26.25" customHeight="1" x14ac:dyDescent="0.25">
      <c r="A29" s="115" t="s">
        <v>28</v>
      </c>
      <c r="B29" s="116" t="s">
        <v>29</v>
      </c>
      <c r="C29" s="116" t="s">
        <v>65</v>
      </c>
      <c r="D29" s="117">
        <v>2017</v>
      </c>
      <c r="E29" s="118">
        <v>2018004496</v>
      </c>
      <c r="F29" s="119" t="s">
        <v>1492</v>
      </c>
      <c r="G29" s="116" t="s">
        <v>32</v>
      </c>
      <c r="H29" s="117" t="s">
        <v>33</v>
      </c>
      <c r="I29" s="120">
        <f>J29/(1+21%)</f>
        <v>173.55371900826447</v>
      </c>
      <c r="J29" s="120">
        <v>210</v>
      </c>
      <c r="K29" s="120">
        <v>210</v>
      </c>
      <c r="L29" s="117"/>
      <c r="M29" s="116" t="s">
        <v>79</v>
      </c>
      <c r="N29" s="121" t="s">
        <v>1493</v>
      </c>
      <c r="O29" s="122" t="s">
        <v>1494</v>
      </c>
      <c r="P29" s="116" t="s">
        <v>37</v>
      </c>
      <c r="Q29" s="123" t="s">
        <v>38</v>
      </c>
      <c r="R29" s="137" t="s">
        <v>688</v>
      </c>
      <c r="S29" s="117"/>
      <c r="T29" s="124" t="s">
        <v>90</v>
      </c>
      <c r="U29" s="126">
        <v>43034</v>
      </c>
      <c r="V29" s="126">
        <v>43035</v>
      </c>
      <c r="W29" s="126">
        <v>43035</v>
      </c>
      <c r="X29" s="127">
        <v>43290</v>
      </c>
      <c r="Y29" s="128"/>
      <c r="Z29" s="128"/>
      <c r="AA29" s="128"/>
      <c r="AB29" s="129">
        <f>AC29/(1+AD29)</f>
        <v>173.55371900826447</v>
      </c>
      <c r="AC29" s="130">
        <v>210</v>
      </c>
      <c r="AD29" s="131">
        <v>0.21</v>
      </c>
      <c r="AE29" s="117" t="s">
        <v>38</v>
      </c>
      <c r="AF29" s="132" t="s">
        <v>37</v>
      </c>
    </row>
    <row r="30" spans="1:32" ht="26.25" customHeight="1" x14ac:dyDescent="0.25">
      <c r="A30" s="115" t="s">
        <v>28</v>
      </c>
      <c r="B30" s="116" t="s">
        <v>29</v>
      </c>
      <c r="C30" s="117" t="s">
        <v>495</v>
      </c>
      <c r="D30" s="117">
        <v>2018</v>
      </c>
      <c r="E30" s="118">
        <v>2018010131</v>
      </c>
      <c r="F30" s="119" t="s">
        <v>1495</v>
      </c>
      <c r="G30" s="116" t="s">
        <v>32</v>
      </c>
      <c r="H30" s="117" t="s">
        <v>33</v>
      </c>
      <c r="I30" s="120">
        <v>210</v>
      </c>
      <c r="J30" s="120">
        <v>210</v>
      </c>
      <c r="K30" s="120">
        <v>210</v>
      </c>
      <c r="L30" s="117"/>
      <c r="M30" s="117" t="s">
        <v>614</v>
      </c>
      <c r="N30" s="121" t="s">
        <v>1493</v>
      </c>
      <c r="O30" s="122" t="s">
        <v>1494</v>
      </c>
      <c r="P30" s="116" t="s">
        <v>37</v>
      </c>
      <c r="Q30" s="135" t="s">
        <v>38</v>
      </c>
      <c r="R30" s="124" t="s">
        <v>688</v>
      </c>
      <c r="S30" s="117"/>
      <c r="T30" s="124" t="s">
        <v>90</v>
      </c>
      <c r="U30" s="126">
        <v>43279</v>
      </c>
      <c r="V30" s="126">
        <v>43279</v>
      </c>
      <c r="W30" s="126">
        <v>43280</v>
      </c>
      <c r="X30" s="127">
        <v>43290</v>
      </c>
      <c r="Y30" s="128"/>
      <c r="Z30" s="128"/>
      <c r="AA30" s="128"/>
      <c r="AB30" s="129">
        <f>AC30/(1+AD30)</f>
        <v>210</v>
      </c>
      <c r="AC30" s="133">
        <v>210</v>
      </c>
      <c r="AD30" s="131">
        <v>0</v>
      </c>
      <c r="AE30" s="117" t="s">
        <v>38</v>
      </c>
      <c r="AF30" s="132" t="s">
        <v>37</v>
      </c>
    </row>
    <row r="31" spans="1:32" ht="26.25" customHeight="1" x14ac:dyDescent="0.25">
      <c r="A31" s="115" t="s">
        <v>28</v>
      </c>
      <c r="B31" s="116" t="s">
        <v>29</v>
      </c>
      <c r="C31" s="117" t="s">
        <v>495</v>
      </c>
      <c r="D31" s="117">
        <v>2018</v>
      </c>
      <c r="E31" s="118">
        <v>2018011989</v>
      </c>
      <c r="F31" s="119" t="s">
        <v>1496</v>
      </c>
      <c r="G31" s="116" t="s">
        <v>32</v>
      </c>
      <c r="H31" s="117" t="s">
        <v>33</v>
      </c>
      <c r="I31" s="120">
        <v>140.76</v>
      </c>
      <c r="J31" s="120">
        <v>140.76</v>
      </c>
      <c r="K31" s="120">
        <v>140.76</v>
      </c>
      <c r="L31" s="117"/>
      <c r="M31" s="117" t="s">
        <v>614</v>
      </c>
      <c r="N31" s="121"/>
      <c r="O31" s="122" t="s">
        <v>1497</v>
      </c>
      <c r="P31" s="116" t="s">
        <v>37</v>
      </c>
      <c r="Q31" s="135" t="s">
        <v>38</v>
      </c>
      <c r="R31" s="124" t="s">
        <v>503</v>
      </c>
      <c r="S31" s="117"/>
      <c r="T31" s="124" t="s">
        <v>90</v>
      </c>
      <c r="U31" s="126">
        <v>43301</v>
      </c>
      <c r="V31" s="126">
        <v>43301</v>
      </c>
      <c r="W31" s="126">
        <v>43304</v>
      </c>
      <c r="X31" s="127">
        <v>43368</v>
      </c>
      <c r="Y31" s="128"/>
      <c r="Z31" s="128"/>
      <c r="AA31" s="128"/>
      <c r="AB31" s="129">
        <v>140.76</v>
      </c>
      <c r="AC31" s="130">
        <v>140.76</v>
      </c>
      <c r="AD31" s="131">
        <v>0</v>
      </c>
      <c r="AE31" s="117" t="s">
        <v>38</v>
      </c>
      <c r="AF31" s="132" t="s">
        <v>37</v>
      </c>
    </row>
    <row r="32" spans="1:32" ht="26.25" customHeight="1" x14ac:dyDescent="0.25">
      <c r="A32" s="115" t="s">
        <v>28</v>
      </c>
      <c r="B32" s="116" t="s">
        <v>29</v>
      </c>
      <c r="C32" s="117" t="s">
        <v>495</v>
      </c>
      <c r="D32" s="117">
        <v>2018</v>
      </c>
      <c r="E32" s="118">
        <v>2018011285</v>
      </c>
      <c r="F32" s="119" t="s">
        <v>1498</v>
      </c>
      <c r="G32" s="116" t="s">
        <v>32</v>
      </c>
      <c r="H32" s="117" t="s">
        <v>33</v>
      </c>
      <c r="I32" s="120">
        <v>2500</v>
      </c>
      <c r="J32" s="120">
        <v>3025</v>
      </c>
      <c r="K32" s="120">
        <v>3025</v>
      </c>
      <c r="L32" s="117"/>
      <c r="M32" s="117" t="s">
        <v>614</v>
      </c>
      <c r="N32" s="121" t="s">
        <v>1499</v>
      </c>
      <c r="O32" s="122" t="s">
        <v>1500</v>
      </c>
      <c r="P32" s="116" t="s">
        <v>37</v>
      </c>
      <c r="Q32" s="135" t="s">
        <v>38</v>
      </c>
      <c r="R32" s="124" t="s">
        <v>618</v>
      </c>
      <c r="S32" s="117"/>
      <c r="T32" s="124" t="s">
        <v>90</v>
      </c>
      <c r="U32" s="126">
        <v>43294</v>
      </c>
      <c r="V32" s="126">
        <v>43300</v>
      </c>
      <c r="W32" s="126">
        <v>43301</v>
      </c>
      <c r="X32" s="127">
        <v>43368</v>
      </c>
      <c r="Y32" s="128"/>
      <c r="Z32" s="128"/>
      <c r="AA32" s="128"/>
      <c r="AB32" s="129">
        <v>2500</v>
      </c>
      <c r="AC32" s="130">
        <v>3025</v>
      </c>
      <c r="AD32" s="131">
        <v>0.21</v>
      </c>
      <c r="AE32" s="117" t="s">
        <v>38</v>
      </c>
      <c r="AF32" s="132" t="s">
        <v>37</v>
      </c>
    </row>
    <row r="33" spans="1:32" ht="26.25" customHeight="1" x14ac:dyDescent="0.25">
      <c r="A33" s="115" t="s">
        <v>28</v>
      </c>
      <c r="B33" s="116" t="s">
        <v>29</v>
      </c>
      <c r="C33" s="117" t="s">
        <v>495</v>
      </c>
      <c r="D33" s="117">
        <v>2018</v>
      </c>
      <c r="E33" s="118">
        <v>2018011290</v>
      </c>
      <c r="F33" s="119" t="s">
        <v>1501</v>
      </c>
      <c r="G33" s="116" t="s">
        <v>32</v>
      </c>
      <c r="H33" s="117" t="s">
        <v>33</v>
      </c>
      <c r="I33" s="120">
        <v>4050</v>
      </c>
      <c r="J33" s="120">
        <v>4900.5</v>
      </c>
      <c r="K33" s="120">
        <v>4900.5</v>
      </c>
      <c r="L33" s="117"/>
      <c r="M33" s="117" t="s">
        <v>614</v>
      </c>
      <c r="N33" s="121" t="s">
        <v>1499</v>
      </c>
      <c r="O33" s="122" t="s">
        <v>1500</v>
      </c>
      <c r="P33" s="116" t="s">
        <v>37</v>
      </c>
      <c r="Q33" s="135" t="s">
        <v>38</v>
      </c>
      <c r="R33" s="124" t="s">
        <v>618</v>
      </c>
      <c r="S33" s="117"/>
      <c r="T33" s="124" t="s">
        <v>90</v>
      </c>
      <c r="U33" s="126">
        <v>43294</v>
      </c>
      <c r="V33" s="126">
        <v>43300</v>
      </c>
      <c r="W33" s="126">
        <v>43301</v>
      </c>
      <c r="X33" s="127">
        <v>43368</v>
      </c>
      <c r="Y33" s="128"/>
      <c r="Z33" s="128"/>
      <c r="AA33" s="128"/>
      <c r="AB33" s="129">
        <v>4050</v>
      </c>
      <c r="AC33" s="130">
        <v>4900.5</v>
      </c>
      <c r="AD33" s="131">
        <v>0.21</v>
      </c>
      <c r="AE33" s="117" t="s">
        <v>38</v>
      </c>
      <c r="AF33" s="132" t="s">
        <v>37</v>
      </c>
    </row>
    <row r="34" spans="1:32" ht="26.25" customHeight="1" x14ac:dyDescent="0.25">
      <c r="A34" s="115" t="s">
        <v>28</v>
      </c>
      <c r="B34" s="116" t="s">
        <v>29</v>
      </c>
      <c r="C34" s="117" t="s">
        <v>495</v>
      </c>
      <c r="D34" s="117">
        <v>2018</v>
      </c>
      <c r="E34" s="118">
        <v>2018011243</v>
      </c>
      <c r="F34" s="119" t="s">
        <v>1502</v>
      </c>
      <c r="G34" s="116" t="s">
        <v>32</v>
      </c>
      <c r="H34" s="117" t="s">
        <v>33</v>
      </c>
      <c r="I34" s="120">
        <v>900</v>
      </c>
      <c r="J34" s="120">
        <v>900</v>
      </c>
      <c r="K34" s="120">
        <v>900</v>
      </c>
      <c r="L34" s="117"/>
      <c r="M34" s="117" t="s">
        <v>614</v>
      </c>
      <c r="N34" s="121" t="s">
        <v>87</v>
      </c>
      <c r="O34" s="122" t="s">
        <v>88</v>
      </c>
      <c r="P34" s="116" t="s">
        <v>37</v>
      </c>
      <c r="Q34" s="135" t="s">
        <v>1485</v>
      </c>
      <c r="R34" s="124" t="s">
        <v>1172</v>
      </c>
      <c r="S34" s="117"/>
      <c r="T34" s="124" t="s">
        <v>90</v>
      </c>
      <c r="U34" s="126">
        <v>43294</v>
      </c>
      <c r="V34" s="126">
        <v>43301</v>
      </c>
      <c r="W34" s="126">
        <v>43304</v>
      </c>
      <c r="X34" s="127">
        <v>43340</v>
      </c>
      <c r="Y34" s="128"/>
      <c r="Z34" s="128"/>
      <c r="AA34" s="128"/>
      <c r="AB34" s="129">
        <v>900</v>
      </c>
      <c r="AC34" s="130">
        <v>900</v>
      </c>
      <c r="AD34" s="131">
        <v>0</v>
      </c>
      <c r="AE34" s="117" t="s">
        <v>38</v>
      </c>
      <c r="AF34" s="132" t="s">
        <v>37</v>
      </c>
    </row>
    <row r="35" spans="1:32" ht="26.25" customHeight="1" x14ac:dyDescent="0.25">
      <c r="A35" s="115" t="s">
        <v>28</v>
      </c>
      <c r="B35" s="116" t="s">
        <v>29</v>
      </c>
      <c r="C35" s="117" t="s">
        <v>495</v>
      </c>
      <c r="D35" s="117">
        <v>2018</v>
      </c>
      <c r="E35" s="118">
        <v>2018012002</v>
      </c>
      <c r="F35" s="119" t="s">
        <v>1503</v>
      </c>
      <c r="G35" s="116" t="s">
        <v>32</v>
      </c>
      <c r="H35" s="117" t="s">
        <v>33</v>
      </c>
      <c r="I35" s="120">
        <v>2000</v>
      </c>
      <c r="J35" s="120">
        <v>2000</v>
      </c>
      <c r="K35" s="120">
        <v>2000</v>
      </c>
      <c r="L35" s="117"/>
      <c r="M35" s="117" t="s">
        <v>614</v>
      </c>
      <c r="N35" s="121" t="s">
        <v>1504</v>
      </c>
      <c r="O35" s="122" t="s">
        <v>1505</v>
      </c>
      <c r="P35" s="116" t="s">
        <v>37</v>
      </c>
      <c r="Q35" s="135" t="s">
        <v>38</v>
      </c>
      <c r="R35" s="124" t="s">
        <v>500</v>
      </c>
      <c r="S35" s="117"/>
      <c r="T35" s="124" t="s">
        <v>90</v>
      </c>
      <c r="U35" s="126">
        <v>43305</v>
      </c>
      <c r="V35" s="126">
        <v>43307</v>
      </c>
      <c r="W35" s="126">
        <v>43308</v>
      </c>
      <c r="X35" s="127">
        <v>43353</v>
      </c>
      <c r="Y35" s="128"/>
      <c r="Z35" s="128"/>
      <c r="AA35" s="128"/>
      <c r="AB35" s="129">
        <v>2000</v>
      </c>
      <c r="AC35" s="130">
        <v>2000</v>
      </c>
      <c r="AD35" s="131">
        <v>0</v>
      </c>
      <c r="AE35" s="117" t="s">
        <v>38</v>
      </c>
      <c r="AF35" s="132" t="s">
        <v>37</v>
      </c>
    </row>
    <row r="36" spans="1:32" ht="26.25" customHeight="1" x14ac:dyDescent="0.25">
      <c r="A36" s="115" t="s">
        <v>28</v>
      </c>
      <c r="B36" s="116" t="s">
        <v>29</v>
      </c>
      <c r="C36" s="117" t="s">
        <v>495</v>
      </c>
      <c r="D36" s="117">
        <v>2018</v>
      </c>
      <c r="E36" s="118">
        <v>2018011675</v>
      </c>
      <c r="F36" s="119" t="s">
        <v>1506</v>
      </c>
      <c r="G36" s="116" t="s">
        <v>32</v>
      </c>
      <c r="H36" s="117" t="s">
        <v>33</v>
      </c>
      <c r="I36" s="120">
        <v>1150</v>
      </c>
      <c r="J36" s="120">
        <v>1150</v>
      </c>
      <c r="K36" s="120">
        <v>1150</v>
      </c>
      <c r="L36" s="117"/>
      <c r="M36" s="117" t="s">
        <v>614</v>
      </c>
      <c r="N36" s="134" t="s">
        <v>1507</v>
      </c>
      <c r="O36" s="122" t="s">
        <v>1508</v>
      </c>
      <c r="P36" s="116" t="s">
        <v>37</v>
      </c>
      <c r="Q36" s="135" t="s">
        <v>493</v>
      </c>
      <c r="R36" s="124" t="s">
        <v>1509</v>
      </c>
      <c r="S36" s="117"/>
      <c r="T36" s="124" t="s">
        <v>90</v>
      </c>
      <c r="U36" s="126">
        <v>43298</v>
      </c>
      <c r="V36" s="126">
        <v>43301</v>
      </c>
      <c r="W36" s="126">
        <v>43304</v>
      </c>
      <c r="X36" s="127">
        <v>43353</v>
      </c>
      <c r="Y36" s="128"/>
      <c r="Z36" s="128"/>
      <c r="AA36" s="128"/>
      <c r="AB36" s="129">
        <v>1150</v>
      </c>
      <c r="AC36" s="130">
        <v>1150</v>
      </c>
      <c r="AD36" s="131">
        <v>0</v>
      </c>
      <c r="AE36" s="117" t="s">
        <v>38</v>
      </c>
      <c r="AF36" s="132" t="s">
        <v>37</v>
      </c>
    </row>
    <row r="37" spans="1:32" ht="26.25" customHeight="1" x14ac:dyDescent="0.25">
      <c r="A37" s="115" t="s">
        <v>28</v>
      </c>
      <c r="B37" s="116" t="s">
        <v>29</v>
      </c>
      <c r="C37" s="117" t="s">
        <v>495</v>
      </c>
      <c r="D37" s="117">
        <v>2018</v>
      </c>
      <c r="E37" s="118">
        <v>2018014139</v>
      </c>
      <c r="F37" s="119" t="s">
        <v>1510</v>
      </c>
      <c r="G37" s="116" t="s">
        <v>32</v>
      </c>
      <c r="H37" s="117" t="s">
        <v>33</v>
      </c>
      <c r="I37" s="120">
        <f>Tabla1[[#This Row],[PRESSUPOST LICITACIÓ TOTAL (AMB IVA)]]-43.28</f>
        <v>426.26</v>
      </c>
      <c r="J37" s="120">
        <v>469.54</v>
      </c>
      <c r="K37" s="120">
        <v>469.54</v>
      </c>
      <c r="L37" s="117"/>
      <c r="M37" s="117" t="s">
        <v>614</v>
      </c>
      <c r="N37" s="121" t="s">
        <v>645</v>
      </c>
      <c r="O37" s="122" t="s">
        <v>646</v>
      </c>
      <c r="P37" s="116" t="s">
        <v>37</v>
      </c>
      <c r="Q37" s="135" t="s">
        <v>493</v>
      </c>
      <c r="R37" s="124" t="s">
        <v>503</v>
      </c>
      <c r="S37" s="117"/>
      <c r="T37" s="124" t="s">
        <v>98</v>
      </c>
      <c r="U37" s="126">
        <v>43350</v>
      </c>
      <c r="V37" s="126">
        <v>43357</v>
      </c>
      <c r="W37" s="126">
        <v>43357</v>
      </c>
      <c r="X37" s="127">
        <v>43368</v>
      </c>
      <c r="Y37" s="128"/>
      <c r="Z37" s="128"/>
      <c r="AA37" s="128"/>
      <c r="AB37" s="129">
        <v>426.26</v>
      </c>
      <c r="AC37" s="130">
        <v>469.54</v>
      </c>
      <c r="AD37" s="131">
        <v>0.21</v>
      </c>
      <c r="AE37" s="117" t="s">
        <v>38</v>
      </c>
      <c r="AF37" s="132" t="s">
        <v>37</v>
      </c>
    </row>
    <row r="38" spans="1:32" ht="26.25" customHeight="1" x14ac:dyDescent="0.25">
      <c r="A38" s="115" t="s">
        <v>28</v>
      </c>
      <c r="B38" s="116" t="s">
        <v>29</v>
      </c>
      <c r="C38" s="117" t="s">
        <v>495</v>
      </c>
      <c r="D38" s="117">
        <v>2018</v>
      </c>
      <c r="E38" s="118">
        <v>2018011295</v>
      </c>
      <c r="F38" s="119" t="s">
        <v>1511</v>
      </c>
      <c r="G38" s="116" t="s">
        <v>32</v>
      </c>
      <c r="H38" s="117" t="s">
        <v>33</v>
      </c>
      <c r="I38" s="120">
        <f>Tabla1[[#This Row],[PRESSUPOST LICITACIÓ TOTAL (AMB IVA)]]-81.49</f>
        <v>167.89999999999998</v>
      </c>
      <c r="J38" s="120">
        <v>249.39</v>
      </c>
      <c r="K38" s="120">
        <v>249.39</v>
      </c>
      <c r="L38" s="117"/>
      <c r="M38" s="117" t="s">
        <v>614</v>
      </c>
      <c r="N38" s="121" t="s">
        <v>645</v>
      </c>
      <c r="O38" s="122" t="s">
        <v>646</v>
      </c>
      <c r="P38" s="116" t="s">
        <v>37</v>
      </c>
      <c r="Q38" s="135" t="s">
        <v>493</v>
      </c>
      <c r="R38" s="124" t="s">
        <v>503</v>
      </c>
      <c r="S38" s="117"/>
      <c r="T38" s="124" t="s">
        <v>98</v>
      </c>
      <c r="U38" s="126">
        <v>43294</v>
      </c>
      <c r="V38" s="126">
        <v>43301</v>
      </c>
      <c r="W38" s="126">
        <v>43304</v>
      </c>
      <c r="X38" s="127">
        <v>43360</v>
      </c>
      <c r="Y38" s="128"/>
      <c r="Z38" s="128"/>
      <c r="AA38" s="128"/>
      <c r="AB38" s="129">
        <v>167.89999999999998</v>
      </c>
      <c r="AC38" s="130">
        <v>249.36</v>
      </c>
      <c r="AD38" s="131">
        <v>0.21</v>
      </c>
      <c r="AE38" s="117" t="s">
        <v>38</v>
      </c>
      <c r="AF38" s="132" t="s">
        <v>37</v>
      </c>
    </row>
    <row r="39" spans="1:32" ht="26.25" customHeight="1" x14ac:dyDescent="0.25">
      <c r="A39" s="115" t="s">
        <v>28</v>
      </c>
      <c r="B39" s="116" t="s">
        <v>29</v>
      </c>
      <c r="C39" s="117" t="s">
        <v>40</v>
      </c>
      <c r="D39" s="117">
        <v>2018</v>
      </c>
      <c r="E39" s="118">
        <v>2018002442</v>
      </c>
      <c r="F39" s="119" t="s">
        <v>1512</v>
      </c>
      <c r="G39" s="116" t="s">
        <v>32</v>
      </c>
      <c r="H39" s="117" t="s">
        <v>33</v>
      </c>
      <c r="I39" s="120">
        <f>J39/(1+21%)</f>
        <v>276.15702479338842</v>
      </c>
      <c r="J39" s="120">
        <v>334.15</v>
      </c>
      <c r="K39" s="120">
        <v>334.15</v>
      </c>
      <c r="L39" s="117" t="s">
        <v>52</v>
      </c>
      <c r="M39" s="117"/>
      <c r="N39" s="134" t="s">
        <v>1513</v>
      </c>
      <c r="O39" s="122" t="s">
        <v>1514</v>
      </c>
      <c r="P39" s="116" t="s">
        <v>37</v>
      </c>
      <c r="Q39" s="123" t="s">
        <v>38</v>
      </c>
      <c r="R39" s="124" t="s">
        <v>1272</v>
      </c>
      <c r="S39" s="117"/>
      <c r="T39" s="124" t="s">
        <v>448</v>
      </c>
      <c r="U39" s="126">
        <v>43164</v>
      </c>
      <c r="V39" s="126">
        <v>43165</v>
      </c>
      <c r="W39" s="126">
        <v>43165</v>
      </c>
      <c r="X39" s="127">
        <v>43290</v>
      </c>
      <c r="Y39" s="128"/>
      <c r="Z39" s="128"/>
      <c r="AA39" s="128"/>
      <c r="AB39" s="129">
        <f t="shared" ref="AB39:AB46" si="1">AC39/(1+AD39)</f>
        <v>276.15702479338842</v>
      </c>
      <c r="AC39" s="130">
        <v>334.15</v>
      </c>
      <c r="AD39" s="131">
        <v>0.21</v>
      </c>
      <c r="AE39" s="117" t="s">
        <v>38</v>
      </c>
      <c r="AF39" s="132" t="s">
        <v>37</v>
      </c>
    </row>
    <row r="40" spans="1:32" ht="26.25" customHeight="1" x14ac:dyDescent="0.25">
      <c r="A40" s="115" t="s">
        <v>28</v>
      </c>
      <c r="B40" s="116" t="s">
        <v>29</v>
      </c>
      <c r="C40" s="117" t="s">
        <v>40</v>
      </c>
      <c r="D40" s="117">
        <v>2018</v>
      </c>
      <c r="E40" s="118">
        <v>2018010316</v>
      </c>
      <c r="F40" s="119" t="s">
        <v>1515</v>
      </c>
      <c r="G40" s="116" t="s">
        <v>32</v>
      </c>
      <c r="H40" s="117" t="s">
        <v>33</v>
      </c>
      <c r="I40" s="120">
        <v>124.91735537190084</v>
      </c>
      <c r="J40" s="120">
        <v>151.15</v>
      </c>
      <c r="K40" s="120">
        <v>151.15</v>
      </c>
      <c r="L40" s="117" t="s">
        <v>52</v>
      </c>
      <c r="M40" s="117"/>
      <c r="N40" s="134"/>
      <c r="O40" s="122" t="s">
        <v>1516</v>
      </c>
      <c r="P40" s="116" t="s">
        <v>37</v>
      </c>
      <c r="Q40" s="135" t="s">
        <v>493</v>
      </c>
      <c r="R40" s="124" t="s">
        <v>503</v>
      </c>
      <c r="S40" s="117"/>
      <c r="T40" s="124" t="s">
        <v>689</v>
      </c>
      <c r="U40" s="126">
        <v>43279</v>
      </c>
      <c r="V40" s="126">
        <v>43279</v>
      </c>
      <c r="W40" s="126">
        <v>43280</v>
      </c>
      <c r="X40" s="127">
        <v>43290</v>
      </c>
      <c r="Y40" s="128"/>
      <c r="Z40" s="128"/>
      <c r="AA40" s="128"/>
      <c r="AB40" s="129">
        <f t="shared" si="1"/>
        <v>124.91735537190084</v>
      </c>
      <c r="AC40" s="133">
        <v>151.15</v>
      </c>
      <c r="AD40" s="131">
        <v>0.21</v>
      </c>
      <c r="AE40" s="117" t="s">
        <v>38</v>
      </c>
      <c r="AF40" s="132" t="s">
        <v>37</v>
      </c>
    </row>
    <row r="41" spans="1:32" ht="26.25" customHeight="1" x14ac:dyDescent="0.25">
      <c r="A41" s="115" t="s">
        <v>28</v>
      </c>
      <c r="B41" s="116" t="s">
        <v>29</v>
      </c>
      <c r="C41" s="117" t="s">
        <v>40</v>
      </c>
      <c r="D41" s="117">
        <v>2018</v>
      </c>
      <c r="E41" s="118">
        <v>2018010054</v>
      </c>
      <c r="F41" s="119" t="s">
        <v>1517</v>
      </c>
      <c r="G41" s="116" t="s">
        <v>32</v>
      </c>
      <c r="H41" s="117" t="s">
        <v>33</v>
      </c>
      <c r="I41" s="120">
        <v>17.403846153846153</v>
      </c>
      <c r="J41" s="120">
        <v>18.100000000000001</v>
      </c>
      <c r="K41" s="120">
        <v>18.100000000000001</v>
      </c>
      <c r="L41" s="117" t="s">
        <v>52</v>
      </c>
      <c r="M41" s="117"/>
      <c r="N41" s="134"/>
      <c r="O41" s="122" t="s">
        <v>1516</v>
      </c>
      <c r="P41" s="116" t="s">
        <v>37</v>
      </c>
      <c r="Q41" s="135" t="s">
        <v>493</v>
      </c>
      <c r="R41" s="124" t="s">
        <v>503</v>
      </c>
      <c r="S41" s="117"/>
      <c r="T41" s="124" t="s">
        <v>689</v>
      </c>
      <c r="U41" s="126">
        <v>43279</v>
      </c>
      <c r="V41" s="126">
        <v>43279</v>
      </c>
      <c r="W41" s="126">
        <v>43280</v>
      </c>
      <c r="X41" s="127">
        <v>43283</v>
      </c>
      <c r="Y41" s="128"/>
      <c r="Z41" s="128"/>
      <c r="AA41" s="128"/>
      <c r="AB41" s="129">
        <f t="shared" si="1"/>
        <v>17.403846153846153</v>
      </c>
      <c r="AC41" s="133">
        <v>18.100000000000001</v>
      </c>
      <c r="AD41" s="131">
        <v>0.04</v>
      </c>
      <c r="AE41" s="117" t="s">
        <v>38</v>
      </c>
      <c r="AF41" s="132" t="s">
        <v>37</v>
      </c>
    </row>
    <row r="42" spans="1:32" ht="26.25" customHeight="1" x14ac:dyDescent="0.25">
      <c r="A42" s="115" t="s">
        <v>28</v>
      </c>
      <c r="B42" s="116" t="s">
        <v>29</v>
      </c>
      <c r="C42" s="117" t="s">
        <v>40</v>
      </c>
      <c r="D42" s="117">
        <v>2018</v>
      </c>
      <c r="E42" s="118">
        <v>2018010124</v>
      </c>
      <c r="F42" s="119" t="s">
        <v>1518</v>
      </c>
      <c r="G42" s="116" t="s">
        <v>32</v>
      </c>
      <c r="H42" s="117" t="s">
        <v>33</v>
      </c>
      <c r="I42" s="120">
        <v>100.42307692307692</v>
      </c>
      <c r="J42" s="120">
        <v>104.44</v>
      </c>
      <c r="K42" s="120">
        <v>104.44</v>
      </c>
      <c r="L42" s="117" t="s">
        <v>52</v>
      </c>
      <c r="M42" s="117"/>
      <c r="N42" s="134"/>
      <c r="O42" s="122" t="s">
        <v>1516</v>
      </c>
      <c r="P42" s="116" t="s">
        <v>37</v>
      </c>
      <c r="Q42" s="135" t="s">
        <v>493</v>
      </c>
      <c r="R42" s="124" t="s">
        <v>503</v>
      </c>
      <c r="S42" s="117"/>
      <c r="T42" s="124" t="s">
        <v>689</v>
      </c>
      <c r="U42" s="126">
        <v>43279</v>
      </c>
      <c r="V42" s="126">
        <v>43279</v>
      </c>
      <c r="W42" s="126">
        <v>43280</v>
      </c>
      <c r="X42" s="127">
        <v>43283</v>
      </c>
      <c r="Y42" s="128"/>
      <c r="Z42" s="128"/>
      <c r="AA42" s="128"/>
      <c r="AB42" s="129">
        <f t="shared" si="1"/>
        <v>100.42307692307692</v>
      </c>
      <c r="AC42" s="133">
        <v>104.44</v>
      </c>
      <c r="AD42" s="131">
        <v>0.04</v>
      </c>
      <c r="AE42" s="117" t="s">
        <v>38</v>
      </c>
      <c r="AF42" s="132" t="s">
        <v>37</v>
      </c>
    </row>
    <row r="43" spans="1:32" ht="26.25" customHeight="1" x14ac:dyDescent="0.25">
      <c r="A43" s="115" t="s">
        <v>28</v>
      </c>
      <c r="B43" s="116" t="s">
        <v>29</v>
      </c>
      <c r="C43" s="117" t="s">
        <v>40</v>
      </c>
      <c r="D43" s="117">
        <v>2018</v>
      </c>
      <c r="E43" s="118">
        <v>2018010307</v>
      </c>
      <c r="F43" s="119" t="s">
        <v>1519</v>
      </c>
      <c r="G43" s="116" t="s">
        <v>32</v>
      </c>
      <c r="H43" s="117" t="s">
        <v>33</v>
      </c>
      <c r="I43" s="120">
        <v>12.8</v>
      </c>
      <c r="J43" s="120">
        <v>15.49</v>
      </c>
      <c r="K43" s="120">
        <v>15.49</v>
      </c>
      <c r="L43" s="117" t="s">
        <v>52</v>
      </c>
      <c r="M43" s="117"/>
      <c r="N43" s="134"/>
      <c r="O43" s="122" t="s">
        <v>1516</v>
      </c>
      <c r="P43" s="116" t="s">
        <v>37</v>
      </c>
      <c r="Q43" s="135" t="s">
        <v>493</v>
      </c>
      <c r="R43" s="124" t="s">
        <v>503</v>
      </c>
      <c r="S43" s="117"/>
      <c r="T43" s="124" t="s">
        <v>689</v>
      </c>
      <c r="U43" s="126">
        <v>43279</v>
      </c>
      <c r="V43" s="126">
        <v>43279</v>
      </c>
      <c r="W43" s="126">
        <v>43280</v>
      </c>
      <c r="X43" s="127">
        <v>43296</v>
      </c>
      <c r="Y43" s="128"/>
      <c r="Z43" s="128"/>
      <c r="AA43" s="128"/>
      <c r="AB43" s="129">
        <f t="shared" si="1"/>
        <v>12.801652892561984</v>
      </c>
      <c r="AC43" s="133">
        <v>15.49</v>
      </c>
      <c r="AD43" s="131">
        <v>0.21</v>
      </c>
      <c r="AE43" s="117" t="s">
        <v>38</v>
      </c>
      <c r="AF43" s="132" t="s">
        <v>37</v>
      </c>
    </row>
    <row r="44" spans="1:32" ht="26.25" customHeight="1" x14ac:dyDescent="0.25">
      <c r="A44" s="115" t="s">
        <v>28</v>
      </c>
      <c r="B44" s="116" t="s">
        <v>29</v>
      </c>
      <c r="C44" s="117" t="s">
        <v>40</v>
      </c>
      <c r="D44" s="117">
        <v>2018</v>
      </c>
      <c r="E44" s="118">
        <v>2018010659</v>
      </c>
      <c r="F44" s="119" t="s">
        <v>1520</v>
      </c>
      <c r="G44" s="116" t="s">
        <v>32</v>
      </c>
      <c r="H44" s="117" t="s">
        <v>33</v>
      </c>
      <c r="I44" s="120">
        <v>370</v>
      </c>
      <c r="J44" s="120">
        <v>384.8</v>
      </c>
      <c r="K44" s="120">
        <v>384.8</v>
      </c>
      <c r="L44" s="117" t="s">
        <v>52</v>
      </c>
      <c r="M44" s="117"/>
      <c r="N44" s="134"/>
      <c r="O44" s="122" t="s">
        <v>1516</v>
      </c>
      <c r="P44" s="116" t="s">
        <v>37</v>
      </c>
      <c r="Q44" s="135" t="s">
        <v>493</v>
      </c>
      <c r="R44" s="124" t="s">
        <v>503</v>
      </c>
      <c r="S44" s="117"/>
      <c r="T44" s="124" t="s">
        <v>689</v>
      </c>
      <c r="U44" s="126">
        <v>43284</v>
      </c>
      <c r="V44" s="126">
        <v>43301</v>
      </c>
      <c r="W44" s="126">
        <v>43304</v>
      </c>
      <c r="X44" s="127">
        <v>43360</v>
      </c>
      <c r="Y44" s="128"/>
      <c r="Z44" s="128"/>
      <c r="AA44" s="128"/>
      <c r="AB44" s="129">
        <f t="shared" si="1"/>
        <v>370</v>
      </c>
      <c r="AC44" s="130">
        <v>384.8</v>
      </c>
      <c r="AD44" s="131">
        <v>0.04</v>
      </c>
      <c r="AE44" s="117" t="s">
        <v>38</v>
      </c>
      <c r="AF44" s="132" t="s">
        <v>37</v>
      </c>
    </row>
    <row r="45" spans="1:32" ht="26.25" customHeight="1" x14ac:dyDescent="0.25">
      <c r="A45" s="115" t="s">
        <v>28</v>
      </c>
      <c r="B45" s="116" t="s">
        <v>29</v>
      </c>
      <c r="C45" s="117" t="s">
        <v>65</v>
      </c>
      <c r="D45" s="117">
        <v>2018</v>
      </c>
      <c r="E45" s="118">
        <v>2018010120</v>
      </c>
      <c r="F45" s="119" t="s">
        <v>1521</v>
      </c>
      <c r="G45" s="116" t="s">
        <v>32</v>
      </c>
      <c r="H45" s="117" t="s">
        <v>33</v>
      </c>
      <c r="I45" s="120">
        <v>148.55000000000001</v>
      </c>
      <c r="J45" s="120">
        <v>179.75</v>
      </c>
      <c r="K45" s="120">
        <v>179.75</v>
      </c>
      <c r="L45" s="117"/>
      <c r="M45" s="136" t="s">
        <v>79</v>
      </c>
      <c r="N45" s="134"/>
      <c r="O45" s="122" t="s">
        <v>656</v>
      </c>
      <c r="P45" s="116" t="s">
        <v>37</v>
      </c>
      <c r="Q45" s="135" t="s">
        <v>493</v>
      </c>
      <c r="R45" s="124" t="s">
        <v>657</v>
      </c>
      <c r="S45" s="117"/>
      <c r="T45" s="124" t="s">
        <v>98</v>
      </c>
      <c r="U45" s="126">
        <v>43279</v>
      </c>
      <c r="V45" s="126">
        <v>43279</v>
      </c>
      <c r="W45" s="126">
        <v>43280</v>
      </c>
      <c r="X45" s="127">
        <v>43283</v>
      </c>
      <c r="Y45" s="128"/>
      <c r="Z45" s="128"/>
      <c r="AA45" s="128"/>
      <c r="AB45" s="129">
        <f t="shared" si="1"/>
        <v>148.55371900826447</v>
      </c>
      <c r="AC45" s="133">
        <v>179.75</v>
      </c>
      <c r="AD45" s="131">
        <v>0.21</v>
      </c>
      <c r="AE45" s="117" t="s">
        <v>38</v>
      </c>
      <c r="AF45" s="132" t="s">
        <v>37</v>
      </c>
    </row>
    <row r="46" spans="1:32" ht="26.25" customHeight="1" x14ac:dyDescent="0.25">
      <c r="A46" s="115" t="s">
        <v>28</v>
      </c>
      <c r="B46" s="116" t="s">
        <v>29</v>
      </c>
      <c r="C46" s="117" t="s">
        <v>515</v>
      </c>
      <c r="D46" s="117">
        <v>2018</v>
      </c>
      <c r="E46" s="118">
        <v>2018011044</v>
      </c>
      <c r="F46" s="119" t="s">
        <v>1522</v>
      </c>
      <c r="G46" s="116" t="s">
        <v>32</v>
      </c>
      <c r="H46" s="117" t="s">
        <v>33</v>
      </c>
      <c r="I46" s="120">
        <v>3280</v>
      </c>
      <c r="J46" s="120">
        <v>3968.8</v>
      </c>
      <c r="K46" s="120">
        <v>3968.8</v>
      </c>
      <c r="L46" s="117" t="s">
        <v>517</v>
      </c>
      <c r="M46" s="117"/>
      <c r="N46" s="121" t="s">
        <v>1523</v>
      </c>
      <c r="O46" s="122" t="s">
        <v>1524</v>
      </c>
      <c r="P46" s="116" t="s">
        <v>37</v>
      </c>
      <c r="Q46" s="135" t="s">
        <v>493</v>
      </c>
      <c r="R46" s="124" t="s">
        <v>1525</v>
      </c>
      <c r="S46" s="117"/>
      <c r="T46" s="124" t="s">
        <v>1526</v>
      </c>
      <c r="U46" s="126">
        <v>43293</v>
      </c>
      <c r="V46" s="126">
        <v>43300</v>
      </c>
      <c r="W46" s="126">
        <v>43301</v>
      </c>
      <c r="X46" s="127">
        <v>43368</v>
      </c>
      <c r="Y46" s="128"/>
      <c r="Z46" s="128"/>
      <c r="AA46" s="128"/>
      <c r="AB46" s="129">
        <f t="shared" si="1"/>
        <v>3280.0000000000005</v>
      </c>
      <c r="AC46" s="130">
        <v>3968.8</v>
      </c>
      <c r="AD46" s="131">
        <v>0.21</v>
      </c>
      <c r="AE46" s="117" t="s">
        <v>38</v>
      </c>
      <c r="AF46" s="132" t="s">
        <v>37</v>
      </c>
    </row>
    <row r="47" spans="1:32" ht="26.25" customHeight="1" x14ac:dyDescent="0.25">
      <c r="A47" s="115" t="s">
        <v>28</v>
      </c>
      <c r="B47" s="116" t="s">
        <v>29</v>
      </c>
      <c r="C47" s="117" t="s">
        <v>495</v>
      </c>
      <c r="D47" s="117">
        <v>2018</v>
      </c>
      <c r="E47" s="118">
        <v>2018011738</v>
      </c>
      <c r="F47" s="119" t="s">
        <v>1527</v>
      </c>
      <c r="G47" s="116" t="s">
        <v>32</v>
      </c>
      <c r="H47" s="117" t="s">
        <v>33</v>
      </c>
      <c r="I47" s="120">
        <v>666</v>
      </c>
      <c r="J47" s="120">
        <v>805.86</v>
      </c>
      <c r="K47" s="120">
        <v>805.86</v>
      </c>
      <c r="L47" s="117"/>
      <c r="M47" s="136" t="s">
        <v>79</v>
      </c>
      <c r="N47" s="121" t="s">
        <v>674</v>
      </c>
      <c r="O47" s="122" t="s">
        <v>675</v>
      </c>
      <c r="P47" s="116" t="s">
        <v>37</v>
      </c>
      <c r="Q47" s="135" t="s">
        <v>493</v>
      </c>
      <c r="R47" s="124" t="s">
        <v>676</v>
      </c>
      <c r="S47" s="117"/>
      <c r="T47" s="124" t="s">
        <v>98</v>
      </c>
      <c r="U47" s="126">
        <v>43299</v>
      </c>
      <c r="V47" s="126">
        <v>43301</v>
      </c>
      <c r="W47" s="126">
        <v>43304</v>
      </c>
      <c r="X47" s="127">
        <v>43360</v>
      </c>
      <c r="Y47" s="128"/>
      <c r="Z47" s="128"/>
      <c r="AA47" s="128"/>
      <c r="AB47" s="129">
        <v>666</v>
      </c>
      <c r="AC47" s="130">
        <v>805.86</v>
      </c>
      <c r="AD47" s="131">
        <v>0.21</v>
      </c>
      <c r="AE47" s="117" t="s">
        <v>38</v>
      </c>
      <c r="AF47" s="132" t="s">
        <v>37</v>
      </c>
    </row>
    <row r="48" spans="1:32" ht="26.25" customHeight="1" x14ac:dyDescent="0.25">
      <c r="A48" s="115" t="s">
        <v>28</v>
      </c>
      <c r="B48" s="116" t="s">
        <v>29</v>
      </c>
      <c r="C48" s="117" t="s">
        <v>495</v>
      </c>
      <c r="D48" s="117">
        <v>2018</v>
      </c>
      <c r="E48" s="118">
        <v>2018010663</v>
      </c>
      <c r="F48" s="119" t="s">
        <v>1528</v>
      </c>
      <c r="G48" s="116" t="s">
        <v>32</v>
      </c>
      <c r="H48" s="117" t="s">
        <v>33</v>
      </c>
      <c r="I48" s="120">
        <v>411.82644628099177</v>
      </c>
      <c r="J48" s="120">
        <v>498.31</v>
      </c>
      <c r="K48" s="120">
        <v>498.31</v>
      </c>
      <c r="L48" s="117"/>
      <c r="M48" s="136" t="s">
        <v>79</v>
      </c>
      <c r="N48" s="121" t="s">
        <v>674</v>
      </c>
      <c r="O48" s="122" t="s">
        <v>675</v>
      </c>
      <c r="P48" s="116" t="s">
        <v>37</v>
      </c>
      <c r="Q48" s="135" t="s">
        <v>493</v>
      </c>
      <c r="R48" s="124" t="s">
        <v>676</v>
      </c>
      <c r="S48" s="117"/>
      <c r="T48" s="124" t="s">
        <v>98</v>
      </c>
      <c r="U48" s="126">
        <v>43285</v>
      </c>
      <c r="V48" s="126">
        <v>43301</v>
      </c>
      <c r="W48" s="126">
        <v>43304</v>
      </c>
      <c r="X48" s="127">
        <v>43360</v>
      </c>
      <c r="Y48" s="128"/>
      <c r="Z48" s="128"/>
      <c r="AA48" s="128"/>
      <c r="AB48" s="129">
        <f>AC48/(1+AD48)</f>
        <v>411.82644628099177</v>
      </c>
      <c r="AC48" s="130">
        <v>498.31</v>
      </c>
      <c r="AD48" s="131">
        <v>0.21</v>
      </c>
      <c r="AE48" s="117" t="s">
        <v>38</v>
      </c>
      <c r="AF48" s="132" t="s">
        <v>37</v>
      </c>
    </row>
    <row r="49" spans="1:32" ht="26.25" customHeight="1" x14ac:dyDescent="0.25">
      <c r="A49" s="115" t="s">
        <v>28</v>
      </c>
      <c r="B49" s="116" t="s">
        <v>29</v>
      </c>
      <c r="C49" s="117" t="s">
        <v>65</v>
      </c>
      <c r="D49" s="117">
        <v>2018</v>
      </c>
      <c r="E49" s="118">
        <v>2018009937</v>
      </c>
      <c r="F49" s="119" t="s">
        <v>1529</v>
      </c>
      <c r="G49" s="116" t="s">
        <v>32</v>
      </c>
      <c r="H49" s="117" t="s">
        <v>33</v>
      </c>
      <c r="I49" s="120">
        <v>1231.404958677686</v>
      </c>
      <c r="J49" s="120">
        <v>1490</v>
      </c>
      <c r="K49" s="120">
        <v>1490</v>
      </c>
      <c r="L49" s="117"/>
      <c r="M49" s="117" t="s">
        <v>79</v>
      </c>
      <c r="N49" s="121" t="s">
        <v>679</v>
      </c>
      <c r="O49" s="122" t="s">
        <v>680</v>
      </c>
      <c r="P49" s="116" t="s">
        <v>37</v>
      </c>
      <c r="Q49" s="135" t="s">
        <v>493</v>
      </c>
      <c r="R49" s="124" t="s">
        <v>676</v>
      </c>
      <c r="S49" s="117"/>
      <c r="T49" s="124" t="s">
        <v>90</v>
      </c>
      <c r="U49" s="126">
        <v>43286</v>
      </c>
      <c r="V49" s="126">
        <v>43286</v>
      </c>
      <c r="W49" s="126">
        <v>43287</v>
      </c>
      <c r="X49" s="127">
        <v>43290</v>
      </c>
      <c r="Y49" s="128"/>
      <c r="Z49" s="128"/>
      <c r="AA49" s="128"/>
      <c r="AB49" s="129">
        <f>AC49/(1+AD49)</f>
        <v>1231.404958677686</v>
      </c>
      <c r="AC49" s="133">
        <v>1490</v>
      </c>
      <c r="AD49" s="131">
        <v>0.21</v>
      </c>
      <c r="AE49" s="117" t="s">
        <v>38</v>
      </c>
      <c r="AF49" s="132" t="s">
        <v>37</v>
      </c>
    </row>
    <row r="50" spans="1:32" ht="26.25" customHeight="1" x14ac:dyDescent="0.25">
      <c r="A50" s="115" t="s">
        <v>28</v>
      </c>
      <c r="B50" s="116" t="s">
        <v>29</v>
      </c>
      <c r="C50" s="117" t="s">
        <v>65</v>
      </c>
      <c r="D50" s="117">
        <v>2018</v>
      </c>
      <c r="E50" s="118">
        <v>2018006693</v>
      </c>
      <c r="F50" s="119" t="s">
        <v>1530</v>
      </c>
      <c r="G50" s="116" t="s">
        <v>32</v>
      </c>
      <c r="H50" s="117" t="s">
        <v>33</v>
      </c>
      <c r="I50" s="120">
        <v>1231.404958677686</v>
      </c>
      <c r="J50" s="120">
        <v>1490</v>
      </c>
      <c r="K50" s="120">
        <v>1490</v>
      </c>
      <c r="L50" s="117" t="s">
        <v>514</v>
      </c>
      <c r="M50" s="136" t="s">
        <v>79</v>
      </c>
      <c r="N50" s="121" t="s">
        <v>679</v>
      </c>
      <c r="O50" s="122" t="s">
        <v>680</v>
      </c>
      <c r="P50" s="116" t="s">
        <v>37</v>
      </c>
      <c r="Q50" s="135" t="s">
        <v>493</v>
      </c>
      <c r="R50" s="124" t="s">
        <v>676</v>
      </c>
      <c r="S50" s="117"/>
      <c r="T50" s="124" t="s">
        <v>90</v>
      </c>
      <c r="U50" s="126">
        <v>43237</v>
      </c>
      <c r="V50" s="126">
        <v>43237</v>
      </c>
      <c r="W50" s="126">
        <v>43242</v>
      </c>
      <c r="X50" s="127">
        <v>43290</v>
      </c>
      <c r="Y50" s="128"/>
      <c r="Z50" s="128"/>
      <c r="AA50" s="128"/>
      <c r="AB50" s="129">
        <f>AC50/(1+AD50)</f>
        <v>1231.404958677686</v>
      </c>
      <c r="AC50" s="133">
        <v>1490</v>
      </c>
      <c r="AD50" s="131">
        <v>0.21</v>
      </c>
      <c r="AE50" s="117" t="s">
        <v>38</v>
      </c>
      <c r="AF50" s="132" t="s">
        <v>37</v>
      </c>
    </row>
    <row r="51" spans="1:32" ht="26.25" customHeight="1" x14ac:dyDescent="0.25">
      <c r="A51" s="115" t="s">
        <v>28</v>
      </c>
      <c r="B51" s="116" t="s">
        <v>29</v>
      </c>
      <c r="C51" s="117" t="s">
        <v>495</v>
      </c>
      <c r="D51" s="117">
        <v>2018</v>
      </c>
      <c r="E51" s="118">
        <v>2018011280</v>
      </c>
      <c r="F51" s="119" t="s">
        <v>1531</v>
      </c>
      <c r="G51" s="116" t="s">
        <v>32</v>
      </c>
      <c r="H51" s="117" t="s">
        <v>33</v>
      </c>
      <c r="I51" s="120">
        <v>600</v>
      </c>
      <c r="J51" s="120">
        <v>726</v>
      </c>
      <c r="K51" s="120">
        <v>726</v>
      </c>
      <c r="L51" s="117"/>
      <c r="M51" s="136" t="s">
        <v>79</v>
      </c>
      <c r="N51" s="121" t="s">
        <v>106</v>
      </c>
      <c r="O51" s="122" t="s">
        <v>107</v>
      </c>
      <c r="P51" s="116" t="s">
        <v>37</v>
      </c>
      <c r="Q51" s="135" t="s">
        <v>493</v>
      </c>
      <c r="R51" s="124" t="s">
        <v>657</v>
      </c>
      <c r="S51" s="117"/>
      <c r="T51" s="124" t="s">
        <v>558</v>
      </c>
      <c r="U51" s="126">
        <v>43293</v>
      </c>
      <c r="V51" s="126">
        <v>43301</v>
      </c>
      <c r="W51" s="126">
        <v>43304</v>
      </c>
      <c r="X51" s="127">
        <v>43368</v>
      </c>
      <c r="Y51" s="128"/>
      <c r="Z51" s="128"/>
      <c r="AA51" s="128"/>
      <c r="AB51" s="129">
        <v>600</v>
      </c>
      <c r="AC51" s="130">
        <v>726</v>
      </c>
      <c r="AD51" s="131">
        <v>0.21</v>
      </c>
      <c r="AE51" s="117" t="s">
        <v>38</v>
      </c>
      <c r="AF51" s="132" t="s">
        <v>37</v>
      </c>
    </row>
    <row r="52" spans="1:32" ht="26.25" customHeight="1" x14ac:dyDescent="0.25">
      <c r="A52" s="115" t="s">
        <v>28</v>
      </c>
      <c r="B52" s="116" t="s">
        <v>29</v>
      </c>
      <c r="C52" s="117" t="s">
        <v>495</v>
      </c>
      <c r="D52" s="117">
        <v>2018</v>
      </c>
      <c r="E52" s="118">
        <v>2018010629</v>
      </c>
      <c r="F52" s="119" t="s">
        <v>1532</v>
      </c>
      <c r="G52" s="116" t="s">
        <v>32</v>
      </c>
      <c r="H52" s="117" t="s">
        <v>33</v>
      </c>
      <c r="I52" s="120">
        <v>3500</v>
      </c>
      <c r="J52" s="120">
        <v>4235</v>
      </c>
      <c r="K52" s="120">
        <v>4235</v>
      </c>
      <c r="L52" s="117"/>
      <c r="M52" s="136" t="s">
        <v>79</v>
      </c>
      <c r="N52" s="121" t="s">
        <v>1533</v>
      </c>
      <c r="O52" s="122" t="s">
        <v>1534</v>
      </c>
      <c r="P52" s="116" t="s">
        <v>37</v>
      </c>
      <c r="Q52" s="135" t="s">
        <v>493</v>
      </c>
      <c r="R52" s="124" t="s">
        <v>500</v>
      </c>
      <c r="S52" s="117"/>
      <c r="T52" s="124" t="s">
        <v>90</v>
      </c>
      <c r="U52" s="126">
        <v>43284</v>
      </c>
      <c r="V52" s="126">
        <v>43286</v>
      </c>
      <c r="W52" s="126">
        <v>43290</v>
      </c>
      <c r="X52" s="127">
        <v>43353</v>
      </c>
      <c r="Y52" s="128"/>
      <c r="Z52" s="128"/>
      <c r="AA52" s="128"/>
      <c r="AB52" s="129">
        <v>3500</v>
      </c>
      <c r="AC52" s="130">
        <v>4235</v>
      </c>
      <c r="AD52" s="131">
        <v>0.21</v>
      </c>
      <c r="AE52" s="117" t="s">
        <v>38</v>
      </c>
      <c r="AF52" s="132" t="s">
        <v>37</v>
      </c>
    </row>
    <row r="53" spans="1:32" ht="26.25" customHeight="1" x14ac:dyDescent="0.25">
      <c r="A53" s="115" t="s">
        <v>28</v>
      </c>
      <c r="B53" s="116" t="s">
        <v>29</v>
      </c>
      <c r="C53" s="117" t="s">
        <v>495</v>
      </c>
      <c r="D53" s="117">
        <v>2018</v>
      </c>
      <c r="E53" s="118">
        <v>2018012324</v>
      </c>
      <c r="F53" s="119" t="s">
        <v>1535</v>
      </c>
      <c r="G53" s="116" t="s">
        <v>32</v>
      </c>
      <c r="H53" s="117" t="s">
        <v>33</v>
      </c>
      <c r="I53" s="120">
        <v>5000</v>
      </c>
      <c r="J53" s="120">
        <v>6050</v>
      </c>
      <c r="K53" s="120">
        <v>6050</v>
      </c>
      <c r="L53" s="117"/>
      <c r="M53" s="117" t="s">
        <v>614</v>
      </c>
      <c r="N53" s="121" t="s">
        <v>1536</v>
      </c>
      <c r="O53" s="122" t="s">
        <v>1537</v>
      </c>
      <c r="P53" s="116" t="s">
        <v>37</v>
      </c>
      <c r="Q53" s="135" t="s">
        <v>1538</v>
      </c>
      <c r="R53" s="124" t="s">
        <v>1539</v>
      </c>
      <c r="S53" s="117"/>
      <c r="T53" s="124" t="s">
        <v>90</v>
      </c>
      <c r="U53" s="126">
        <v>43307</v>
      </c>
      <c r="V53" s="126">
        <v>43326</v>
      </c>
      <c r="W53" s="126">
        <v>43328</v>
      </c>
      <c r="X53" s="127">
        <v>43368</v>
      </c>
      <c r="Y53" s="128"/>
      <c r="Z53" s="128"/>
      <c r="AA53" s="128"/>
      <c r="AB53" s="129">
        <v>5000</v>
      </c>
      <c r="AC53" s="130">
        <v>6050</v>
      </c>
      <c r="AD53" s="131">
        <v>0.21</v>
      </c>
      <c r="AE53" s="117" t="s">
        <v>38</v>
      </c>
      <c r="AF53" s="132" t="s">
        <v>37</v>
      </c>
    </row>
    <row r="54" spans="1:32" ht="26.25" customHeight="1" x14ac:dyDescent="0.25">
      <c r="A54" s="115" t="s">
        <v>28</v>
      </c>
      <c r="B54" s="116" t="s">
        <v>29</v>
      </c>
      <c r="C54" s="117" t="s">
        <v>495</v>
      </c>
      <c r="D54" s="117">
        <v>2018</v>
      </c>
      <c r="E54" s="118">
        <v>2018011819</v>
      </c>
      <c r="F54" s="119" t="s">
        <v>1540</v>
      </c>
      <c r="G54" s="116" t="s">
        <v>32</v>
      </c>
      <c r="H54" s="117" t="s">
        <v>33</v>
      </c>
      <c r="I54" s="120">
        <v>359</v>
      </c>
      <c r="J54" s="120">
        <v>359</v>
      </c>
      <c r="K54" s="120">
        <v>359</v>
      </c>
      <c r="L54" s="117"/>
      <c r="M54" s="117" t="s">
        <v>614</v>
      </c>
      <c r="N54" s="121"/>
      <c r="O54" s="122" t="s">
        <v>1541</v>
      </c>
      <c r="P54" s="116" t="s">
        <v>37</v>
      </c>
      <c r="Q54" s="135" t="s">
        <v>38</v>
      </c>
      <c r="R54" s="124" t="s">
        <v>503</v>
      </c>
      <c r="S54" s="117"/>
      <c r="T54" s="124" t="s">
        <v>90</v>
      </c>
      <c r="U54" s="126">
        <v>43299</v>
      </c>
      <c r="V54" s="126">
        <v>43301</v>
      </c>
      <c r="W54" s="126">
        <v>43304</v>
      </c>
      <c r="X54" s="127">
        <v>43368</v>
      </c>
      <c r="Y54" s="128"/>
      <c r="Z54" s="128"/>
      <c r="AA54" s="128"/>
      <c r="AB54" s="129">
        <v>359</v>
      </c>
      <c r="AC54" s="130">
        <v>359</v>
      </c>
      <c r="AD54" s="131">
        <v>0</v>
      </c>
      <c r="AE54" s="117" t="s">
        <v>38</v>
      </c>
      <c r="AF54" s="132" t="s">
        <v>37</v>
      </c>
    </row>
    <row r="55" spans="1:32" ht="26.25" customHeight="1" x14ac:dyDescent="0.25">
      <c r="A55" s="115" t="s">
        <v>28</v>
      </c>
      <c r="B55" s="116" t="s">
        <v>29</v>
      </c>
      <c r="C55" s="117" t="s">
        <v>495</v>
      </c>
      <c r="D55" s="117">
        <v>2018</v>
      </c>
      <c r="E55" s="118">
        <v>2018009695</v>
      </c>
      <c r="F55" s="119" t="s">
        <v>1542</v>
      </c>
      <c r="G55" s="116" t="s">
        <v>32</v>
      </c>
      <c r="H55" s="117" t="s">
        <v>33</v>
      </c>
      <c r="I55" s="120">
        <v>115.99999999999999</v>
      </c>
      <c r="J55" s="120">
        <v>127.6</v>
      </c>
      <c r="K55" s="120">
        <v>127.6</v>
      </c>
      <c r="L55" s="117"/>
      <c r="M55" s="117" t="s">
        <v>79</v>
      </c>
      <c r="N55" s="121"/>
      <c r="O55" s="122" t="s">
        <v>1543</v>
      </c>
      <c r="P55" s="116" t="s">
        <v>37</v>
      </c>
      <c r="Q55" s="135" t="s">
        <v>38</v>
      </c>
      <c r="R55" s="124" t="s">
        <v>726</v>
      </c>
      <c r="S55" s="117"/>
      <c r="T55" s="124" t="s">
        <v>70</v>
      </c>
      <c r="U55" s="126">
        <v>43272</v>
      </c>
      <c r="V55" s="126">
        <v>43272</v>
      </c>
      <c r="W55" s="126">
        <v>43280</v>
      </c>
      <c r="X55" s="127">
        <v>43283</v>
      </c>
      <c r="Y55" s="128"/>
      <c r="Z55" s="128"/>
      <c r="AA55" s="128"/>
      <c r="AB55" s="129">
        <f t="shared" ref="AB55:AB65" si="2">AC55/(1+AD55)</f>
        <v>115.99999999999999</v>
      </c>
      <c r="AC55" s="133">
        <v>127.6</v>
      </c>
      <c r="AD55" s="131">
        <v>0.1</v>
      </c>
      <c r="AE55" s="117" t="s">
        <v>38</v>
      </c>
      <c r="AF55" s="132" t="s">
        <v>37</v>
      </c>
    </row>
    <row r="56" spans="1:32" ht="26.25" customHeight="1" x14ac:dyDescent="0.25">
      <c r="A56" s="115" t="s">
        <v>28</v>
      </c>
      <c r="B56" s="116" t="s">
        <v>29</v>
      </c>
      <c r="C56" s="117" t="s">
        <v>515</v>
      </c>
      <c r="D56" s="117">
        <v>2018</v>
      </c>
      <c r="E56" s="118">
        <v>2018010910</v>
      </c>
      <c r="F56" s="119" t="s">
        <v>1544</v>
      </c>
      <c r="G56" s="116" t="s">
        <v>32</v>
      </c>
      <c r="H56" s="117" t="s">
        <v>33</v>
      </c>
      <c r="I56" s="120">
        <v>13491.330578512398</v>
      </c>
      <c r="J56" s="120">
        <v>16324.51</v>
      </c>
      <c r="K56" s="120">
        <v>16324.51</v>
      </c>
      <c r="L56" s="117" t="s">
        <v>517</v>
      </c>
      <c r="M56" s="117"/>
      <c r="N56" s="121" t="s">
        <v>1545</v>
      </c>
      <c r="O56" s="122" t="s">
        <v>1546</v>
      </c>
      <c r="P56" s="116" t="s">
        <v>37</v>
      </c>
      <c r="Q56" s="135" t="s">
        <v>38</v>
      </c>
      <c r="R56" s="124" t="s">
        <v>676</v>
      </c>
      <c r="S56" s="117"/>
      <c r="T56" s="124" t="s">
        <v>1547</v>
      </c>
      <c r="U56" s="126">
        <v>43287</v>
      </c>
      <c r="V56" s="126">
        <v>43287</v>
      </c>
      <c r="W56" s="126">
        <v>43290</v>
      </c>
      <c r="X56" s="127">
        <v>43353</v>
      </c>
      <c r="Y56" s="128"/>
      <c r="Z56" s="128"/>
      <c r="AA56" s="128"/>
      <c r="AB56" s="129">
        <f t="shared" si="2"/>
        <v>13491.330578512398</v>
      </c>
      <c r="AC56" s="133">
        <v>16324.51</v>
      </c>
      <c r="AD56" s="131">
        <v>0.21</v>
      </c>
      <c r="AE56" s="117" t="s">
        <v>38</v>
      </c>
      <c r="AF56" s="132" t="s">
        <v>37</v>
      </c>
    </row>
    <row r="57" spans="1:32" ht="26.25" customHeight="1" x14ac:dyDescent="0.25">
      <c r="A57" s="115" t="s">
        <v>28</v>
      </c>
      <c r="B57" s="116" t="s">
        <v>29</v>
      </c>
      <c r="C57" s="117" t="s">
        <v>65</v>
      </c>
      <c r="D57" s="117">
        <v>2018</v>
      </c>
      <c r="E57" s="118">
        <v>2018008082</v>
      </c>
      <c r="F57" s="119" t="s">
        <v>1548</v>
      </c>
      <c r="G57" s="116" t="s">
        <v>32</v>
      </c>
      <c r="H57" s="117" t="s">
        <v>33</v>
      </c>
      <c r="I57" s="120">
        <v>14306.445454545454</v>
      </c>
      <c r="J57" s="129">
        <f>K57/(1+L57)</f>
        <v>15737.09</v>
      </c>
      <c r="K57" s="120">
        <v>15737.09</v>
      </c>
      <c r="L57" s="117"/>
      <c r="M57" s="117" t="s">
        <v>79</v>
      </c>
      <c r="N57" s="134" t="s">
        <v>1549</v>
      </c>
      <c r="O57" s="122" t="s">
        <v>1550</v>
      </c>
      <c r="P57" s="116" t="s">
        <v>37</v>
      </c>
      <c r="Q57" s="135" t="s">
        <v>38</v>
      </c>
      <c r="R57" s="124" t="s">
        <v>1551</v>
      </c>
      <c r="S57" s="117"/>
      <c r="T57" s="124" t="s">
        <v>689</v>
      </c>
      <c r="U57" s="126">
        <v>43133</v>
      </c>
      <c r="V57" s="126">
        <v>43133</v>
      </c>
      <c r="W57" s="126">
        <v>43287</v>
      </c>
      <c r="X57" s="127">
        <v>43290</v>
      </c>
      <c r="Y57" s="128"/>
      <c r="Z57" s="128"/>
      <c r="AA57" s="128"/>
      <c r="AB57" s="129">
        <f t="shared" si="2"/>
        <v>14306.445454545454</v>
      </c>
      <c r="AC57" s="133">
        <v>15737.09</v>
      </c>
      <c r="AD57" s="131">
        <v>0.1</v>
      </c>
      <c r="AE57" s="117" t="s">
        <v>38</v>
      </c>
      <c r="AF57" s="132" t="s">
        <v>37</v>
      </c>
    </row>
    <row r="58" spans="1:32" ht="26.25" customHeight="1" x14ac:dyDescent="0.25">
      <c r="A58" s="115" t="s">
        <v>28</v>
      </c>
      <c r="B58" s="116" t="s">
        <v>29</v>
      </c>
      <c r="C58" s="117" t="s">
        <v>515</v>
      </c>
      <c r="D58" s="117">
        <v>2018</v>
      </c>
      <c r="E58" s="118">
        <v>2018009914</v>
      </c>
      <c r="F58" s="119" t="s">
        <v>1552</v>
      </c>
      <c r="G58" s="116" t="s">
        <v>32</v>
      </c>
      <c r="H58" s="117" t="s">
        <v>33</v>
      </c>
      <c r="I58" s="120">
        <v>401.65289256198349</v>
      </c>
      <c r="J58" s="120">
        <v>486</v>
      </c>
      <c r="K58" s="120">
        <v>486</v>
      </c>
      <c r="L58" s="117" t="s">
        <v>52</v>
      </c>
      <c r="M58" s="138" t="s">
        <v>514</v>
      </c>
      <c r="N58" s="121"/>
      <c r="O58" s="122" t="s">
        <v>700</v>
      </c>
      <c r="P58" s="116" t="s">
        <v>37</v>
      </c>
      <c r="Q58" s="135" t="s">
        <v>38</v>
      </c>
      <c r="R58" s="124" t="s">
        <v>503</v>
      </c>
      <c r="S58" s="117"/>
      <c r="T58" s="124" t="s">
        <v>125</v>
      </c>
      <c r="U58" s="126">
        <v>43279</v>
      </c>
      <c r="V58" s="126">
        <v>43279</v>
      </c>
      <c r="W58" s="126">
        <v>43280</v>
      </c>
      <c r="X58" s="127">
        <v>43283</v>
      </c>
      <c r="Y58" s="128"/>
      <c r="Z58" s="128"/>
      <c r="AA58" s="128"/>
      <c r="AB58" s="129">
        <f t="shared" si="2"/>
        <v>401.65289256198349</v>
      </c>
      <c r="AC58" s="133">
        <v>486</v>
      </c>
      <c r="AD58" s="131">
        <v>0.21</v>
      </c>
      <c r="AE58" s="117" t="s">
        <v>38</v>
      </c>
      <c r="AF58" s="132" t="s">
        <v>37</v>
      </c>
    </row>
    <row r="59" spans="1:32" ht="26.25" customHeight="1" x14ac:dyDescent="0.25">
      <c r="A59" s="115" t="s">
        <v>28</v>
      </c>
      <c r="B59" s="116" t="s">
        <v>29</v>
      </c>
      <c r="C59" s="117" t="s">
        <v>40</v>
      </c>
      <c r="D59" s="117">
        <v>2018</v>
      </c>
      <c r="E59" s="118">
        <v>2018010510</v>
      </c>
      <c r="F59" s="119" t="s">
        <v>1553</v>
      </c>
      <c r="G59" s="116" t="s">
        <v>32</v>
      </c>
      <c r="H59" s="117" t="s">
        <v>33</v>
      </c>
      <c r="I59" s="120">
        <v>181.81818181818181</v>
      </c>
      <c r="J59" s="120">
        <v>220</v>
      </c>
      <c r="K59" s="120">
        <v>220</v>
      </c>
      <c r="L59" s="117" t="s">
        <v>52</v>
      </c>
      <c r="M59" s="117"/>
      <c r="N59" s="121"/>
      <c r="O59" s="122" t="s">
        <v>700</v>
      </c>
      <c r="P59" s="116" t="s">
        <v>37</v>
      </c>
      <c r="Q59" s="135" t="s">
        <v>38</v>
      </c>
      <c r="R59" s="124" t="s">
        <v>503</v>
      </c>
      <c r="S59" s="117"/>
      <c r="T59" s="124" t="s">
        <v>125</v>
      </c>
      <c r="U59" s="126">
        <v>43286</v>
      </c>
      <c r="V59" s="126">
        <v>43286</v>
      </c>
      <c r="W59" s="126">
        <v>43287</v>
      </c>
      <c r="X59" s="127">
        <v>43290</v>
      </c>
      <c r="Y59" s="128"/>
      <c r="Z59" s="128"/>
      <c r="AA59" s="128"/>
      <c r="AB59" s="129">
        <f t="shared" si="2"/>
        <v>181.81818181818181</v>
      </c>
      <c r="AC59" s="133">
        <v>220</v>
      </c>
      <c r="AD59" s="131">
        <v>0.21</v>
      </c>
      <c r="AE59" s="117" t="s">
        <v>38</v>
      </c>
      <c r="AF59" s="132" t="s">
        <v>37</v>
      </c>
    </row>
    <row r="60" spans="1:32" ht="26.25" customHeight="1" x14ac:dyDescent="0.25">
      <c r="A60" s="115" t="s">
        <v>28</v>
      </c>
      <c r="B60" s="116" t="s">
        <v>29</v>
      </c>
      <c r="C60" s="117" t="s">
        <v>40</v>
      </c>
      <c r="D60" s="117">
        <v>2018</v>
      </c>
      <c r="E60" s="118">
        <v>2018011180</v>
      </c>
      <c r="F60" s="119" t="s">
        <v>1554</v>
      </c>
      <c r="G60" s="116" t="s">
        <v>32</v>
      </c>
      <c r="H60" s="117" t="s">
        <v>33</v>
      </c>
      <c r="I60" s="120">
        <v>133.05785123966942</v>
      </c>
      <c r="J60" s="120">
        <v>161</v>
      </c>
      <c r="K60" s="120">
        <v>161</v>
      </c>
      <c r="L60" s="117" t="s">
        <v>52</v>
      </c>
      <c r="M60" s="117"/>
      <c r="N60" s="121"/>
      <c r="O60" s="122" t="s">
        <v>700</v>
      </c>
      <c r="P60" s="116" t="s">
        <v>37</v>
      </c>
      <c r="Q60" s="135" t="s">
        <v>38</v>
      </c>
      <c r="R60" s="124" t="s">
        <v>503</v>
      </c>
      <c r="S60" s="117"/>
      <c r="T60" s="124" t="s">
        <v>125</v>
      </c>
      <c r="U60" s="126">
        <v>43298</v>
      </c>
      <c r="V60" s="126">
        <v>43301</v>
      </c>
      <c r="W60" s="126">
        <v>43304</v>
      </c>
      <c r="X60" s="127">
        <v>43360</v>
      </c>
      <c r="Y60" s="128"/>
      <c r="Z60" s="128"/>
      <c r="AA60" s="128"/>
      <c r="AB60" s="129">
        <f t="shared" si="2"/>
        <v>133.05785123966942</v>
      </c>
      <c r="AC60" s="130">
        <v>161</v>
      </c>
      <c r="AD60" s="131">
        <v>0.21</v>
      </c>
      <c r="AE60" s="117" t="s">
        <v>38</v>
      </c>
      <c r="AF60" s="132" t="s">
        <v>37</v>
      </c>
    </row>
    <row r="61" spans="1:32" ht="26.25" customHeight="1" x14ac:dyDescent="0.25">
      <c r="A61" s="115" t="s">
        <v>28</v>
      </c>
      <c r="B61" s="116" t="s">
        <v>29</v>
      </c>
      <c r="C61" s="117" t="s">
        <v>65</v>
      </c>
      <c r="D61" s="117">
        <v>2018</v>
      </c>
      <c r="E61" s="118">
        <v>2018008581</v>
      </c>
      <c r="F61" s="119" t="s">
        <v>1555</v>
      </c>
      <c r="G61" s="116" t="s">
        <v>32</v>
      </c>
      <c r="H61" s="117" t="s">
        <v>33</v>
      </c>
      <c r="I61" s="120">
        <v>500</v>
      </c>
      <c r="J61" s="120">
        <v>500</v>
      </c>
      <c r="K61" s="120">
        <v>500</v>
      </c>
      <c r="L61" s="117"/>
      <c r="M61" s="117" t="s">
        <v>74</v>
      </c>
      <c r="N61" s="121" t="s">
        <v>1556</v>
      </c>
      <c r="O61" s="122" t="s">
        <v>1557</v>
      </c>
      <c r="P61" s="116" t="s">
        <v>37</v>
      </c>
      <c r="Q61" s="135" t="s">
        <v>38</v>
      </c>
      <c r="R61" s="124" t="s">
        <v>752</v>
      </c>
      <c r="S61" s="117"/>
      <c r="T61" s="124" t="s">
        <v>90</v>
      </c>
      <c r="U61" s="126">
        <v>43251</v>
      </c>
      <c r="V61" s="126">
        <v>43251</v>
      </c>
      <c r="W61" s="126">
        <v>43252</v>
      </c>
      <c r="X61" s="127">
        <v>43283</v>
      </c>
      <c r="Y61" s="128"/>
      <c r="Z61" s="128"/>
      <c r="AA61" s="128"/>
      <c r="AB61" s="129">
        <f t="shared" si="2"/>
        <v>500</v>
      </c>
      <c r="AC61" s="133">
        <v>500</v>
      </c>
      <c r="AD61" s="131">
        <v>0</v>
      </c>
      <c r="AE61" s="117" t="s">
        <v>38</v>
      </c>
      <c r="AF61" s="132" t="s">
        <v>37</v>
      </c>
    </row>
    <row r="62" spans="1:32" ht="26.25" customHeight="1" x14ac:dyDescent="0.25">
      <c r="A62" s="115" t="s">
        <v>28</v>
      </c>
      <c r="B62" s="116" t="s">
        <v>29</v>
      </c>
      <c r="C62" s="117" t="s">
        <v>40</v>
      </c>
      <c r="D62" s="117">
        <v>2018</v>
      </c>
      <c r="E62" s="118">
        <v>2018011892</v>
      </c>
      <c r="F62" s="119" t="s">
        <v>1558</v>
      </c>
      <c r="G62" s="116" t="s">
        <v>32</v>
      </c>
      <c r="H62" s="117" t="s">
        <v>33</v>
      </c>
      <c r="I62" s="120">
        <v>480</v>
      </c>
      <c r="J62" s="120">
        <v>580.79999999999995</v>
      </c>
      <c r="K62" s="120">
        <v>580.79999999999995</v>
      </c>
      <c r="L62" s="117" t="s">
        <v>52</v>
      </c>
      <c r="M62" s="117"/>
      <c r="N62" s="121" t="s">
        <v>1559</v>
      </c>
      <c r="O62" s="122" t="s">
        <v>1560</v>
      </c>
      <c r="P62" s="116" t="s">
        <v>37</v>
      </c>
      <c r="Q62" s="135" t="s">
        <v>493</v>
      </c>
      <c r="R62" s="124" t="s">
        <v>933</v>
      </c>
      <c r="S62" s="117"/>
      <c r="T62" s="124" t="s">
        <v>504</v>
      </c>
      <c r="U62" s="126">
        <v>43299</v>
      </c>
      <c r="V62" s="126">
        <v>43301</v>
      </c>
      <c r="W62" s="126">
        <v>43304</v>
      </c>
      <c r="X62" s="127">
        <v>43360</v>
      </c>
      <c r="Y62" s="128"/>
      <c r="Z62" s="128"/>
      <c r="AA62" s="128"/>
      <c r="AB62" s="129">
        <f t="shared" si="2"/>
        <v>480</v>
      </c>
      <c r="AC62" s="133">
        <v>580.79999999999995</v>
      </c>
      <c r="AD62" s="131">
        <v>0.21</v>
      </c>
      <c r="AE62" s="117" t="s">
        <v>38</v>
      </c>
      <c r="AF62" s="132" t="s">
        <v>37</v>
      </c>
    </row>
    <row r="63" spans="1:32" ht="26.25" customHeight="1" x14ac:dyDescent="0.25">
      <c r="A63" s="115" t="s">
        <v>28</v>
      </c>
      <c r="B63" s="116" t="s">
        <v>29</v>
      </c>
      <c r="C63" s="117" t="s">
        <v>515</v>
      </c>
      <c r="D63" s="117">
        <v>2018</v>
      </c>
      <c r="E63" s="118">
        <v>2018010474</v>
      </c>
      <c r="F63" s="119" t="s">
        <v>1561</v>
      </c>
      <c r="G63" s="116" t="s">
        <v>32</v>
      </c>
      <c r="H63" s="117" t="s">
        <v>33</v>
      </c>
      <c r="I63" s="120">
        <v>2816.636363636364</v>
      </c>
      <c r="J63" s="120">
        <v>3408.13</v>
      </c>
      <c r="K63" s="120">
        <v>3408.13</v>
      </c>
      <c r="L63" s="117" t="s">
        <v>517</v>
      </c>
      <c r="M63" s="117"/>
      <c r="N63" s="121" t="s">
        <v>1562</v>
      </c>
      <c r="O63" s="122" t="s">
        <v>1563</v>
      </c>
      <c r="P63" s="116" t="s">
        <v>37</v>
      </c>
      <c r="Q63" s="135" t="s">
        <v>493</v>
      </c>
      <c r="R63" s="124" t="s">
        <v>1564</v>
      </c>
      <c r="S63" s="117"/>
      <c r="T63" s="124" t="s">
        <v>448</v>
      </c>
      <c r="U63" s="126">
        <v>43286</v>
      </c>
      <c r="V63" s="126">
        <v>43286</v>
      </c>
      <c r="W63" s="126">
        <v>43287</v>
      </c>
      <c r="X63" s="127">
        <v>43290</v>
      </c>
      <c r="Y63" s="128"/>
      <c r="Z63" s="128"/>
      <c r="AA63" s="128"/>
      <c r="AB63" s="129">
        <f t="shared" si="2"/>
        <v>2816.636363636364</v>
      </c>
      <c r="AC63" s="133">
        <v>3408.13</v>
      </c>
      <c r="AD63" s="131">
        <v>0.21</v>
      </c>
      <c r="AE63" s="117" t="s">
        <v>38</v>
      </c>
      <c r="AF63" s="132" t="s">
        <v>37</v>
      </c>
    </row>
    <row r="64" spans="1:32" ht="26.25" customHeight="1" x14ac:dyDescent="0.25">
      <c r="A64" s="115" t="s">
        <v>28</v>
      </c>
      <c r="B64" s="116" t="s">
        <v>29</v>
      </c>
      <c r="C64" s="117" t="s">
        <v>40</v>
      </c>
      <c r="D64" s="117">
        <v>2018</v>
      </c>
      <c r="E64" s="118">
        <v>2018010930</v>
      </c>
      <c r="F64" s="119" t="s">
        <v>1565</v>
      </c>
      <c r="G64" s="116" t="s">
        <v>32</v>
      </c>
      <c r="H64" s="117" t="s">
        <v>33</v>
      </c>
      <c r="I64" s="120">
        <v>142</v>
      </c>
      <c r="J64" s="120">
        <v>171.82</v>
      </c>
      <c r="K64" s="120">
        <v>171.82</v>
      </c>
      <c r="L64" s="117" t="s">
        <v>52</v>
      </c>
      <c r="M64" s="117"/>
      <c r="N64" s="121" t="s">
        <v>718</v>
      </c>
      <c r="O64" s="122" t="s">
        <v>719</v>
      </c>
      <c r="P64" s="116" t="s">
        <v>37</v>
      </c>
      <c r="Q64" s="135" t="s">
        <v>493</v>
      </c>
      <c r="R64" s="124" t="s">
        <v>720</v>
      </c>
      <c r="S64" s="117"/>
      <c r="T64" s="124" t="s">
        <v>70</v>
      </c>
      <c r="U64" s="126">
        <v>43290</v>
      </c>
      <c r="V64" s="126">
        <v>43301</v>
      </c>
      <c r="W64" s="126">
        <v>43304</v>
      </c>
      <c r="X64" s="127">
        <v>43368</v>
      </c>
      <c r="Y64" s="128"/>
      <c r="Z64" s="128"/>
      <c r="AA64" s="128"/>
      <c r="AB64" s="129">
        <f t="shared" si="2"/>
        <v>142</v>
      </c>
      <c r="AC64" s="133">
        <v>171.82</v>
      </c>
      <c r="AD64" s="131">
        <v>0.21</v>
      </c>
      <c r="AE64" s="117" t="s">
        <v>38</v>
      </c>
      <c r="AF64" s="132" t="s">
        <v>37</v>
      </c>
    </row>
    <row r="65" spans="1:32" ht="26.25" customHeight="1" x14ac:dyDescent="0.25">
      <c r="A65" s="115" t="s">
        <v>28</v>
      </c>
      <c r="B65" s="116" t="s">
        <v>29</v>
      </c>
      <c r="C65" s="117" t="s">
        <v>40</v>
      </c>
      <c r="D65" s="117">
        <v>2018</v>
      </c>
      <c r="E65" s="118">
        <v>2018010934</v>
      </c>
      <c r="F65" s="119" t="s">
        <v>1566</v>
      </c>
      <c r="G65" s="116" t="s">
        <v>32</v>
      </c>
      <c r="H65" s="117" t="s">
        <v>33</v>
      </c>
      <c r="I65" s="120">
        <v>68</v>
      </c>
      <c r="J65" s="120">
        <v>82.28</v>
      </c>
      <c r="K65" s="120">
        <v>82.28</v>
      </c>
      <c r="L65" s="117" t="s">
        <v>52</v>
      </c>
      <c r="M65" s="117" t="s">
        <v>514</v>
      </c>
      <c r="N65" s="121" t="s">
        <v>718</v>
      </c>
      <c r="O65" s="122" t="s">
        <v>719</v>
      </c>
      <c r="P65" s="116" t="s">
        <v>37</v>
      </c>
      <c r="Q65" s="135" t="s">
        <v>493</v>
      </c>
      <c r="R65" s="124" t="s">
        <v>720</v>
      </c>
      <c r="S65" s="117"/>
      <c r="T65" s="124" t="s">
        <v>70</v>
      </c>
      <c r="U65" s="126">
        <v>43290</v>
      </c>
      <c r="V65" s="126">
        <v>43301</v>
      </c>
      <c r="W65" s="126">
        <v>43304</v>
      </c>
      <c r="X65" s="127">
        <v>43368</v>
      </c>
      <c r="Y65" s="128"/>
      <c r="Z65" s="128"/>
      <c r="AA65" s="128"/>
      <c r="AB65" s="129">
        <f t="shared" si="2"/>
        <v>68</v>
      </c>
      <c r="AC65" s="133">
        <v>82.28</v>
      </c>
      <c r="AD65" s="131">
        <v>0.21</v>
      </c>
      <c r="AE65" s="117" t="s">
        <v>38</v>
      </c>
      <c r="AF65" s="132" t="s">
        <v>37</v>
      </c>
    </row>
    <row r="66" spans="1:32" ht="26.25" customHeight="1" x14ac:dyDescent="0.25">
      <c r="A66" s="115" t="s">
        <v>28</v>
      </c>
      <c r="B66" s="116" t="s">
        <v>29</v>
      </c>
      <c r="C66" s="117" t="s">
        <v>65</v>
      </c>
      <c r="D66" s="117">
        <v>2018</v>
      </c>
      <c r="E66" s="118">
        <v>2018010121</v>
      </c>
      <c r="F66" s="119" t="s">
        <v>1567</v>
      </c>
      <c r="G66" s="116" t="s">
        <v>32</v>
      </c>
      <c r="H66" s="117" t="s">
        <v>33</v>
      </c>
      <c r="I66" s="120">
        <v>2120.3200000000002</v>
      </c>
      <c r="J66" s="120">
        <v>2120.3200000000002</v>
      </c>
      <c r="K66" s="120">
        <v>2120.3200000000002</v>
      </c>
      <c r="L66" s="117"/>
      <c r="M66" s="117" t="s">
        <v>79</v>
      </c>
      <c r="N66" s="121" t="s">
        <v>1568</v>
      </c>
      <c r="O66" s="122" t="s">
        <v>1569</v>
      </c>
      <c r="P66" s="116" t="s">
        <v>37</v>
      </c>
      <c r="Q66" s="135" t="s">
        <v>493</v>
      </c>
      <c r="R66" s="124" t="s">
        <v>500</v>
      </c>
      <c r="S66" s="117"/>
      <c r="T66" s="124" t="s">
        <v>643</v>
      </c>
      <c r="U66" s="126">
        <v>43286</v>
      </c>
      <c r="V66" s="126">
        <v>43286</v>
      </c>
      <c r="W66" s="126">
        <v>43287</v>
      </c>
      <c r="X66" s="127">
        <v>43290</v>
      </c>
      <c r="Y66" s="128"/>
      <c r="Z66" s="128"/>
      <c r="AA66" s="128"/>
      <c r="AB66" s="129">
        <v>2120.3200000000002</v>
      </c>
      <c r="AC66" s="133">
        <v>2120.3200000000002</v>
      </c>
      <c r="AD66" s="131">
        <v>0</v>
      </c>
      <c r="AE66" s="117" t="s">
        <v>38</v>
      </c>
      <c r="AF66" s="132" t="s">
        <v>37</v>
      </c>
    </row>
    <row r="67" spans="1:32" ht="26.25" customHeight="1" x14ac:dyDescent="0.25">
      <c r="A67" s="115" t="s">
        <v>28</v>
      </c>
      <c r="B67" s="116" t="s">
        <v>29</v>
      </c>
      <c r="C67" s="117" t="s">
        <v>65</v>
      </c>
      <c r="D67" s="117">
        <v>2018</v>
      </c>
      <c r="E67" s="118">
        <v>2018001046</v>
      </c>
      <c r="F67" s="119" t="s">
        <v>1570</v>
      </c>
      <c r="G67" s="116" t="s">
        <v>32</v>
      </c>
      <c r="H67" s="117" t="s">
        <v>33</v>
      </c>
      <c r="I67" s="120">
        <f>J67/(1+21%)</f>
        <v>455.04132231404964</v>
      </c>
      <c r="J67" s="120">
        <v>550.6</v>
      </c>
      <c r="K67" s="120">
        <v>550.6</v>
      </c>
      <c r="L67" s="117"/>
      <c r="M67" s="117" t="s">
        <v>79</v>
      </c>
      <c r="N67" s="134"/>
      <c r="O67" s="122" t="s">
        <v>739</v>
      </c>
      <c r="P67" s="116" t="s">
        <v>37</v>
      </c>
      <c r="Q67" s="135" t="s">
        <v>38</v>
      </c>
      <c r="R67" s="124" t="s">
        <v>503</v>
      </c>
      <c r="S67" s="117"/>
      <c r="T67" s="124" t="s">
        <v>643</v>
      </c>
      <c r="U67" s="126">
        <v>43136</v>
      </c>
      <c r="V67" s="126">
        <v>43140</v>
      </c>
      <c r="W67" s="126">
        <v>43143</v>
      </c>
      <c r="X67" s="127">
        <v>43311</v>
      </c>
      <c r="Y67" s="128"/>
      <c r="Z67" s="128"/>
      <c r="AA67" s="128"/>
      <c r="AB67" s="129">
        <f>AC67/(1+AD67)</f>
        <v>455</v>
      </c>
      <c r="AC67" s="130">
        <v>550.54999999999995</v>
      </c>
      <c r="AD67" s="131">
        <v>0.21</v>
      </c>
      <c r="AE67" s="117" t="s">
        <v>38</v>
      </c>
      <c r="AF67" s="132" t="s">
        <v>37</v>
      </c>
    </row>
    <row r="68" spans="1:32" ht="26.25" customHeight="1" x14ac:dyDescent="0.25">
      <c r="A68" s="115" t="s">
        <v>28</v>
      </c>
      <c r="B68" s="116" t="s">
        <v>29</v>
      </c>
      <c r="C68" s="117" t="s">
        <v>40</v>
      </c>
      <c r="D68" s="117">
        <v>2018</v>
      </c>
      <c r="E68" s="118">
        <v>2018010624</v>
      </c>
      <c r="F68" s="119" t="s">
        <v>1571</v>
      </c>
      <c r="G68" s="116" t="s">
        <v>32</v>
      </c>
      <c r="H68" s="117" t="s">
        <v>33</v>
      </c>
      <c r="I68" s="120">
        <v>114.96363636363635</v>
      </c>
      <c r="J68" s="120">
        <v>126.46</v>
      </c>
      <c r="K68" s="120">
        <v>126.46</v>
      </c>
      <c r="L68" s="117" t="s">
        <v>52</v>
      </c>
      <c r="M68" s="117"/>
      <c r="N68" s="121" t="s">
        <v>135</v>
      </c>
      <c r="O68" s="122" t="s">
        <v>136</v>
      </c>
      <c r="P68" s="116" t="s">
        <v>37</v>
      </c>
      <c r="Q68" s="135" t="s">
        <v>493</v>
      </c>
      <c r="R68" s="124" t="s">
        <v>657</v>
      </c>
      <c r="S68" s="117"/>
      <c r="T68" s="124" t="s">
        <v>689</v>
      </c>
      <c r="U68" s="126">
        <v>43284</v>
      </c>
      <c r="V68" s="126">
        <v>43284</v>
      </c>
      <c r="W68" s="126">
        <v>43286</v>
      </c>
      <c r="X68" s="127">
        <v>43297</v>
      </c>
      <c r="Y68" s="128"/>
      <c r="Z68" s="128"/>
      <c r="AA68" s="128"/>
      <c r="AB68" s="129">
        <f>AC68/(1+AD68)</f>
        <v>114.96363636363635</v>
      </c>
      <c r="AC68" s="130">
        <v>126.46</v>
      </c>
      <c r="AD68" s="131">
        <v>0.1</v>
      </c>
      <c r="AE68" s="117" t="s">
        <v>38</v>
      </c>
      <c r="AF68" s="132" t="s">
        <v>37</v>
      </c>
    </row>
    <row r="69" spans="1:32" ht="26.25" customHeight="1" x14ac:dyDescent="0.25">
      <c r="A69" s="115" t="s">
        <v>28</v>
      </c>
      <c r="B69" s="116" t="s">
        <v>29</v>
      </c>
      <c r="C69" s="117" t="s">
        <v>65</v>
      </c>
      <c r="D69" s="117">
        <v>2018</v>
      </c>
      <c r="E69" s="118">
        <v>2018010038</v>
      </c>
      <c r="F69" s="119" t="s">
        <v>1572</v>
      </c>
      <c r="G69" s="116" t="s">
        <v>32</v>
      </c>
      <c r="H69" s="117" t="s">
        <v>33</v>
      </c>
      <c r="I69" s="120">
        <v>50</v>
      </c>
      <c r="J69" s="120">
        <v>50</v>
      </c>
      <c r="K69" s="120">
        <v>50</v>
      </c>
      <c r="L69" s="117"/>
      <c r="M69" s="117" t="s">
        <v>79</v>
      </c>
      <c r="N69" s="121"/>
      <c r="O69" s="122" t="s">
        <v>757</v>
      </c>
      <c r="P69" s="116" t="s">
        <v>37</v>
      </c>
      <c r="Q69" s="135" t="s">
        <v>38</v>
      </c>
      <c r="R69" s="124">
        <v>8156</v>
      </c>
      <c r="S69" s="117"/>
      <c r="T69" s="124" t="s">
        <v>115</v>
      </c>
      <c r="U69" s="126">
        <v>43279</v>
      </c>
      <c r="V69" s="126">
        <v>43279</v>
      </c>
      <c r="W69" s="126">
        <v>43280</v>
      </c>
      <c r="X69" s="127">
        <v>43290</v>
      </c>
      <c r="Y69" s="128"/>
      <c r="Z69" s="128"/>
      <c r="AA69" s="128"/>
      <c r="AB69" s="129">
        <f>AC69/(1+AD69)</f>
        <v>50</v>
      </c>
      <c r="AC69" s="133">
        <v>50</v>
      </c>
      <c r="AD69" s="131">
        <v>0</v>
      </c>
      <c r="AE69" s="117" t="s">
        <v>38</v>
      </c>
      <c r="AF69" s="132" t="s">
        <v>37</v>
      </c>
    </row>
    <row r="70" spans="1:32" ht="26.25" customHeight="1" x14ac:dyDescent="0.25">
      <c r="A70" s="115" t="s">
        <v>28</v>
      </c>
      <c r="B70" s="116" t="s">
        <v>29</v>
      </c>
      <c r="C70" s="117" t="s">
        <v>40</v>
      </c>
      <c r="D70" s="117">
        <v>2018</v>
      </c>
      <c r="E70" s="118">
        <v>2018011293</v>
      </c>
      <c r="F70" s="119" t="s">
        <v>1573</v>
      </c>
      <c r="G70" s="116" t="s">
        <v>32</v>
      </c>
      <c r="H70" s="117" t="s">
        <v>33</v>
      </c>
      <c r="I70" s="120">
        <v>79</v>
      </c>
      <c r="J70" s="120">
        <v>95.59</v>
      </c>
      <c r="K70" s="120">
        <v>95.59</v>
      </c>
      <c r="L70" s="117" t="s">
        <v>52</v>
      </c>
      <c r="M70" s="117"/>
      <c r="N70" s="121" t="s">
        <v>1574</v>
      </c>
      <c r="O70" s="122" t="s">
        <v>1575</v>
      </c>
      <c r="P70" s="116" t="s">
        <v>37</v>
      </c>
      <c r="Q70" s="135" t="s">
        <v>38</v>
      </c>
      <c r="R70" s="124">
        <v>8156</v>
      </c>
      <c r="S70" s="117"/>
      <c r="T70" s="124" t="s">
        <v>710</v>
      </c>
      <c r="U70" s="126">
        <v>43298</v>
      </c>
      <c r="V70" s="126">
        <v>43301</v>
      </c>
      <c r="W70" s="126">
        <v>43304</v>
      </c>
      <c r="X70" s="127">
        <v>43360</v>
      </c>
      <c r="Y70" s="128"/>
      <c r="Z70" s="128"/>
      <c r="AA70" s="128"/>
      <c r="AB70" s="129">
        <f>AC70/(1+AD70)</f>
        <v>79</v>
      </c>
      <c r="AC70" s="133">
        <v>95.59</v>
      </c>
      <c r="AD70" s="131">
        <v>0.21</v>
      </c>
      <c r="AE70" s="117" t="s">
        <v>38</v>
      </c>
      <c r="AF70" s="132" t="s">
        <v>37</v>
      </c>
    </row>
    <row r="71" spans="1:32" ht="26.25" customHeight="1" x14ac:dyDescent="0.25">
      <c r="A71" s="115" t="s">
        <v>28</v>
      </c>
      <c r="B71" s="116" t="s">
        <v>29</v>
      </c>
      <c r="C71" s="117" t="s">
        <v>65</v>
      </c>
      <c r="D71" s="117">
        <v>2018</v>
      </c>
      <c r="E71" s="118">
        <v>2018012305</v>
      </c>
      <c r="F71" s="119" t="s">
        <v>1576</v>
      </c>
      <c r="G71" s="116" t="s">
        <v>32</v>
      </c>
      <c r="H71" s="117" t="s">
        <v>33</v>
      </c>
      <c r="I71" s="120">
        <v>1260.4000000000001</v>
      </c>
      <c r="J71" s="120">
        <v>1260.4000000000001</v>
      </c>
      <c r="K71" s="120">
        <v>1260.4000000000001</v>
      </c>
      <c r="L71" s="117"/>
      <c r="M71" s="117" t="s">
        <v>79</v>
      </c>
      <c r="N71" s="121" t="s">
        <v>1577</v>
      </c>
      <c r="O71" s="122" t="s">
        <v>1578</v>
      </c>
      <c r="P71" s="116" t="s">
        <v>37</v>
      </c>
      <c r="Q71" s="135" t="s">
        <v>38</v>
      </c>
      <c r="R71" s="124">
        <v>8156</v>
      </c>
      <c r="S71" s="117"/>
      <c r="T71" s="124" t="s">
        <v>1579</v>
      </c>
      <c r="U71" s="126">
        <v>43307</v>
      </c>
      <c r="V71" s="126">
        <v>43326</v>
      </c>
      <c r="W71" s="126">
        <v>43328</v>
      </c>
      <c r="X71" s="127">
        <v>43343</v>
      </c>
      <c r="Y71" s="128"/>
      <c r="Z71" s="128"/>
      <c r="AA71" s="128"/>
      <c r="AB71" s="129">
        <v>1260.4000000000001</v>
      </c>
      <c r="AC71" s="133">
        <v>1260.4000000000001</v>
      </c>
      <c r="AD71" s="131">
        <v>0</v>
      </c>
      <c r="AE71" s="117" t="s">
        <v>38</v>
      </c>
      <c r="AF71" s="132" t="s">
        <v>37</v>
      </c>
    </row>
    <row r="72" spans="1:32" ht="26.25" customHeight="1" x14ac:dyDescent="0.25">
      <c r="A72" s="115" t="s">
        <v>28</v>
      </c>
      <c r="B72" s="116" t="s">
        <v>29</v>
      </c>
      <c r="C72" s="117" t="s">
        <v>65</v>
      </c>
      <c r="D72" s="117">
        <v>2018</v>
      </c>
      <c r="E72" s="118">
        <v>2018009723</v>
      </c>
      <c r="F72" s="119" t="s">
        <v>1580</v>
      </c>
      <c r="G72" s="116" t="s">
        <v>32</v>
      </c>
      <c r="H72" s="117" t="s">
        <v>33</v>
      </c>
      <c r="I72" s="120">
        <v>131.49586776859505</v>
      </c>
      <c r="J72" s="120">
        <v>159.11000000000001</v>
      </c>
      <c r="K72" s="120">
        <v>159.11000000000001</v>
      </c>
      <c r="L72" s="117"/>
      <c r="M72" s="117" t="s">
        <v>79</v>
      </c>
      <c r="N72" s="121" t="s">
        <v>147</v>
      </c>
      <c r="O72" s="122" t="s">
        <v>148</v>
      </c>
      <c r="P72" s="116" t="s">
        <v>37</v>
      </c>
      <c r="Q72" s="135" t="s">
        <v>38</v>
      </c>
      <c r="R72" s="137">
        <v>8156</v>
      </c>
      <c r="S72" s="117"/>
      <c r="T72" s="124" t="s">
        <v>149</v>
      </c>
      <c r="U72" s="126">
        <v>43272</v>
      </c>
      <c r="V72" s="126">
        <v>43272</v>
      </c>
      <c r="W72" s="126">
        <v>43280</v>
      </c>
      <c r="X72" s="127">
        <v>43283</v>
      </c>
      <c r="Y72" s="128"/>
      <c r="Z72" s="128"/>
      <c r="AA72" s="128"/>
      <c r="AB72" s="129">
        <f t="shared" ref="AB72:AB90" si="3">AC72/(1+AD72)</f>
        <v>131.49586776859505</v>
      </c>
      <c r="AC72" s="133">
        <v>159.11000000000001</v>
      </c>
      <c r="AD72" s="131">
        <v>0.21</v>
      </c>
      <c r="AE72" s="117" t="s">
        <v>38</v>
      </c>
      <c r="AF72" s="132" t="s">
        <v>37</v>
      </c>
    </row>
    <row r="73" spans="1:32" ht="26.25" customHeight="1" x14ac:dyDescent="0.25">
      <c r="A73" s="115" t="s">
        <v>28</v>
      </c>
      <c r="B73" s="116" t="s">
        <v>29</v>
      </c>
      <c r="C73" s="117" t="s">
        <v>65</v>
      </c>
      <c r="D73" s="117">
        <v>2018</v>
      </c>
      <c r="E73" s="118">
        <v>2018011186</v>
      </c>
      <c r="F73" s="119" t="s">
        <v>1581</v>
      </c>
      <c r="G73" s="116" t="s">
        <v>32</v>
      </c>
      <c r="H73" s="117" t="s">
        <v>33</v>
      </c>
      <c r="I73" s="120">
        <v>266.94214876033061</v>
      </c>
      <c r="J73" s="120">
        <v>323</v>
      </c>
      <c r="K73" s="120">
        <v>323</v>
      </c>
      <c r="L73" s="117"/>
      <c r="M73" s="117" t="s">
        <v>79</v>
      </c>
      <c r="N73" s="121" t="s">
        <v>147</v>
      </c>
      <c r="O73" s="122" t="s">
        <v>148</v>
      </c>
      <c r="P73" s="116" t="s">
        <v>37</v>
      </c>
      <c r="Q73" s="135" t="s">
        <v>38</v>
      </c>
      <c r="R73" s="137">
        <v>8156</v>
      </c>
      <c r="S73" s="117"/>
      <c r="T73" s="124" t="s">
        <v>149</v>
      </c>
      <c r="U73" s="126">
        <v>43293</v>
      </c>
      <c r="V73" s="126">
        <v>43301</v>
      </c>
      <c r="W73" s="126">
        <v>43304</v>
      </c>
      <c r="X73" s="127">
        <v>43311</v>
      </c>
      <c r="Y73" s="128"/>
      <c r="Z73" s="128"/>
      <c r="AA73" s="128"/>
      <c r="AB73" s="129">
        <f t="shared" si="3"/>
        <v>266.94214876033061</v>
      </c>
      <c r="AC73" s="133">
        <v>323</v>
      </c>
      <c r="AD73" s="131">
        <v>0.21</v>
      </c>
      <c r="AE73" s="117" t="s">
        <v>38</v>
      </c>
      <c r="AF73" s="132" t="s">
        <v>37</v>
      </c>
    </row>
    <row r="74" spans="1:32" ht="26.25" customHeight="1" x14ac:dyDescent="0.25">
      <c r="A74" s="115" t="s">
        <v>28</v>
      </c>
      <c r="B74" s="116" t="s">
        <v>29</v>
      </c>
      <c r="C74" s="117" t="s">
        <v>65</v>
      </c>
      <c r="D74" s="117">
        <v>2018</v>
      </c>
      <c r="E74" s="118">
        <v>2018012433</v>
      </c>
      <c r="F74" s="119" t="s">
        <v>1582</v>
      </c>
      <c r="G74" s="116" t="s">
        <v>32</v>
      </c>
      <c r="H74" s="117" t="s">
        <v>33</v>
      </c>
      <c r="I74" s="120">
        <v>960</v>
      </c>
      <c r="J74" s="120">
        <v>1161.5999999999999</v>
      </c>
      <c r="K74" s="120">
        <v>1161.5999999999999</v>
      </c>
      <c r="L74" s="117"/>
      <c r="M74" s="117" t="s">
        <v>79</v>
      </c>
      <c r="N74" s="121" t="s">
        <v>147</v>
      </c>
      <c r="O74" s="122" t="s">
        <v>148</v>
      </c>
      <c r="P74" s="116" t="s">
        <v>37</v>
      </c>
      <c r="Q74" s="135" t="s">
        <v>38</v>
      </c>
      <c r="R74" s="137">
        <v>8156</v>
      </c>
      <c r="S74" s="117"/>
      <c r="T74" s="124" t="s">
        <v>149</v>
      </c>
      <c r="U74" s="126">
        <v>43311</v>
      </c>
      <c r="V74" s="126">
        <v>43315</v>
      </c>
      <c r="W74" s="126">
        <v>43318</v>
      </c>
      <c r="X74" s="127">
        <v>43340</v>
      </c>
      <c r="Y74" s="128"/>
      <c r="Z74" s="128"/>
      <c r="AA74" s="128"/>
      <c r="AB74" s="129">
        <f t="shared" si="3"/>
        <v>960</v>
      </c>
      <c r="AC74" s="133">
        <v>1161.5999999999999</v>
      </c>
      <c r="AD74" s="131">
        <v>0.21</v>
      </c>
      <c r="AE74" s="117" t="s">
        <v>38</v>
      </c>
      <c r="AF74" s="132" t="s">
        <v>37</v>
      </c>
    </row>
    <row r="75" spans="1:32" ht="26.25" customHeight="1" x14ac:dyDescent="0.25">
      <c r="A75" s="115" t="s">
        <v>28</v>
      </c>
      <c r="B75" s="116" t="s">
        <v>29</v>
      </c>
      <c r="C75" s="117" t="s">
        <v>65</v>
      </c>
      <c r="D75" s="117">
        <v>2018</v>
      </c>
      <c r="E75" s="118">
        <v>2018012432</v>
      </c>
      <c r="F75" s="119" t="s">
        <v>1583</v>
      </c>
      <c r="G75" s="116" t="s">
        <v>32</v>
      </c>
      <c r="H75" s="117" t="s">
        <v>33</v>
      </c>
      <c r="I75" s="120">
        <v>990.00000000000011</v>
      </c>
      <c r="J75" s="120">
        <v>1197.9000000000001</v>
      </c>
      <c r="K75" s="120">
        <v>1197.9000000000001</v>
      </c>
      <c r="L75" s="117"/>
      <c r="M75" s="117" t="s">
        <v>79</v>
      </c>
      <c r="N75" s="121" t="s">
        <v>147</v>
      </c>
      <c r="O75" s="122" t="s">
        <v>148</v>
      </c>
      <c r="P75" s="116" t="s">
        <v>37</v>
      </c>
      <c r="Q75" s="135" t="s">
        <v>38</v>
      </c>
      <c r="R75" s="137">
        <v>8156</v>
      </c>
      <c r="S75" s="117"/>
      <c r="T75" s="124" t="s">
        <v>149</v>
      </c>
      <c r="U75" s="126">
        <v>43311</v>
      </c>
      <c r="V75" s="126">
        <v>43315</v>
      </c>
      <c r="W75" s="126">
        <v>43318</v>
      </c>
      <c r="X75" s="127">
        <v>43340</v>
      </c>
      <c r="Y75" s="128"/>
      <c r="Z75" s="128"/>
      <c r="AA75" s="128"/>
      <c r="AB75" s="129">
        <f t="shared" si="3"/>
        <v>990.00000000000011</v>
      </c>
      <c r="AC75" s="133">
        <v>1197.9000000000001</v>
      </c>
      <c r="AD75" s="131">
        <v>0.21</v>
      </c>
      <c r="AE75" s="117" t="s">
        <v>38</v>
      </c>
      <c r="AF75" s="132" t="s">
        <v>37</v>
      </c>
    </row>
    <row r="76" spans="1:32" ht="26.25" customHeight="1" x14ac:dyDescent="0.25">
      <c r="A76" s="115" t="s">
        <v>28</v>
      </c>
      <c r="B76" s="116" t="s">
        <v>29</v>
      </c>
      <c r="C76" s="117" t="s">
        <v>495</v>
      </c>
      <c r="D76" s="117">
        <v>2018</v>
      </c>
      <c r="E76" s="118">
        <v>2018002147</v>
      </c>
      <c r="F76" s="119" t="s">
        <v>1584</v>
      </c>
      <c r="G76" s="116" t="s">
        <v>32</v>
      </c>
      <c r="H76" s="117" t="s">
        <v>33</v>
      </c>
      <c r="I76" s="120">
        <f>J76/(1+21%)</f>
        <v>10690</v>
      </c>
      <c r="J76" s="120">
        <v>12934.9</v>
      </c>
      <c r="K76" s="120">
        <v>12934.9</v>
      </c>
      <c r="L76" s="117"/>
      <c r="M76" s="117" t="s">
        <v>79</v>
      </c>
      <c r="N76" s="134" t="s">
        <v>100</v>
      </c>
      <c r="O76" s="122" t="s">
        <v>152</v>
      </c>
      <c r="P76" s="116" t="s">
        <v>37</v>
      </c>
      <c r="Q76" s="135" t="s">
        <v>38</v>
      </c>
      <c r="R76" s="124">
        <v>8156</v>
      </c>
      <c r="S76" s="117"/>
      <c r="T76" s="124" t="s">
        <v>251</v>
      </c>
      <c r="U76" s="126">
        <v>43150</v>
      </c>
      <c r="V76" s="126">
        <v>43160</v>
      </c>
      <c r="W76" s="126">
        <v>43161</v>
      </c>
      <c r="X76" s="127">
        <v>43290</v>
      </c>
      <c r="Y76" s="128"/>
      <c r="Z76" s="128"/>
      <c r="AA76" s="128"/>
      <c r="AB76" s="129">
        <f t="shared" si="3"/>
        <v>10690</v>
      </c>
      <c r="AC76" s="130">
        <v>12934.9</v>
      </c>
      <c r="AD76" s="131">
        <v>0.21</v>
      </c>
      <c r="AE76" s="117" t="s">
        <v>38</v>
      </c>
      <c r="AF76" s="132" t="s">
        <v>37</v>
      </c>
    </row>
    <row r="77" spans="1:32" ht="26.25" customHeight="1" x14ac:dyDescent="0.25">
      <c r="A77" s="115" t="s">
        <v>28</v>
      </c>
      <c r="B77" s="116" t="s">
        <v>29</v>
      </c>
      <c r="C77" s="117" t="s">
        <v>515</v>
      </c>
      <c r="D77" s="117">
        <v>2018</v>
      </c>
      <c r="E77" s="118">
        <v>2018010118</v>
      </c>
      <c r="F77" s="119" t="s">
        <v>1585</v>
      </c>
      <c r="G77" s="116" t="s">
        <v>32</v>
      </c>
      <c r="H77" s="117" t="s">
        <v>33</v>
      </c>
      <c r="I77" s="120">
        <v>696.36</v>
      </c>
      <c r="J77" s="120">
        <v>696.36</v>
      </c>
      <c r="K77" s="120">
        <v>696.36</v>
      </c>
      <c r="L77" s="117" t="s">
        <v>517</v>
      </c>
      <c r="M77" s="117"/>
      <c r="N77" s="121" t="s">
        <v>776</v>
      </c>
      <c r="O77" s="122" t="s">
        <v>777</v>
      </c>
      <c r="P77" s="116" t="s">
        <v>37</v>
      </c>
      <c r="Q77" s="135" t="s">
        <v>493</v>
      </c>
      <c r="R77" s="124" t="s">
        <v>778</v>
      </c>
      <c r="S77" s="117"/>
      <c r="T77" s="124" t="s">
        <v>504</v>
      </c>
      <c r="U77" s="126">
        <v>43279</v>
      </c>
      <c r="V77" s="126">
        <v>43279</v>
      </c>
      <c r="W77" s="126">
        <v>43280</v>
      </c>
      <c r="X77" s="127">
        <v>43283</v>
      </c>
      <c r="Y77" s="128"/>
      <c r="Z77" s="128"/>
      <c r="AA77" s="128"/>
      <c r="AB77" s="129">
        <f t="shared" si="3"/>
        <v>575.50413223140504</v>
      </c>
      <c r="AC77" s="133">
        <v>696.36</v>
      </c>
      <c r="AD77" s="131">
        <v>0.21</v>
      </c>
      <c r="AE77" s="117" t="s">
        <v>38</v>
      </c>
      <c r="AF77" s="132" t="s">
        <v>37</v>
      </c>
    </row>
    <row r="78" spans="1:32" ht="26.25" customHeight="1" x14ac:dyDescent="0.25">
      <c r="A78" s="115" t="s">
        <v>28</v>
      </c>
      <c r="B78" s="116" t="s">
        <v>29</v>
      </c>
      <c r="C78" s="117" t="s">
        <v>65</v>
      </c>
      <c r="D78" s="117">
        <v>2018</v>
      </c>
      <c r="E78" s="118">
        <v>2018000474</v>
      </c>
      <c r="F78" s="119" t="s">
        <v>1586</v>
      </c>
      <c r="G78" s="116" t="s">
        <v>32</v>
      </c>
      <c r="H78" s="117" t="s">
        <v>33</v>
      </c>
      <c r="I78" s="120">
        <f>Tabla1[[#This Row],[IMPORT ADJUDICACIÓ (SENSE IVA)]]</f>
        <v>2482.8999999999996</v>
      </c>
      <c r="J78" s="120">
        <v>2731.19</v>
      </c>
      <c r="K78" s="120">
        <v>2731.19</v>
      </c>
      <c r="L78" s="136"/>
      <c r="M78" s="117" t="s">
        <v>79</v>
      </c>
      <c r="N78" s="134" t="s">
        <v>786</v>
      </c>
      <c r="O78" s="122" t="s">
        <v>787</v>
      </c>
      <c r="P78" s="116" t="s">
        <v>37</v>
      </c>
      <c r="Q78" s="135" t="s">
        <v>38</v>
      </c>
      <c r="R78" s="124">
        <v>8291</v>
      </c>
      <c r="S78" s="117"/>
      <c r="T78" s="124" t="s">
        <v>149</v>
      </c>
      <c r="U78" s="126">
        <v>43117</v>
      </c>
      <c r="V78" s="126">
        <v>43118</v>
      </c>
      <c r="W78" s="126">
        <v>43119</v>
      </c>
      <c r="X78" s="127">
        <v>43297</v>
      </c>
      <c r="Y78" s="128"/>
      <c r="Z78" s="128"/>
      <c r="AA78" s="128"/>
      <c r="AB78" s="129">
        <f t="shared" si="3"/>
        <v>2482.8999999999996</v>
      </c>
      <c r="AC78" s="130">
        <v>2731.19</v>
      </c>
      <c r="AD78" s="131">
        <v>0.1</v>
      </c>
      <c r="AE78" s="117" t="s">
        <v>38</v>
      </c>
      <c r="AF78" s="132" t="s">
        <v>37</v>
      </c>
    </row>
    <row r="79" spans="1:32" ht="26.25" customHeight="1" x14ac:dyDescent="0.25">
      <c r="A79" s="115" t="s">
        <v>28</v>
      </c>
      <c r="B79" s="116" t="s">
        <v>29</v>
      </c>
      <c r="C79" s="117" t="s">
        <v>65</v>
      </c>
      <c r="D79" s="117">
        <v>2018</v>
      </c>
      <c r="E79" s="118">
        <v>2018010718</v>
      </c>
      <c r="F79" s="119" t="s">
        <v>1587</v>
      </c>
      <c r="G79" s="116" t="s">
        <v>32</v>
      </c>
      <c r="H79" s="117" t="s">
        <v>33</v>
      </c>
      <c r="I79" s="120">
        <v>4000</v>
      </c>
      <c r="J79" s="120">
        <v>4840</v>
      </c>
      <c r="K79" s="120">
        <v>4840</v>
      </c>
      <c r="L79" s="117"/>
      <c r="M79" s="117" t="s">
        <v>79</v>
      </c>
      <c r="N79" s="121"/>
      <c r="O79" s="122" t="s">
        <v>1588</v>
      </c>
      <c r="P79" s="116" t="s">
        <v>37</v>
      </c>
      <c r="Q79" s="135" t="s">
        <v>38</v>
      </c>
      <c r="R79" s="124" t="s">
        <v>1589</v>
      </c>
      <c r="S79" s="117"/>
      <c r="T79" s="124" t="s">
        <v>90</v>
      </c>
      <c r="U79" s="126">
        <v>43290</v>
      </c>
      <c r="V79" s="126">
        <v>43300</v>
      </c>
      <c r="W79" s="126">
        <v>43301</v>
      </c>
      <c r="X79" s="127">
        <v>43353</v>
      </c>
      <c r="Y79" s="128"/>
      <c r="Z79" s="128"/>
      <c r="AA79" s="128"/>
      <c r="AB79" s="129">
        <f t="shared" si="3"/>
        <v>4000</v>
      </c>
      <c r="AC79" s="130">
        <v>4840</v>
      </c>
      <c r="AD79" s="131">
        <v>0.21</v>
      </c>
      <c r="AE79" s="117" t="s">
        <v>38</v>
      </c>
      <c r="AF79" s="132" t="s">
        <v>37</v>
      </c>
    </row>
    <row r="80" spans="1:32" ht="26.25" customHeight="1" x14ac:dyDescent="0.25">
      <c r="A80" s="115" t="s">
        <v>28</v>
      </c>
      <c r="B80" s="116" t="s">
        <v>29</v>
      </c>
      <c r="C80" s="117" t="s">
        <v>65</v>
      </c>
      <c r="D80" s="117">
        <v>2018</v>
      </c>
      <c r="E80" s="118">
        <v>2018009993</v>
      </c>
      <c r="F80" s="119" t="s">
        <v>162</v>
      </c>
      <c r="G80" s="116" t="s">
        <v>32</v>
      </c>
      <c r="H80" s="117" t="s">
        <v>33</v>
      </c>
      <c r="I80" s="120">
        <v>1614.12</v>
      </c>
      <c r="J80" s="120">
        <v>1614.12</v>
      </c>
      <c r="K80" s="120">
        <v>1614.12</v>
      </c>
      <c r="L80" s="117"/>
      <c r="M80" s="117" t="s">
        <v>74</v>
      </c>
      <c r="N80" s="121"/>
      <c r="O80" s="122" t="s">
        <v>163</v>
      </c>
      <c r="P80" s="116" t="s">
        <v>37</v>
      </c>
      <c r="Q80" s="135" t="s">
        <v>38</v>
      </c>
      <c r="R80" s="124" t="s">
        <v>676</v>
      </c>
      <c r="S80" s="117"/>
      <c r="T80" s="124" t="s">
        <v>164</v>
      </c>
      <c r="U80" s="126">
        <v>43286</v>
      </c>
      <c r="V80" s="126">
        <v>43286</v>
      </c>
      <c r="W80" s="126">
        <v>43287</v>
      </c>
      <c r="X80" s="127">
        <v>43290</v>
      </c>
      <c r="Y80" s="128"/>
      <c r="Z80" s="128"/>
      <c r="AA80" s="128"/>
      <c r="AB80" s="129">
        <f t="shared" si="3"/>
        <v>1614.12</v>
      </c>
      <c r="AC80" s="133">
        <v>1614.12</v>
      </c>
      <c r="AD80" s="131">
        <v>0</v>
      </c>
      <c r="AE80" s="117" t="s">
        <v>38</v>
      </c>
      <c r="AF80" s="132" t="s">
        <v>37</v>
      </c>
    </row>
    <row r="81" spans="1:32" ht="26.25" customHeight="1" x14ac:dyDescent="0.25">
      <c r="A81" s="115" t="s">
        <v>28</v>
      </c>
      <c r="B81" s="116" t="s">
        <v>29</v>
      </c>
      <c r="C81" s="117" t="s">
        <v>515</v>
      </c>
      <c r="D81" s="117">
        <v>2018</v>
      </c>
      <c r="E81" s="118">
        <v>2018011175</v>
      </c>
      <c r="F81" s="119" t="s">
        <v>1590</v>
      </c>
      <c r="G81" s="116" t="s">
        <v>32</v>
      </c>
      <c r="H81" s="117" t="s">
        <v>33</v>
      </c>
      <c r="I81" s="120">
        <v>20.719008264462811</v>
      </c>
      <c r="J81" s="120">
        <v>25.07</v>
      </c>
      <c r="K81" s="120">
        <v>25.07</v>
      </c>
      <c r="L81" s="117" t="s">
        <v>517</v>
      </c>
      <c r="M81" s="117"/>
      <c r="N81" s="121" t="s">
        <v>804</v>
      </c>
      <c r="O81" s="122" t="s">
        <v>805</v>
      </c>
      <c r="P81" s="116" t="s">
        <v>37</v>
      </c>
      <c r="Q81" s="135" t="s">
        <v>493</v>
      </c>
      <c r="R81" s="137">
        <v>8156</v>
      </c>
      <c r="S81" s="117"/>
      <c r="T81" s="124" t="s">
        <v>734</v>
      </c>
      <c r="U81" s="126">
        <v>43298</v>
      </c>
      <c r="V81" s="126">
        <v>43301</v>
      </c>
      <c r="W81" s="126">
        <v>43304</v>
      </c>
      <c r="X81" s="127">
        <v>43360</v>
      </c>
      <c r="Y81" s="128"/>
      <c r="Z81" s="128"/>
      <c r="AA81" s="128"/>
      <c r="AB81" s="129">
        <f t="shared" si="3"/>
        <v>20.719008264462811</v>
      </c>
      <c r="AC81" s="133">
        <v>25.07</v>
      </c>
      <c r="AD81" s="131">
        <v>0.21</v>
      </c>
      <c r="AE81" s="117" t="s">
        <v>38</v>
      </c>
      <c r="AF81" s="132" t="s">
        <v>37</v>
      </c>
    </row>
    <row r="82" spans="1:32" ht="26.25" customHeight="1" x14ac:dyDescent="0.25">
      <c r="A82" s="115" t="s">
        <v>28</v>
      </c>
      <c r="B82" s="116" t="s">
        <v>29</v>
      </c>
      <c r="C82" s="117" t="s">
        <v>515</v>
      </c>
      <c r="D82" s="117">
        <v>2018</v>
      </c>
      <c r="E82" s="118">
        <v>2018010838</v>
      </c>
      <c r="F82" s="119" t="s">
        <v>511</v>
      </c>
      <c r="G82" s="116" t="s">
        <v>32</v>
      </c>
      <c r="H82" s="117" t="s">
        <v>33</v>
      </c>
      <c r="I82" s="120">
        <v>985.1322314049587</v>
      </c>
      <c r="J82" s="120">
        <v>1192.01</v>
      </c>
      <c r="K82" s="120">
        <v>1192.01</v>
      </c>
      <c r="L82" s="117" t="s">
        <v>517</v>
      </c>
      <c r="M82" s="117"/>
      <c r="N82" s="121" t="s">
        <v>804</v>
      </c>
      <c r="O82" s="122" t="s">
        <v>805</v>
      </c>
      <c r="P82" s="116" t="s">
        <v>37</v>
      </c>
      <c r="Q82" s="135" t="s">
        <v>493</v>
      </c>
      <c r="R82" s="137">
        <v>8156</v>
      </c>
      <c r="S82" s="117"/>
      <c r="T82" s="124" t="s">
        <v>734</v>
      </c>
      <c r="U82" s="126">
        <v>43292</v>
      </c>
      <c r="V82" s="126">
        <v>43301</v>
      </c>
      <c r="W82" s="126">
        <v>43304</v>
      </c>
      <c r="X82" s="127">
        <v>43353</v>
      </c>
      <c r="Y82" s="128"/>
      <c r="Z82" s="128"/>
      <c r="AA82" s="128"/>
      <c r="AB82" s="129">
        <f t="shared" si="3"/>
        <v>985.1322314049587</v>
      </c>
      <c r="AC82" s="133">
        <v>1192.01</v>
      </c>
      <c r="AD82" s="131">
        <v>0.21</v>
      </c>
      <c r="AE82" s="117" t="s">
        <v>38</v>
      </c>
      <c r="AF82" s="132" t="s">
        <v>37</v>
      </c>
    </row>
    <row r="83" spans="1:32" ht="26.25" customHeight="1" x14ac:dyDescent="0.25">
      <c r="A83" s="115" t="s">
        <v>28</v>
      </c>
      <c r="B83" s="116" t="s">
        <v>29</v>
      </c>
      <c r="C83" s="117" t="s">
        <v>515</v>
      </c>
      <c r="D83" s="117">
        <v>2018</v>
      </c>
      <c r="E83" s="118">
        <v>2018013878</v>
      </c>
      <c r="F83" s="119" t="s">
        <v>1591</v>
      </c>
      <c r="G83" s="116" t="s">
        <v>32</v>
      </c>
      <c r="H83" s="117" t="s">
        <v>33</v>
      </c>
      <c r="I83" s="120">
        <v>231.28925619834712</v>
      </c>
      <c r="J83" s="120">
        <v>279.86</v>
      </c>
      <c r="K83" s="120">
        <v>279.86</v>
      </c>
      <c r="L83" s="117" t="s">
        <v>517</v>
      </c>
      <c r="M83" s="117"/>
      <c r="N83" s="121" t="s">
        <v>804</v>
      </c>
      <c r="O83" s="122" t="s">
        <v>805</v>
      </c>
      <c r="P83" s="116" t="s">
        <v>37</v>
      </c>
      <c r="Q83" s="135" t="s">
        <v>493</v>
      </c>
      <c r="R83" s="137">
        <v>8156</v>
      </c>
      <c r="S83" s="117"/>
      <c r="T83" s="124" t="s">
        <v>734</v>
      </c>
      <c r="U83" s="126">
        <v>43348</v>
      </c>
      <c r="V83" s="126">
        <v>43350</v>
      </c>
      <c r="W83" s="126">
        <v>43350</v>
      </c>
      <c r="X83" s="127">
        <v>43368</v>
      </c>
      <c r="Y83" s="128"/>
      <c r="Z83" s="128"/>
      <c r="AA83" s="128"/>
      <c r="AB83" s="129">
        <f t="shared" si="3"/>
        <v>231.28925619834712</v>
      </c>
      <c r="AC83" s="133">
        <v>279.86</v>
      </c>
      <c r="AD83" s="131">
        <v>0.21</v>
      </c>
      <c r="AE83" s="117" t="s">
        <v>38</v>
      </c>
      <c r="AF83" s="132" t="s">
        <v>37</v>
      </c>
    </row>
    <row r="84" spans="1:32" ht="26.25" customHeight="1" x14ac:dyDescent="0.25">
      <c r="A84" s="115" t="s">
        <v>28</v>
      </c>
      <c r="B84" s="116" t="s">
        <v>29</v>
      </c>
      <c r="C84" s="117" t="s">
        <v>515</v>
      </c>
      <c r="D84" s="117">
        <v>2018</v>
      </c>
      <c r="E84" s="118">
        <v>2018011159</v>
      </c>
      <c r="F84" s="119" t="s">
        <v>1592</v>
      </c>
      <c r="G84" s="116" t="s">
        <v>32</v>
      </c>
      <c r="H84" s="117" t="s">
        <v>33</v>
      </c>
      <c r="I84" s="120">
        <v>60.63636363636364</v>
      </c>
      <c r="J84" s="120">
        <v>73.37</v>
      </c>
      <c r="K84" s="120">
        <v>73.37</v>
      </c>
      <c r="L84" s="117" t="s">
        <v>517</v>
      </c>
      <c r="M84" s="117"/>
      <c r="N84" s="121"/>
      <c r="O84" s="122" t="s">
        <v>185</v>
      </c>
      <c r="P84" s="116" t="s">
        <v>37</v>
      </c>
      <c r="Q84" s="135" t="s">
        <v>493</v>
      </c>
      <c r="R84" s="137">
        <v>8156</v>
      </c>
      <c r="S84" s="117"/>
      <c r="T84" s="124" t="s">
        <v>501</v>
      </c>
      <c r="U84" s="126">
        <v>43299</v>
      </c>
      <c r="V84" s="126">
        <v>43301</v>
      </c>
      <c r="W84" s="126">
        <v>43304</v>
      </c>
      <c r="X84" s="127">
        <v>43353</v>
      </c>
      <c r="Y84" s="128"/>
      <c r="Z84" s="128"/>
      <c r="AA84" s="128"/>
      <c r="AB84" s="129">
        <f t="shared" si="3"/>
        <v>60.63636363636364</v>
      </c>
      <c r="AC84" s="133">
        <v>73.37</v>
      </c>
      <c r="AD84" s="131">
        <v>0.21</v>
      </c>
      <c r="AE84" s="117" t="s">
        <v>38</v>
      </c>
      <c r="AF84" s="132" t="s">
        <v>37</v>
      </c>
    </row>
    <row r="85" spans="1:32" ht="26.25" customHeight="1" x14ac:dyDescent="0.25">
      <c r="A85" s="115" t="s">
        <v>28</v>
      </c>
      <c r="B85" s="116" t="s">
        <v>29</v>
      </c>
      <c r="C85" s="117" t="s">
        <v>65</v>
      </c>
      <c r="D85" s="117">
        <v>2018</v>
      </c>
      <c r="E85" s="118">
        <v>2018010314</v>
      </c>
      <c r="F85" s="119" t="s">
        <v>1593</v>
      </c>
      <c r="G85" s="116" t="s">
        <v>32</v>
      </c>
      <c r="H85" s="117" t="s">
        <v>33</v>
      </c>
      <c r="I85" s="120">
        <v>140</v>
      </c>
      <c r="J85" s="120">
        <v>140</v>
      </c>
      <c r="K85" s="120">
        <v>140</v>
      </c>
      <c r="L85" s="117"/>
      <c r="M85" s="117" t="s">
        <v>79</v>
      </c>
      <c r="N85" s="121"/>
      <c r="O85" s="122" t="s">
        <v>1594</v>
      </c>
      <c r="P85" s="116" t="s">
        <v>37</v>
      </c>
      <c r="Q85" s="135" t="s">
        <v>493</v>
      </c>
      <c r="R85" s="124" t="s">
        <v>930</v>
      </c>
      <c r="S85" s="117"/>
      <c r="T85" s="124" t="s">
        <v>90</v>
      </c>
      <c r="U85" s="126">
        <v>43279</v>
      </c>
      <c r="V85" s="126">
        <v>43279</v>
      </c>
      <c r="W85" s="126">
        <v>43280</v>
      </c>
      <c r="X85" s="127">
        <v>43290</v>
      </c>
      <c r="Y85" s="128"/>
      <c r="Z85" s="128"/>
      <c r="AA85" s="128"/>
      <c r="AB85" s="129">
        <f t="shared" si="3"/>
        <v>140</v>
      </c>
      <c r="AC85" s="133">
        <v>140</v>
      </c>
      <c r="AD85" s="131">
        <v>0</v>
      </c>
      <c r="AE85" s="117" t="s">
        <v>38</v>
      </c>
      <c r="AF85" s="132" t="s">
        <v>37</v>
      </c>
    </row>
    <row r="86" spans="1:32" ht="26.25" customHeight="1" x14ac:dyDescent="0.25">
      <c r="A86" s="115" t="s">
        <v>28</v>
      </c>
      <c r="B86" s="116" t="s">
        <v>29</v>
      </c>
      <c r="C86" s="117" t="s">
        <v>40</v>
      </c>
      <c r="D86" s="117">
        <v>2018</v>
      </c>
      <c r="E86" s="118">
        <v>2018000814</v>
      </c>
      <c r="F86" s="119" t="s">
        <v>1595</v>
      </c>
      <c r="G86" s="116" t="s">
        <v>32</v>
      </c>
      <c r="H86" s="117" t="s">
        <v>33</v>
      </c>
      <c r="I86" s="120">
        <f>J86/(1+21%)</f>
        <v>1197.7272727272727</v>
      </c>
      <c r="J86" s="120">
        <v>1449.25</v>
      </c>
      <c r="K86" s="120">
        <v>1360.37</v>
      </c>
      <c r="L86" s="117" t="s">
        <v>52</v>
      </c>
      <c r="M86" s="117"/>
      <c r="N86" s="134" t="s">
        <v>190</v>
      </c>
      <c r="O86" s="122" t="s">
        <v>191</v>
      </c>
      <c r="P86" s="116" t="s">
        <v>37</v>
      </c>
      <c r="Q86" s="135" t="s">
        <v>493</v>
      </c>
      <c r="R86" s="125" t="s">
        <v>863</v>
      </c>
      <c r="S86" s="117"/>
      <c r="T86" s="124" t="s">
        <v>90</v>
      </c>
      <c r="U86" s="126">
        <v>43132</v>
      </c>
      <c r="V86" s="126">
        <v>43133</v>
      </c>
      <c r="W86" s="126">
        <v>43133</v>
      </c>
      <c r="X86" s="127">
        <v>43311</v>
      </c>
      <c r="Y86" s="128"/>
      <c r="Z86" s="128"/>
      <c r="AA86" s="128"/>
      <c r="AB86" s="129">
        <f t="shared" si="3"/>
        <v>1124.2727272727273</v>
      </c>
      <c r="AC86" s="130">
        <v>1360.37</v>
      </c>
      <c r="AD86" s="131">
        <v>0.21</v>
      </c>
      <c r="AE86" s="117" t="s">
        <v>38</v>
      </c>
      <c r="AF86" s="132" t="s">
        <v>37</v>
      </c>
    </row>
    <row r="87" spans="1:32" ht="26.25" customHeight="1" x14ac:dyDescent="0.25">
      <c r="A87" s="115" t="s">
        <v>28</v>
      </c>
      <c r="B87" s="116" t="s">
        <v>29</v>
      </c>
      <c r="C87" s="117" t="s">
        <v>65</v>
      </c>
      <c r="D87" s="117">
        <v>2018</v>
      </c>
      <c r="E87" s="118">
        <v>2018002146</v>
      </c>
      <c r="F87" s="119" t="s">
        <v>1596</v>
      </c>
      <c r="G87" s="116" t="s">
        <v>32</v>
      </c>
      <c r="H87" s="117" t="s">
        <v>33</v>
      </c>
      <c r="I87" s="120">
        <f>J87/(1+21%)</f>
        <v>5000</v>
      </c>
      <c r="J87" s="120">
        <v>6050</v>
      </c>
      <c r="K87" s="120">
        <v>6050</v>
      </c>
      <c r="L87" s="136"/>
      <c r="M87" s="136" t="s">
        <v>79</v>
      </c>
      <c r="N87" s="134" t="s">
        <v>1597</v>
      </c>
      <c r="O87" s="122" t="s">
        <v>1598</v>
      </c>
      <c r="P87" s="116" t="s">
        <v>37</v>
      </c>
      <c r="Q87" s="135" t="s">
        <v>493</v>
      </c>
      <c r="R87" s="124">
        <v>17079</v>
      </c>
      <c r="S87" s="117"/>
      <c r="T87" s="124" t="s">
        <v>90</v>
      </c>
      <c r="U87" s="126">
        <v>43154</v>
      </c>
      <c r="V87" s="126">
        <v>43160</v>
      </c>
      <c r="W87" s="126">
        <v>43161</v>
      </c>
      <c r="X87" s="127">
        <v>43290</v>
      </c>
      <c r="Y87" s="128"/>
      <c r="Z87" s="128"/>
      <c r="AA87" s="128"/>
      <c r="AB87" s="129">
        <f t="shared" si="3"/>
        <v>5000</v>
      </c>
      <c r="AC87" s="130">
        <v>6050</v>
      </c>
      <c r="AD87" s="131">
        <v>0.21</v>
      </c>
      <c r="AE87" s="117" t="s">
        <v>38</v>
      </c>
      <c r="AF87" s="132" t="s">
        <v>37</v>
      </c>
    </row>
    <row r="88" spans="1:32" ht="26.25" customHeight="1" x14ac:dyDescent="0.25">
      <c r="A88" s="115" t="s">
        <v>28</v>
      </c>
      <c r="B88" s="116" t="s">
        <v>29</v>
      </c>
      <c r="C88" s="117" t="s">
        <v>40</v>
      </c>
      <c r="D88" s="117">
        <v>2018</v>
      </c>
      <c r="E88" s="118">
        <v>2018009902</v>
      </c>
      <c r="F88" s="119" t="s">
        <v>1599</v>
      </c>
      <c r="G88" s="116" t="s">
        <v>32</v>
      </c>
      <c r="H88" s="117" t="s">
        <v>33</v>
      </c>
      <c r="I88" s="120">
        <v>869</v>
      </c>
      <c r="J88" s="120">
        <v>1051.49</v>
      </c>
      <c r="K88" s="120">
        <v>1051.49</v>
      </c>
      <c r="L88" s="116" t="s">
        <v>34</v>
      </c>
      <c r="M88" s="117"/>
      <c r="N88" s="121" t="s">
        <v>1600</v>
      </c>
      <c r="O88" s="122" t="s">
        <v>1601</v>
      </c>
      <c r="P88" s="116" t="s">
        <v>37</v>
      </c>
      <c r="Q88" s="135" t="s">
        <v>493</v>
      </c>
      <c r="R88" s="124" t="s">
        <v>1602</v>
      </c>
      <c r="S88" s="117"/>
      <c r="T88" s="124" t="s">
        <v>256</v>
      </c>
      <c r="U88" s="126">
        <v>43272</v>
      </c>
      <c r="V88" s="126">
        <v>43272</v>
      </c>
      <c r="W88" s="126">
        <v>43273</v>
      </c>
      <c r="X88" s="127">
        <v>43297</v>
      </c>
      <c r="Y88" s="128"/>
      <c r="Z88" s="128"/>
      <c r="AA88" s="128"/>
      <c r="AB88" s="129">
        <f t="shared" si="3"/>
        <v>869</v>
      </c>
      <c r="AC88" s="133">
        <v>1051.49</v>
      </c>
      <c r="AD88" s="131">
        <v>0.21</v>
      </c>
      <c r="AE88" s="117" t="s">
        <v>38</v>
      </c>
      <c r="AF88" s="132" t="s">
        <v>37</v>
      </c>
    </row>
    <row r="89" spans="1:32" ht="26.25" customHeight="1" x14ac:dyDescent="0.25">
      <c r="A89" s="115" t="s">
        <v>28</v>
      </c>
      <c r="B89" s="116" t="s">
        <v>29</v>
      </c>
      <c r="C89" s="117" t="s">
        <v>40</v>
      </c>
      <c r="D89" s="117">
        <v>2018</v>
      </c>
      <c r="E89" s="118">
        <v>2018010122</v>
      </c>
      <c r="F89" s="119" t="s">
        <v>1603</v>
      </c>
      <c r="G89" s="116" t="s">
        <v>32</v>
      </c>
      <c r="H89" s="117" t="s">
        <v>33</v>
      </c>
      <c r="I89" s="120">
        <v>174</v>
      </c>
      <c r="J89" s="120">
        <v>210.54</v>
      </c>
      <c r="K89" s="120">
        <v>210.54</v>
      </c>
      <c r="L89" s="116" t="s">
        <v>52</v>
      </c>
      <c r="M89" s="117"/>
      <c r="N89" s="121" t="s">
        <v>193</v>
      </c>
      <c r="O89" s="122" t="s">
        <v>194</v>
      </c>
      <c r="P89" s="116" t="s">
        <v>37</v>
      </c>
      <c r="Q89" s="135" t="s">
        <v>493</v>
      </c>
      <c r="R89" s="124" t="s">
        <v>500</v>
      </c>
      <c r="S89" s="117"/>
      <c r="T89" s="124" t="s">
        <v>90</v>
      </c>
      <c r="U89" s="126">
        <v>43279</v>
      </c>
      <c r="V89" s="126">
        <v>43279</v>
      </c>
      <c r="W89" s="126">
        <v>43280</v>
      </c>
      <c r="X89" s="127">
        <v>43283</v>
      </c>
      <c r="Y89" s="128"/>
      <c r="Z89" s="128"/>
      <c r="AA89" s="128"/>
      <c r="AB89" s="129">
        <f t="shared" si="3"/>
        <v>174</v>
      </c>
      <c r="AC89" s="133">
        <v>210.54</v>
      </c>
      <c r="AD89" s="131">
        <v>0.21</v>
      </c>
      <c r="AE89" s="117" t="s">
        <v>38</v>
      </c>
      <c r="AF89" s="132" t="s">
        <v>37</v>
      </c>
    </row>
    <row r="90" spans="1:32" ht="26.25" customHeight="1" x14ac:dyDescent="0.25">
      <c r="A90" s="115" t="s">
        <v>28</v>
      </c>
      <c r="B90" s="116" t="s">
        <v>29</v>
      </c>
      <c r="C90" s="117" t="s">
        <v>65</v>
      </c>
      <c r="D90" s="117">
        <v>2018</v>
      </c>
      <c r="E90" s="118">
        <v>2018009235</v>
      </c>
      <c r="F90" s="119" t="s">
        <v>1604</v>
      </c>
      <c r="G90" s="116" t="s">
        <v>32</v>
      </c>
      <c r="H90" s="117" t="s">
        <v>33</v>
      </c>
      <c r="I90" s="120">
        <v>2133.33</v>
      </c>
      <c r="J90" s="120">
        <v>2133.33</v>
      </c>
      <c r="K90" s="120">
        <v>2133.33</v>
      </c>
      <c r="L90" s="117"/>
      <c r="M90" s="117" t="s">
        <v>79</v>
      </c>
      <c r="N90" s="121" t="s">
        <v>893</v>
      </c>
      <c r="O90" s="122" t="s">
        <v>894</v>
      </c>
      <c r="P90" s="116" t="s">
        <v>37</v>
      </c>
      <c r="Q90" s="135" t="s">
        <v>493</v>
      </c>
      <c r="R90" s="124" t="s">
        <v>500</v>
      </c>
      <c r="S90" s="117"/>
      <c r="T90" s="124" t="s">
        <v>164</v>
      </c>
      <c r="U90" s="126">
        <v>43272</v>
      </c>
      <c r="V90" s="126">
        <v>43272</v>
      </c>
      <c r="W90" s="126">
        <v>43273</v>
      </c>
      <c r="X90" s="127">
        <v>43304</v>
      </c>
      <c r="Y90" s="128"/>
      <c r="Z90" s="128"/>
      <c r="AA90" s="128"/>
      <c r="AB90" s="129">
        <f t="shared" si="3"/>
        <v>2133.33</v>
      </c>
      <c r="AC90" s="133">
        <v>2133.33</v>
      </c>
      <c r="AD90" s="131">
        <v>0</v>
      </c>
      <c r="AE90" s="117" t="s">
        <v>38</v>
      </c>
      <c r="AF90" s="132" t="s">
        <v>37</v>
      </c>
    </row>
    <row r="91" spans="1:32" ht="26.25" customHeight="1" x14ac:dyDescent="0.25">
      <c r="A91" s="115" t="s">
        <v>28</v>
      </c>
      <c r="B91" s="116" t="s">
        <v>29</v>
      </c>
      <c r="C91" s="117" t="s">
        <v>65</v>
      </c>
      <c r="D91" s="117">
        <v>2018</v>
      </c>
      <c r="E91" s="118">
        <v>2018011333</v>
      </c>
      <c r="F91" s="119" t="s">
        <v>1605</v>
      </c>
      <c r="G91" s="116" t="s">
        <v>32</v>
      </c>
      <c r="H91" s="117" t="s">
        <v>33</v>
      </c>
      <c r="I91" s="120">
        <v>135</v>
      </c>
      <c r="J91" s="120">
        <v>135</v>
      </c>
      <c r="K91" s="120">
        <v>135</v>
      </c>
      <c r="L91" s="117"/>
      <c r="M91" s="117" t="s">
        <v>79</v>
      </c>
      <c r="N91" s="121" t="s">
        <v>893</v>
      </c>
      <c r="O91" s="122" t="s">
        <v>894</v>
      </c>
      <c r="P91" s="116" t="s">
        <v>37</v>
      </c>
      <c r="Q91" s="135" t="s">
        <v>493</v>
      </c>
      <c r="R91" s="124" t="s">
        <v>500</v>
      </c>
      <c r="S91" s="117"/>
      <c r="T91" s="124" t="s">
        <v>164</v>
      </c>
      <c r="U91" s="126">
        <v>43298</v>
      </c>
      <c r="V91" s="126">
        <v>43301</v>
      </c>
      <c r="W91" s="126">
        <v>43304</v>
      </c>
      <c r="X91" s="127">
        <v>43360</v>
      </c>
      <c r="Y91" s="128"/>
      <c r="Z91" s="128"/>
      <c r="AA91" s="128"/>
      <c r="AB91" s="129">
        <v>135</v>
      </c>
      <c r="AC91" s="133">
        <v>135</v>
      </c>
      <c r="AD91" s="131">
        <v>0</v>
      </c>
      <c r="AE91" s="117" t="s">
        <v>38</v>
      </c>
      <c r="AF91" s="132" t="s">
        <v>37</v>
      </c>
    </row>
    <row r="92" spans="1:32" ht="26.25" customHeight="1" x14ac:dyDescent="0.25">
      <c r="A92" s="115" t="s">
        <v>28</v>
      </c>
      <c r="B92" s="116" t="s">
        <v>29</v>
      </c>
      <c r="C92" s="117" t="s">
        <v>1606</v>
      </c>
      <c r="D92" s="117">
        <v>2018</v>
      </c>
      <c r="E92" s="118">
        <v>2018010310</v>
      </c>
      <c r="F92" s="119" t="s">
        <v>1607</v>
      </c>
      <c r="G92" s="116" t="s">
        <v>32</v>
      </c>
      <c r="H92" s="117" t="s">
        <v>33</v>
      </c>
      <c r="I92" s="120">
        <v>560</v>
      </c>
      <c r="J92" s="120">
        <v>677.6</v>
      </c>
      <c r="K92" s="120">
        <v>677.6</v>
      </c>
      <c r="L92" s="117" t="s">
        <v>52</v>
      </c>
      <c r="M92" s="117"/>
      <c r="N92" s="121" t="s">
        <v>1608</v>
      </c>
      <c r="O92" s="122" t="s">
        <v>1609</v>
      </c>
      <c r="P92" s="116" t="s">
        <v>37</v>
      </c>
      <c r="Q92" s="135" t="s">
        <v>493</v>
      </c>
      <c r="R92" s="124" t="s">
        <v>624</v>
      </c>
      <c r="S92" s="117"/>
      <c r="T92" s="124" t="s">
        <v>164</v>
      </c>
      <c r="U92" s="126">
        <v>43279</v>
      </c>
      <c r="V92" s="126">
        <v>43279</v>
      </c>
      <c r="W92" s="126">
        <v>43280</v>
      </c>
      <c r="X92" s="127">
        <v>43290</v>
      </c>
      <c r="Y92" s="128"/>
      <c r="Z92" s="128"/>
      <c r="AA92" s="128"/>
      <c r="AB92" s="129">
        <f t="shared" ref="AB92:AB99" si="4">AC92/(1+AD92)</f>
        <v>560</v>
      </c>
      <c r="AC92" s="133">
        <v>677.6</v>
      </c>
      <c r="AD92" s="131">
        <v>0.21</v>
      </c>
      <c r="AE92" s="117" t="s">
        <v>38</v>
      </c>
      <c r="AF92" s="132" t="s">
        <v>37</v>
      </c>
    </row>
    <row r="93" spans="1:32" ht="26.25" customHeight="1" x14ac:dyDescent="0.25">
      <c r="A93" s="115" t="s">
        <v>28</v>
      </c>
      <c r="B93" s="116" t="s">
        <v>29</v>
      </c>
      <c r="C93" s="116" t="s">
        <v>65</v>
      </c>
      <c r="D93" s="117">
        <v>2018</v>
      </c>
      <c r="E93" s="118">
        <v>2018002412</v>
      </c>
      <c r="F93" s="119" t="s">
        <v>203</v>
      </c>
      <c r="G93" s="116" t="s">
        <v>32</v>
      </c>
      <c r="H93" s="117" t="s">
        <v>33</v>
      </c>
      <c r="I93" s="120">
        <f>J93/(1+21%)</f>
        <v>1535.3553719008264</v>
      </c>
      <c r="J93" s="120">
        <v>1857.78</v>
      </c>
      <c r="K93" s="120">
        <v>1857.78</v>
      </c>
      <c r="L93" s="136"/>
      <c r="M93" s="116" t="s">
        <v>79</v>
      </c>
      <c r="N93" s="121" t="s">
        <v>199</v>
      </c>
      <c r="O93" s="122" t="s">
        <v>200</v>
      </c>
      <c r="P93" s="116" t="s">
        <v>37</v>
      </c>
      <c r="Q93" s="135" t="s">
        <v>493</v>
      </c>
      <c r="R93" s="137" t="s">
        <v>503</v>
      </c>
      <c r="S93" s="116"/>
      <c r="T93" s="125" t="s">
        <v>1845</v>
      </c>
      <c r="U93" s="126">
        <v>43152</v>
      </c>
      <c r="V93" s="126">
        <v>43154</v>
      </c>
      <c r="W93" s="126">
        <v>43154</v>
      </c>
      <c r="X93" s="127">
        <v>43368</v>
      </c>
      <c r="Y93" s="128"/>
      <c r="Z93" s="128"/>
      <c r="AA93" s="128"/>
      <c r="AB93" s="129">
        <f t="shared" si="4"/>
        <v>1535.3553719008264</v>
      </c>
      <c r="AC93" s="130">
        <v>1857.78</v>
      </c>
      <c r="AD93" s="131">
        <v>0.21</v>
      </c>
      <c r="AE93" s="117" t="s">
        <v>38</v>
      </c>
      <c r="AF93" s="132" t="s">
        <v>37</v>
      </c>
    </row>
    <row r="94" spans="1:32" ht="26.25" customHeight="1" x14ac:dyDescent="0.25">
      <c r="A94" s="115" t="s">
        <v>28</v>
      </c>
      <c r="B94" s="116" t="s">
        <v>29</v>
      </c>
      <c r="C94" s="117" t="s">
        <v>40</v>
      </c>
      <c r="D94" s="117">
        <v>2018</v>
      </c>
      <c r="E94" s="118">
        <v>2018009938</v>
      </c>
      <c r="F94" s="119" t="s">
        <v>1610</v>
      </c>
      <c r="G94" s="116" t="s">
        <v>32</v>
      </c>
      <c r="H94" s="117" t="s">
        <v>33</v>
      </c>
      <c r="I94" s="120">
        <v>62</v>
      </c>
      <c r="J94" s="120">
        <v>75.02</v>
      </c>
      <c r="K94" s="120">
        <v>75.02</v>
      </c>
      <c r="L94" s="117" t="s">
        <v>52</v>
      </c>
      <c r="M94" s="116"/>
      <c r="N94" s="121" t="s">
        <v>199</v>
      </c>
      <c r="O94" s="122" t="s">
        <v>200</v>
      </c>
      <c r="P94" s="116" t="s">
        <v>37</v>
      </c>
      <c r="Q94" s="135" t="s">
        <v>493</v>
      </c>
      <c r="R94" s="137" t="s">
        <v>503</v>
      </c>
      <c r="S94" s="117"/>
      <c r="T94" s="125" t="s">
        <v>448</v>
      </c>
      <c r="U94" s="126">
        <v>43279</v>
      </c>
      <c r="V94" s="126">
        <v>43279</v>
      </c>
      <c r="W94" s="126">
        <v>43280</v>
      </c>
      <c r="X94" s="127">
        <v>43283</v>
      </c>
      <c r="Y94" s="128"/>
      <c r="Z94" s="128"/>
      <c r="AA94" s="128"/>
      <c r="AB94" s="129">
        <f t="shared" si="4"/>
        <v>62</v>
      </c>
      <c r="AC94" s="133">
        <v>75.02</v>
      </c>
      <c r="AD94" s="131">
        <v>0.21</v>
      </c>
      <c r="AE94" s="117" t="s">
        <v>38</v>
      </c>
      <c r="AF94" s="132" t="s">
        <v>37</v>
      </c>
    </row>
    <row r="95" spans="1:32" ht="26.25" customHeight="1" x14ac:dyDescent="0.25">
      <c r="A95" s="115" t="s">
        <v>28</v>
      </c>
      <c r="B95" s="116" t="s">
        <v>29</v>
      </c>
      <c r="C95" s="116" t="s">
        <v>65</v>
      </c>
      <c r="D95" s="117">
        <v>2018</v>
      </c>
      <c r="E95" s="118">
        <v>2018011967</v>
      </c>
      <c r="F95" s="119" t="s">
        <v>1611</v>
      </c>
      <c r="G95" s="116" t="s">
        <v>32</v>
      </c>
      <c r="H95" s="117" t="s">
        <v>33</v>
      </c>
      <c r="I95" s="120">
        <v>44</v>
      </c>
      <c r="J95" s="120">
        <v>53.24</v>
      </c>
      <c r="K95" s="120">
        <v>53.24</v>
      </c>
      <c r="L95" s="117"/>
      <c r="M95" s="116" t="s">
        <v>79</v>
      </c>
      <c r="N95" s="121" t="s">
        <v>199</v>
      </c>
      <c r="O95" s="122" t="s">
        <v>200</v>
      </c>
      <c r="P95" s="116" t="s">
        <v>37</v>
      </c>
      <c r="Q95" s="135" t="s">
        <v>493</v>
      </c>
      <c r="R95" s="137" t="s">
        <v>503</v>
      </c>
      <c r="S95" s="117"/>
      <c r="T95" s="125" t="s">
        <v>1846</v>
      </c>
      <c r="U95" s="126">
        <v>43304</v>
      </c>
      <c r="V95" s="126">
        <v>43315</v>
      </c>
      <c r="W95" s="126">
        <v>43318</v>
      </c>
      <c r="X95" s="127">
        <v>43346</v>
      </c>
      <c r="Y95" s="128"/>
      <c r="Z95" s="128"/>
      <c r="AA95" s="128"/>
      <c r="AB95" s="129">
        <f t="shared" si="4"/>
        <v>44</v>
      </c>
      <c r="AC95" s="133">
        <v>53.24</v>
      </c>
      <c r="AD95" s="131">
        <v>0.21</v>
      </c>
      <c r="AE95" s="117" t="s">
        <v>38</v>
      </c>
      <c r="AF95" s="132" t="s">
        <v>37</v>
      </c>
    </row>
    <row r="96" spans="1:32" ht="26.25" customHeight="1" x14ac:dyDescent="0.25">
      <c r="A96" s="115" t="s">
        <v>28</v>
      </c>
      <c r="B96" s="116" t="s">
        <v>29</v>
      </c>
      <c r="C96" s="116" t="s">
        <v>65</v>
      </c>
      <c r="D96" s="117">
        <v>2018</v>
      </c>
      <c r="E96" s="118">
        <v>2018011489</v>
      </c>
      <c r="F96" s="119" t="s">
        <v>1612</v>
      </c>
      <c r="G96" s="116" t="s">
        <v>32</v>
      </c>
      <c r="H96" s="117" t="s">
        <v>33</v>
      </c>
      <c r="I96" s="120">
        <v>6786.9173553719011</v>
      </c>
      <c r="J96" s="120">
        <v>8212.17</v>
      </c>
      <c r="K96" s="120">
        <v>8212.17</v>
      </c>
      <c r="L96" s="117"/>
      <c r="M96" s="116" t="s">
        <v>79</v>
      </c>
      <c r="N96" s="121" t="s">
        <v>199</v>
      </c>
      <c r="O96" s="122" t="s">
        <v>200</v>
      </c>
      <c r="P96" s="116" t="s">
        <v>37</v>
      </c>
      <c r="Q96" s="135" t="s">
        <v>493</v>
      </c>
      <c r="R96" s="137" t="s">
        <v>503</v>
      </c>
      <c r="S96" s="117"/>
      <c r="T96" s="125" t="s">
        <v>1847</v>
      </c>
      <c r="U96" s="126">
        <v>43298</v>
      </c>
      <c r="V96" s="126">
        <v>43300</v>
      </c>
      <c r="W96" s="126">
        <v>43301</v>
      </c>
      <c r="X96" s="127">
        <v>43368</v>
      </c>
      <c r="Y96" s="128"/>
      <c r="Z96" s="128"/>
      <c r="AA96" s="128"/>
      <c r="AB96" s="129">
        <f t="shared" si="4"/>
        <v>6786.9173553719011</v>
      </c>
      <c r="AC96" s="133">
        <v>8212.17</v>
      </c>
      <c r="AD96" s="131">
        <v>0.21</v>
      </c>
      <c r="AE96" s="117" t="s">
        <v>38</v>
      </c>
      <c r="AF96" s="132" t="s">
        <v>37</v>
      </c>
    </row>
    <row r="97" spans="1:32" ht="26.25" customHeight="1" x14ac:dyDescent="0.25">
      <c r="A97" s="115" t="s">
        <v>28</v>
      </c>
      <c r="B97" s="116" t="s">
        <v>29</v>
      </c>
      <c r="C97" s="116" t="s">
        <v>65</v>
      </c>
      <c r="D97" s="117">
        <v>2018</v>
      </c>
      <c r="E97" s="118">
        <v>2018011968</v>
      </c>
      <c r="F97" s="119" t="s">
        <v>1613</v>
      </c>
      <c r="G97" s="116" t="s">
        <v>32</v>
      </c>
      <c r="H97" s="117" t="s">
        <v>33</v>
      </c>
      <c r="I97" s="120">
        <v>2532.6280991735539</v>
      </c>
      <c r="J97" s="120">
        <v>3064.48</v>
      </c>
      <c r="K97" s="120">
        <v>3064.48</v>
      </c>
      <c r="L97" s="117"/>
      <c r="M97" s="116" t="s">
        <v>79</v>
      </c>
      <c r="N97" s="121" t="s">
        <v>199</v>
      </c>
      <c r="O97" s="122" t="s">
        <v>200</v>
      </c>
      <c r="P97" s="116" t="s">
        <v>37</v>
      </c>
      <c r="Q97" s="135" t="s">
        <v>493</v>
      </c>
      <c r="R97" s="137" t="s">
        <v>503</v>
      </c>
      <c r="S97" s="117"/>
      <c r="T97" s="125" t="s">
        <v>1848</v>
      </c>
      <c r="U97" s="126">
        <v>43305</v>
      </c>
      <c r="V97" s="126">
        <v>43307</v>
      </c>
      <c r="W97" s="126">
        <v>43308</v>
      </c>
      <c r="X97" s="127">
        <v>43353</v>
      </c>
      <c r="Y97" s="128"/>
      <c r="Z97" s="128"/>
      <c r="AA97" s="128"/>
      <c r="AB97" s="129">
        <f t="shared" si="4"/>
        <v>2532.6280991735539</v>
      </c>
      <c r="AC97" s="133">
        <v>3064.48</v>
      </c>
      <c r="AD97" s="131">
        <v>0.21</v>
      </c>
      <c r="AE97" s="117" t="s">
        <v>38</v>
      </c>
      <c r="AF97" s="132" t="s">
        <v>37</v>
      </c>
    </row>
    <row r="98" spans="1:32" ht="26.25" customHeight="1" x14ac:dyDescent="0.25">
      <c r="A98" s="115" t="s">
        <v>28</v>
      </c>
      <c r="B98" s="116" t="s">
        <v>29</v>
      </c>
      <c r="C98" s="116" t="s">
        <v>65</v>
      </c>
      <c r="D98" s="117">
        <v>2018</v>
      </c>
      <c r="E98" s="118">
        <v>2018011255</v>
      </c>
      <c r="F98" s="119" t="s">
        <v>1614</v>
      </c>
      <c r="G98" s="116" t="s">
        <v>32</v>
      </c>
      <c r="H98" s="117" t="s">
        <v>33</v>
      </c>
      <c r="I98" s="120">
        <v>228.62809917355372</v>
      </c>
      <c r="J98" s="120">
        <v>276.64</v>
      </c>
      <c r="K98" s="120">
        <v>276.64</v>
      </c>
      <c r="L98" s="117"/>
      <c r="M98" s="116" t="s">
        <v>79</v>
      </c>
      <c r="N98" s="121" t="s">
        <v>199</v>
      </c>
      <c r="O98" s="122" t="s">
        <v>200</v>
      </c>
      <c r="P98" s="116" t="s">
        <v>37</v>
      </c>
      <c r="Q98" s="135" t="s">
        <v>493</v>
      </c>
      <c r="R98" s="137" t="s">
        <v>503</v>
      </c>
      <c r="S98" s="117"/>
      <c r="T98" s="125" t="s">
        <v>1845</v>
      </c>
      <c r="U98" s="126">
        <v>43294</v>
      </c>
      <c r="V98" s="126">
        <v>43301</v>
      </c>
      <c r="W98" s="126">
        <v>43304</v>
      </c>
      <c r="X98" s="127">
        <v>43340</v>
      </c>
      <c r="Y98" s="128"/>
      <c r="Z98" s="128"/>
      <c r="AA98" s="128"/>
      <c r="AB98" s="129">
        <f t="shared" si="4"/>
        <v>228.62809917355372</v>
      </c>
      <c r="AC98" s="133">
        <v>276.64</v>
      </c>
      <c r="AD98" s="131">
        <v>0.21</v>
      </c>
      <c r="AE98" s="117" t="s">
        <v>38</v>
      </c>
      <c r="AF98" s="132" t="s">
        <v>37</v>
      </c>
    </row>
    <row r="99" spans="1:32" ht="26.25" customHeight="1" x14ac:dyDescent="0.25">
      <c r="A99" s="115" t="s">
        <v>28</v>
      </c>
      <c r="B99" s="116" t="s">
        <v>29</v>
      </c>
      <c r="C99" s="116" t="s">
        <v>65</v>
      </c>
      <c r="D99" s="117">
        <v>2018</v>
      </c>
      <c r="E99" s="118">
        <v>2018011410</v>
      </c>
      <c r="F99" s="119" t="s">
        <v>1615</v>
      </c>
      <c r="G99" s="116" t="s">
        <v>32</v>
      </c>
      <c r="H99" s="117" t="s">
        <v>33</v>
      </c>
      <c r="I99" s="120">
        <v>896.31404958677683</v>
      </c>
      <c r="J99" s="120">
        <v>1084.54</v>
      </c>
      <c r="K99" s="120">
        <v>1084.54</v>
      </c>
      <c r="L99" s="117"/>
      <c r="M99" s="116" t="s">
        <v>79</v>
      </c>
      <c r="N99" s="121" t="s">
        <v>199</v>
      </c>
      <c r="O99" s="122" t="s">
        <v>200</v>
      </c>
      <c r="P99" s="116" t="s">
        <v>37</v>
      </c>
      <c r="Q99" s="135" t="s">
        <v>493</v>
      </c>
      <c r="R99" s="137" t="s">
        <v>503</v>
      </c>
      <c r="S99" s="117"/>
      <c r="T99" s="125" t="s">
        <v>1848</v>
      </c>
      <c r="U99" s="126">
        <v>43298</v>
      </c>
      <c r="V99" s="126">
        <v>43301</v>
      </c>
      <c r="W99" s="126">
        <v>43304</v>
      </c>
      <c r="X99" s="127">
        <v>43346</v>
      </c>
      <c r="Y99" s="128"/>
      <c r="Z99" s="128"/>
      <c r="AA99" s="128"/>
      <c r="AB99" s="129">
        <f t="shared" si="4"/>
        <v>896.31404958677683</v>
      </c>
      <c r="AC99" s="133">
        <v>1084.54</v>
      </c>
      <c r="AD99" s="131">
        <v>0.21</v>
      </c>
      <c r="AE99" s="117" t="s">
        <v>38</v>
      </c>
      <c r="AF99" s="132" t="s">
        <v>37</v>
      </c>
    </row>
    <row r="100" spans="1:32" ht="26.25" customHeight="1" x14ac:dyDescent="0.25">
      <c r="A100" s="115" t="s">
        <v>28</v>
      </c>
      <c r="B100" s="116" t="s">
        <v>29</v>
      </c>
      <c r="C100" s="117" t="s">
        <v>65</v>
      </c>
      <c r="D100" s="117">
        <v>2018</v>
      </c>
      <c r="E100" s="118">
        <v>2018012436</v>
      </c>
      <c r="F100" s="119" t="s">
        <v>1616</v>
      </c>
      <c r="G100" s="116" t="s">
        <v>32</v>
      </c>
      <c r="H100" s="117" t="s">
        <v>33</v>
      </c>
      <c r="I100" s="120">
        <v>520</v>
      </c>
      <c r="J100" s="120">
        <v>629.20000000000005</v>
      </c>
      <c r="K100" s="120">
        <v>629.20000000000005</v>
      </c>
      <c r="L100" s="117"/>
      <c r="M100" s="116" t="s">
        <v>79</v>
      </c>
      <c r="N100" s="121" t="s">
        <v>1617</v>
      </c>
      <c r="O100" s="122" t="s">
        <v>1618</v>
      </c>
      <c r="P100" s="116" t="s">
        <v>37</v>
      </c>
      <c r="Q100" s="135" t="s">
        <v>493</v>
      </c>
      <c r="R100" s="124" t="s">
        <v>933</v>
      </c>
      <c r="S100" s="117"/>
      <c r="T100" s="124" t="s">
        <v>888</v>
      </c>
      <c r="U100" s="126">
        <v>43334</v>
      </c>
      <c r="V100" s="126">
        <v>43342</v>
      </c>
      <c r="W100" s="126">
        <v>43342</v>
      </c>
      <c r="X100" s="127">
        <v>43360</v>
      </c>
      <c r="Y100" s="128"/>
      <c r="Z100" s="128"/>
      <c r="AA100" s="128"/>
      <c r="AB100" s="129">
        <v>520</v>
      </c>
      <c r="AC100" s="130">
        <v>629.20000000000005</v>
      </c>
      <c r="AD100" s="131">
        <v>0.21</v>
      </c>
      <c r="AE100" s="117" t="s">
        <v>38</v>
      </c>
      <c r="AF100" s="132" t="s">
        <v>37</v>
      </c>
    </row>
    <row r="101" spans="1:32" ht="26.25" customHeight="1" x14ac:dyDescent="0.25">
      <c r="A101" s="115" t="s">
        <v>28</v>
      </c>
      <c r="B101" s="116" t="s">
        <v>29</v>
      </c>
      <c r="C101" s="117" t="s">
        <v>65</v>
      </c>
      <c r="D101" s="117">
        <v>2018</v>
      </c>
      <c r="E101" s="118">
        <v>2018012017</v>
      </c>
      <c r="F101" s="119" t="s">
        <v>1619</v>
      </c>
      <c r="G101" s="116" t="s">
        <v>32</v>
      </c>
      <c r="H101" s="117" t="s">
        <v>33</v>
      </c>
      <c r="I101" s="120">
        <v>500</v>
      </c>
      <c r="J101" s="120">
        <v>500</v>
      </c>
      <c r="K101" s="120">
        <v>500</v>
      </c>
      <c r="L101" s="117"/>
      <c r="M101" s="116" t="s">
        <v>79</v>
      </c>
      <c r="N101" s="121"/>
      <c r="O101" s="122" t="s">
        <v>1620</v>
      </c>
      <c r="P101" s="116" t="s">
        <v>37</v>
      </c>
      <c r="Q101" s="135" t="s">
        <v>493</v>
      </c>
      <c r="R101" s="124" t="s">
        <v>500</v>
      </c>
      <c r="S101" s="117"/>
      <c r="T101" s="124" t="s">
        <v>164</v>
      </c>
      <c r="U101" s="126">
        <v>43305</v>
      </c>
      <c r="V101" s="126">
        <v>43315</v>
      </c>
      <c r="W101" s="126">
        <v>43318</v>
      </c>
      <c r="X101" s="127">
        <v>43368</v>
      </c>
      <c r="Y101" s="128"/>
      <c r="Z101" s="128"/>
      <c r="AA101" s="128"/>
      <c r="AB101" s="129">
        <v>500</v>
      </c>
      <c r="AC101" s="130">
        <v>500</v>
      </c>
      <c r="AD101" s="131">
        <v>0</v>
      </c>
      <c r="AE101" s="117" t="s">
        <v>38</v>
      </c>
      <c r="AF101" s="132" t="s">
        <v>37</v>
      </c>
    </row>
    <row r="102" spans="1:32" ht="26.25" customHeight="1" x14ac:dyDescent="0.25">
      <c r="A102" s="115" t="s">
        <v>28</v>
      </c>
      <c r="B102" s="116" t="s">
        <v>29</v>
      </c>
      <c r="C102" s="117" t="s">
        <v>40</v>
      </c>
      <c r="D102" s="117">
        <v>2018</v>
      </c>
      <c r="E102" s="118">
        <v>2018003994</v>
      </c>
      <c r="F102" s="119" t="s">
        <v>1621</v>
      </c>
      <c r="G102" s="116" t="s">
        <v>32</v>
      </c>
      <c r="H102" s="117" t="s">
        <v>33</v>
      </c>
      <c r="I102" s="120">
        <f>J102/(1+21%)</f>
        <v>859.39669421487599</v>
      </c>
      <c r="J102" s="120">
        <v>1039.8699999999999</v>
      </c>
      <c r="K102" s="120">
        <v>1039.8699999999999</v>
      </c>
      <c r="L102" s="117" t="s">
        <v>52</v>
      </c>
      <c r="M102" s="116"/>
      <c r="N102" s="134"/>
      <c r="O102" s="122" t="s">
        <v>1622</v>
      </c>
      <c r="P102" s="116" t="s">
        <v>37</v>
      </c>
      <c r="Q102" s="135" t="s">
        <v>493</v>
      </c>
      <c r="R102" s="124">
        <v>8107</v>
      </c>
      <c r="S102" s="117"/>
      <c r="T102" s="124" t="s">
        <v>1623</v>
      </c>
      <c r="U102" s="126">
        <v>43179</v>
      </c>
      <c r="V102" s="126">
        <v>43182</v>
      </c>
      <c r="W102" s="126">
        <v>43182</v>
      </c>
      <c r="X102" s="127">
        <v>43290</v>
      </c>
      <c r="Y102" s="128"/>
      <c r="Z102" s="128"/>
      <c r="AA102" s="128"/>
      <c r="AB102" s="129">
        <f>AC102/(1+AD102)</f>
        <v>859.39669421487599</v>
      </c>
      <c r="AC102" s="130">
        <v>1039.8699999999999</v>
      </c>
      <c r="AD102" s="131">
        <v>0.21</v>
      </c>
      <c r="AE102" s="117" t="s">
        <v>38</v>
      </c>
      <c r="AF102" s="132" t="s">
        <v>37</v>
      </c>
    </row>
    <row r="103" spans="1:32" ht="26.25" customHeight="1" x14ac:dyDescent="0.25">
      <c r="A103" s="115" t="s">
        <v>28</v>
      </c>
      <c r="B103" s="116" t="s">
        <v>29</v>
      </c>
      <c r="C103" s="117" t="s">
        <v>65</v>
      </c>
      <c r="D103" s="117">
        <v>2018</v>
      </c>
      <c r="E103" s="118">
        <v>2018009997</v>
      </c>
      <c r="F103" s="119" t="s">
        <v>1624</v>
      </c>
      <c r="G103" s="116" t="s">
        <v>32</v>
      </c>
      <c r="H103" s="117" t="s">
        <v>33</v>
      </c>
      <c r="I103" s="120">
        <v>112.5</v>
      </c>
      <c r="J103" s="120">
        <v>112.5</v>
      </c>
      <c r="K103" s="120">
        <v>112.5</v>
      </c>
      <c r="L103" s="117"/>
      <c r="M103" s="116" t="s">
        <v>79</v>
      </c>
      <c r="N103" s="134"/>
      <c r="O103" s="122" t="s">
        <v>1625</v>
      </c>
      <c r="P103" s="116" t="s">
        <v>37</v>
      </c>
      <c r="Q103" s="135" t="s">
        <v>493</v>
      </c>
      <c r="R103" s="124">
        <v>8019</v>
      </c>
      <c r="S103" s="117"/>
      <c r="T103" s="124" t="s">
        <v>164</v>
      </c>
      <c r="U103" s="126">
        <v>43279</v>
      </c>
      <c r="V103" s="126">
        <v>43279</v>
      </c>
      <c r="W103" s="126">
        <v>43280</v>
      </c>
      <c r="X103" s="127">
        <v>43283</v>
      </c>
      <c r="Y103" s="128"/>
      <c r="Z103" s="128"/>
      <c r="AA103" s="128"/>
      <c r="AB103" s="129">
        <f>AC103/(1+AD103)</f>
        <v>112.5</v>
      </c>
      <c r="AC103" s="133">
        <v>112.5</v>
      </c>
      <c r="AD103" s="131">
        <v>0</v>
      </c>
      <c r="AE103" s="117" t="s">
        <v>38</v>
      </c>
      <c r="AF103" s="132" t="s">
        <v>37</v>
      </c>
    </row>
    <row r="104" spans="1:32" ht="26.25" customHeight="1" x14ac:dyDescent="0.25">
      <c r="A104" s="115" t="s">
        <v>28</v>
      </c>
      <c r="B104" s="116" t="s">
        <v>29</v>
      </c>
      <c r="C104" s="117" t="s">
        <v>65</v>
      </c>
      <c r="D104" s="117">
        <v>2018</v>
      </c>
      <c r="E104" s="118">
        <v>2018009999</v>
      </c>
      <c r="F104" s="119" t="s">
        <v>1626</v>
      </c>
      <c r="G104" s="116" t="s">
        <v>32</v>
      </c>
      <c r="H104" s="117" t="s">
        <v>33</v>
      </c>
      <c r="I104" s="120">
        <v>112.5</v>
      </c>
      <c r="J104" s="120">
        <v>112.5</v>
      </c>
      <c r="K104" s="120">
        <v>112.5</v>
      </c>
      <c r="L104" s="117"/>
      <c r="M104" s="116" t="s">
        <v>79</v>
      </c>
      <c r="N104" s="134"/>
      <c r="O104" s="122" t="s">
        <v>1625</v>
      </c>
      <c r="P104" s="116" t="s">
        <v>37</v>
      </c>
      <c r="Q104" s="135" t="s">
        <v>493</v>
      </c>
      <c r="R104" s="124">
        <v>8019</v>
      </c>
      <c r="S104" s="117"/>
      <c r="T104" s="124" t="s">
        <v>164</v>
      </c>
      <c r="U104" s="126">
        <v>43279</v>
      </c>
      <c r="V104" s="126">
        <v>43279</v>
      </c>
      <c r="W104" s="126">
        <v>43280</v>
      </c>
      <c r="X104" s="127">
        <v>43283</v>
      </c>
      <c r="Y104" s="128"/>
      <c r="Z104" s="128"/>
      <c r="AA104" s="128"/>
      <c r="AB104" s="129">
        <f>AC104/(1+AD104)</f>
        <v>112.5</v>
      </c>
      <c r="AC104" s="133">
        <v>112.5</v>
      </c>
      <c r="AD104" s="131">
        <v>0</v>
      </c>
      <c r="AE104" s="117" t="s">
        <v>38</v>
      </c>
      <c r="AF104" s="132" t="s">
        <v>37</v>
      </c>
    </row>
    <row r="105" spans="1:32" ht="26.25" customHeight="1" x14ac:dyDescent="0.25">
      <c r="A105" s="115" t="s">
        <v>28</v>
      </c>
      <c r="B105" s="116" t="s">
        <v>29</v>
      </c>
      <c r="C105" s="117" t="s">
        <v>65</v>
      </c>
      <c r="D105" s="117">
        <v>2018</v>
      </c>
      <c r="E105" s="118">
        <v>2018012400</v>
      </c>
      <c r="F105" s="119" t="s">
        <v>1627</v>
      </c>
      <c r="G105" s="116" t="s">
        <v>32</v>
      </c>
      <c r="H105" s="117" t="s">
        <v>33</v>
      </c>
      <c r="I105" s="120">
        <v>205</v>
      </c>
      <c r="J105" s="120">
        <v>248.05</v>
      </c>
      <c r="K105" s="120">
        <v>248.05</v>
      </c>
      <c r="L105" s="117"/>
      <c r="M105" s="116" t="s">
        <v>79</v>
      </c>
      <c r="N105" s="121" t="s">
        <v>1628</v>
      </c>
      <c r="O105" s="122" t="s">
        <v>1629</v>
      </c>
      <c r="P105" s="116" t="s">
        <v>37</v>
      </c>
      <c r="Q105" s="135" t="s">
        <v>493</v>
      </c>
      <c r="R105" s="124" t="s">
        <v>1630</v>
      </c>
      <c r="S105" s="117"/>
      <c r="T105" s="124" t="s">
        <v>90</v>
      </c>
      <c r="U105" s="126">
        <v>43347</v>
      </c>
      <c r="V105" s="126">
        <v>43350</v>
      </c>
      <c r="W105" s="126">
        <v>43350</v>
      </c>
      <c r="X105" s="127">
        <v>43368</v>
      </c>
      <c r="Y105" s="128"/>
      <c r="Z105" s="128"/>
      <c r="AA105" s="128"/>
      <c r="AB105" s="129">
        <f>AC105/(1+AD105)</f>
        <v>205.00000000000003</v>
      </c>
      <c r="AC105" s="130">
        <v>248.05</v>
      </c>
      <c r="AD105" s="131">
        <v>0.21</v>
      </c>
      <c r="AE105" s="117" t="s">
        <v>38</v>
      </c>
      <c r="AF105" s="132" t="s">
        <v>37</v>
      </c>
    </row>
    <row r="106" spans="1:32" ht="26.25" customHeight="1" x14ac:dyDescent="0.25">
      <c r="A106" s="115" t="s">
        <v>28</v>
      </c>
      <c r="B106" s="116" t="s">
        <v>29</v>
      </c>
      <c r="C106" s="117" t="s">
        <v>65</v>
      </c>
      <c r="D106" s="117">
        <v>2018</v>
      </c>
      <c r="E106" s="118">
        <v>2018010639</v>
      </c>
      <c r="F106" s="119" t="s">
        <v>1631</v>
      </c>
      <c r="G106" s="116" t="s">
        <v>32</v>
      </c>
      <c r="H106" s="117" t="s">
        <v>33</v>
      </c>
      <c r="I106" s="120">
        <v>201.04</v>
      </c>
      <c r="J106" s="120">
        <v>201.04</v>
      </c>
      <c r="K106" s="120">
        <v>201.04</v>
      </c>
      <c r="L106" s="117"/>
      <c r="M106" s="116" t="s">
        <v>79</v>
      </c>
      <c r="N106" s="121" t="s">
        <v>1632</v>
      </c>
      <c r="O106" s="122" t="s">
        <v>1633</v>
      </c>
      <c r="P106" s="116" t="s">
        <v>37</v>
      </c>
      <c r="Q106" s="135" t="s">
        <v>493</v>
      </c>
      <c r="R106" s="124" t="s">
        <v>503</v>
      </c>
      <c r="S106" s="117"/>
      <c r="T106" s="124" t="s">
        <v>90</v>
      </c>
      <c r="U106" s="126">
        <v>43284</v>
      </c>
      <c r="V106" s="126">
        <v>43284</v>
      </c>
      <c r="W106" s="126">
        <v>43286</v>
      </c>
      <c r="X106" s="127">
        <v>43368</v>
      </c>
      <c r="Y106" s="128"/>
      <c r="Z106" s="128"/>
      <c r="AA106" s="128"/>
      <c r="AB106" s="129">
        <v>201.04</v>
      </c>
      <c r="AC106" s="130">
        <v>201.04</v>
      </c>
      <c r="AD106" s="131">
        <v>0</v>
      </c>
      <c r="AE106" s="117" t="s">
        <v>38</v>
      </c>
      <c r="AF106" s="132" t="s">
        <v>37</v>
      </c>
    </row>
    <row r="107" spans="1:32" ht="26.25" customHeight="1" x14ac:dyDescent="0.25">
      <c r="A107" s="115" t="s">
        <v>28</v>
      </c>
      <c r="B107" s="116" t="s">
        <v>29</v>
      </c>
      <c r="C107" s="117" t="s">
        <v>65</v>
      </c>
      <c r="D107" s="117">
        <v>2018</v>
      </c>
      <c r="E107" s="118">
        <v>2018011987</v>
      </c>
      <c r="F107" s="119" t="s">
        <v>1634</v>
      </c>
      <c r="G107" s="116" t="s">
        <v>32</v>
      </c>
      <c r="H107" s="117" t="s">
        <v>33</v>
      </c>
      <c r="I107" s="120">
        <v>165.6</v>
      </c>
      <c r="J107" s="120">
        <v>165.6</v>
      </c>
      <c r="K107" s="120">
        <v>165.6</v>
      </c>
      <c r="L107" s="117"/>
      <c r="M107" s="116" t="s">
        <v>79</v>
      </c>
      <c r="N107" s="121"/>
      <c r="O107" s="122" t="s">
        <v>1635</v>
      </c>
      <c r="P107" s="116" t="s">
        <v>37</v>
      </c>
      <c r="Q107" s="135" t="s">
        <v>493</v>
      </c>
      <c r="R107" s="124" t="s">
        <v>500</v>
      </c>
      <c r="S107" s="117"/>
      <c r="T107" s="124" t="s">
        <v>90</v>
      </c>
      <c r="U107" s="126">
        <v>43301</v>
      </c>
      <c r="V107" s="126">
        <v>43301</v>
      </c>
      <c r="W107" s="126">
        <v>43304</v>
      </c>
      <c r="X107" s="127">
        <v>43368</v>
      </c>
      <c r="Y107" s="128"/>
      <c r="Z107" s="128"/>
      <c r="AA107" s="128"/>
      <c r="AB107" s="129">
        <v>165.6</v>
      </c>
      <c r="AC107" s="130">
        <v>165.6</v>
      </c>
      <c r="AD107" s="131">
        <v>0</v>
      </c>
      <c r="AE107" s="117" t="s">
        <v>38</v>
      </c>
      <c r="AF107" s="132" t="s">
        <v>37</v>
      </c>
    </row>
    <row r="108" spans="1:32" ht="26.25" customHeight="1" x14ac:dyDescent="0.25">
      <c r="A108" s="115" t="s">
        <v>28</v>
      </c>
      <c r="B108" s="116" t="s">
        <v>29</v>
      </c>
      <c r="C108" s="117" t="s">
        <v>65</v>
      </c>
      <c r="D108" s="117">
        <v>2018</v>
      </c>
      <c r="E108" s="118">
        <v>2018010088</v>
      </c>
      <c r="F108" s="119" t="s">
        <v>1636</v>
      </c>
      <c r="G108" s="116" t="s">
        <v>32</v>
      </c>
      <c r="H108" s="117" t="s">
        <v>33</v>
      </c>
      <c r="I108" s="120">
        <v>1600</v>
      </c>
      <c r="J108" s="120">
        <v>1936</v>
      </c>
      <c r="K108" s="120">
        <v>1936</v>
      </c>
      <c r="L108" s="117"/>
      <c r="M108" s="116" t="s">
        <v>79</v>
      </c>
      <c r="N108" s="121"/>
      <c r="O108" s="122" t="s">
        <v>1637</v>
      </c>
      <c r="P108" s="116" t="s">
        <v>37</v>
      </c>
      <c r="Q108" s="135" t="s">
        <v>493</v>
      </c>
      <c r="R108" s="124" t="s">
        <v>500</v>
      </c>
      <c r="S108" s="117"/>
      <c r="T108" s="124" t="s">
        <v>70</v>
      </c>
      <c r="U108" s="126">
        <v>43286</v>
      </c>
      <c r="V108" s="126">
        <v>43286</v>
      </c>
      <c r="W108" s="126">
        <v>43287</v>
      </c>
      <c r="X108" s="127">
        <v>43290</v>
      </c>
      <c r="Y108" s="128"/>
      <c r="Z108" s="128"/>
      <c r="AA108" s="128"/>
      <c r="AB108" s="129">
        <f t="shared" ref="AB108:AB123" si="5">AC108/(1+AD108)</f>
        <v>1600</v>
      </c>
      <c r="AC108" s="133">
        <v>1936</v>
      </c>
      <c r="AD108" s="131">
        <v>0.21</v>
      </c>
      <c r="AE108" s="117" t="s">
        <v>38</v>
      </c>
      <c r="AF108" s="132" t="s">
        <v>37</v>
      </c>
    </row>
    <row r="109" spans="1:32" ht="26.25" customHeight="1" x14ac:dyDescent="0.25">
      <c r="A109" s="115" t="s">
        <v>28</v>
      </c>
      <c r="B109" s="116" t="s">
        <v>29</v>
      </c>
      <c r="C109" s="117" t="s">
        <v>65</v>
      </c>
      <c r="D109" s="117">
        <v>2018</v>
      </c>
      <c r="E109" s="118">
        <v>2018003261</v>
      </c>
      <c r="F109" s="119" t="s">
        <v>1638</v>
      </c>
      <c r="G109" s="116" t="s">
        <v>32</v>
      </c>
      <c r="H109" s="117" t="s">
        <v>33</v>
      </c>
      <c r="I109" s="120">
        <f>J109/(1+21%)</f>
        <v>747.93388429752065</v>
      </c>
      <c r="J109" s="120">
        <v>905</v>
      </c>
      <c r="K109" s="120">
        <v>905</v>
      </c>
      <c r="L109" s="117"/>
      <c r="M109" s="116" t="s">
        <v>79</v>
      </c>
      <c r="N109" s="134"/>
      <c r="O109" s="122" t="s">
        <v>216</v>
      </c>
      <c r="P109" s="116" t="s">
        <v>37</v>
      </c>
      <c r="Q109" s="135" t="s">
        <v>493</v>
      </c>
      <c r="R109" s="124" t="s">
        <v>503</v>
      </c>
      <c r="S109" s="117"/>
      <c r="T109" s="124" t="s">
        <v>98</v>
      </c>
      <c r="U109" s="126">
        <v>43167</v>
      </c>
      <c r="V109" s="126">
        <v>43168</v>
      </c>
      <c r="W109" s="126">
        <v>43171</v>
      </c>
      <c r="X109" s="127">
        <v>43360</v>
      </c>
      <c r="Y109" s="128"/>
      <c r="Z109" s="128"/>
      <c r="AA109" s="128"/>
      <c r="AB109" s="129">
        <f t="shared" si="5"/>
        <v>747.93388429752065</v>
      </c>
      <c r="AC109" s="130">
        <v>905</v>
      </c>
      <c r="AD109" s="131">
        <v>0.21</v>
      </c>
      <c r="AE109" s="117" t="s">
        <v>38</v>
      </c>
      <c r="AF109" s="132" t="s">
        <v>37</v>
      </c>
    </row>
    <row r="110" spans="1:32" ht="26.25" customHeight="1" x14ac:dyDescent="0.25">
      <c r="A110" s="115" t="s">
        <v>28</v>
      </c>
      <c r="B110" s="116" t="s">
        <v>29</v>
      </c>
      <c r="C110" s="117" t="s">
        <v>65</v>
      </c>
      <c r="D110" s="117">
        <v>2018</v>
      </c>
      <c r="E110" s="118">
        <v>2018011305</v>
      </c>
      <c r="F110" s="119" t="s">
        <v>1639</v>
      </c>
      <c r="G110" s="116" t="s">
        <v>32</v>
      </c>
      <c r="H110" s="117" t="s">
        <v>33</v>
      </c>
      <c r="I110" s="120">
        <v>314.05</v>
      </c>
      <c r="J110" s="120">
        <v>380</v>
      </c>
      <c r="K110" s="120">
        <v>380</v>
      </c>
      <c r="L110" s="117"/>
      <c r="M110" s="116" t="s">
        <v>79</v>
      </c>
      <c r="N110" s="134"/>
      <c r="O110" s="122" t="s">
        <v>216</v>
      </c>
      <c r="P110" s="116" t="s">
        <v>37</v>
      </c>
      <c r="Q110" s="135" t="s">
        <v>493</v>
      </c>
      <c r="R110" s="124">
        <v>8156</v>
      </c>
      <c r="S110" s="117"/>
      <c r="T110" s="124" t="s">
        <v>98</v>
      </c>
      <c r="U110" s="126">
        <v>43298</v>
      </c>
      <c r="V110" s="126">
        <v>43301</v>
      </c>
      <c r="W110" s="126">
        <v>43304</v>
      </c>
      <c r="X110" s="127">
        <v>43360</v>
      </c>
      <c r="Y110" s="128"/>
      <c r="Z110" s="128"/>
      <c r="AA110" s="128"/>
      <c r="AB110" s="129">
        <f t="shared" si="5"/>
        <v>314.04958677685954</v>
      </c>
      <c r="AC110" s="133">
        <v>380</v>
      </c>
      <c r="AD110" s="131">
        <v>0.21</v>
      </c>
      <c r="AE110" s="117" t="s">
        <v>38</v>
      </c>
      <c r="AF110" s="132" t="s">
        <v>37</v>
      </c>
    </row>
    <row r="111" spans="1:32" ht="26.25" customHeight="1" x14ac:dyDescent="0.25">
      <c r="A111" s="115" t="s">
        <v>28</v>
      </c>
      <c r="B111" s="116" t="s">
        <v>29</v>
      </c>
      <c r="C111" s="117" t="s">
        <v>495</v>
      </c>
      <c r="D111" s="117">
        <v>2018</v>
      </c>
      <c r="E111" s="118">
        <v>2018010127</v>
      </c>
      <c r="F111" s="119" t="s">
        <v>1640</v>
      </c>
      <c r="G111" s="116" t="s">
        <v>32</v>
      </c>
      <c r="H111" s="117" t="s">
        <v>33</v>
      </c>
      <c r="I111" s="120">
        <v>224.00000000000003</v>
      </c>
      <c r="J111" s="120">
        <v>271.04000000000002</v>
      </c>
      <c r="K111" s="120">
        <v>271.04000000000002</v>
      </c>
      <c r="L111" s="117"/>
      <c r="M111" s="117" t="s">
        <v>614</v>
      </c>
      <c r="N111" s="121" t="s">
        <v>220</v>
      </c>
      <c r="O111" s="122" t="s">
        <v>221</v>
      </c>
      <c r="P111" s="116" t="s">
        <v>37</v>
      </c>
      <c r="Q111" s="135" t="s">
        <v>493</v>
      </c>
      <c r="R111" s="124" t="s">
        <v>978</v>
      </c>
      <c r="S111" s="117"/>
      <c r="T111" s="124" t="s">
        <v>222</v>
      </c>
      <c r="U111" s="126">
        <v>43279</v>
      </c>
      <c r="V111" s="126">
        <v>43279</v>
      </c>
      <c r="W111" s="126">
        <v>43280</v>
      </c>
      <c r="X111" s="127">
        <v>43283</v>
      </c>
      <c r="Y111" s="128"/>
      <c r="Z111" s="128"/>
      <c r="AA111" s="128"/>
      <c r="AB111" s="129">
        <f t="shared" si="5"/>
        <v>224.00000000000003</v>
      </c>
      <c r="AC111" s="133">
        <v>271.04000000000002</v>
      </c>
      <c r="AD111" s="131">
        <v>0.21</v>
      </c>
      <c r="AE111" s="117" t="s">
        <v>38</v>
      </c>
      <c r="AF111" s="132" t="s">
        <v>37</v>
      </c>
    </row>
    <row r="112" spans="1:32" ht="26.25" customHeight="1" x14ac:dyDescent="0.25">
      <c r="A112" s="115" t="s">
        <v>28</v>
      </c>
      <c r="B112" s="116" t="s">
        <v>29</v>
      </c>
      <c r="C112" s="117" t="s">
        <v>495</v>
      </c>
      <c r="D112" s="117">
        <v>2018</v>
      </c>
      <c r="E112" s="118">
        <v>2018012344</v>
      </c>
      <c r="F112" s="119" t="s">
        <v>1641</v>
      </c>
      <c r="G112" s="116" t="s">
        <v>32</v>
      </c>
      <c r="H112" s="117" t="s">
        <v>33</v>
      </c>
      <c r="I112" s="120">
        <v>8859</v>
      </c>
      <c r="J112" s="120">
        <v>10719.39</v>
      </c>
      <c r="K112" s="120">
        <v>10719.39</v>
      </c>
      <c r="L112" s="117"/>
      <c r="M112" s="117" t="s">
        <v>614</v>
      </c>
      <c r="N112" s="121" t="s">
        <v>220</v>
      </c>
      <c r="O112" s="122" t="s">
        <v>221</v>
      </c>
      <c r="P112" s="116" t="s">
        <v>37</v>
      </c>
      <c r="Q112" s="135" t="s">
        <v>493</v>
      </c>
      <c r="R112" s="124" t="s">
        <v>978</v>
      </c>
      <c r="S112" s="117"/>
      <c r="T112" s="124" t="s">
        <v>222</v>
      </c>
      <c r="U112" s="126">
        <v>43326</v>
      </c>
      <c r="V112" s="126">
        <v>43326</v>
      </c>
      <c r="W112" s="126">
        <v>43328</v>
      </c>
      <c r="X112" s="127">
        <v>43368</v>
      </c>
      <c r="Y112" s="128"/>
      <c r="Z112" s="128"/>
      <c r="AA112" s="128"/>
      <c r="AB112" s="129">
        <f t="shared" si="5"/>
        <v>8859</v>
      </c>
      <c r="AC112" s="133">
        <v>10719.39</v>
      </c>
      <c r="AD112" s="131">
        <v>0.21</v>
      </c>
      <c r="AE112" s="117" t="s">
        <v>38</v>
      </c>
      <c r="AF112" s="132" t="s">
        <v>37</v>
      </c>
    </row>
    <row r="113" spans="1:32" ht="26.25" customHeight="1" x14ac:dyDescent="0.25">
      <c r="A113" s="115" t="s">
        <v>28</v>
      </c>
      <c r="B113" s="116" t="s">
        <v>29</v>
      </c>
      <c r="C113" s="117" t="s">
        <v>65</v>
      </c>
      <c r="D113" s="117">
        <v>2018</v>
      </c>
      <c r="E113" s="118">
        <v>2018011941</v>
      </c>
      <c r="F113" s="119" t="s">
        <v>1642</v>
      </c>
      <c r="G113" s="116" t="s">
        <v>32</v>
      </c>
      <c r="H113" s="117" t="s">
        <v>33</v>
      </c>
      <c r="I113" s="120">
        <v>900</v>
      </c>
      <c r="J113" s="120">
        <v>1089</v>
      </c>
      <c r="K113" s="120">
        <v>1089</v>
      </c>
      <c r="L113" s="117"/>
      <c r="M113" s="117" t="s">
        <v>614</v>
      </c>
      <c r="N113" s="121" t="s">
        <v>229</v>
      </c>
      <c r="O113" s="122" t="s">
        <v>230</v>
      </c>
      <c r="P113" s="116" t="s">
        <v>37</v>
      </c>
      <c r="Q113" s="135" t="s">
        <v>493</v>
      </c>
      <c r="R113" s="124" t="s">
        <v>993</v>
      </c>
      <c r="S113" s="117"/>
      <c r="T113" s="124" t="s">
        <v>298</v>
      </c>
      <c r="U113" s="126">
        <v>43301</v>
      </c>
      <c r="V113" s="126">
        <v>43301</v>
      </c>
      <c r="W113" s="126">
        <v>43304</v>
      </c>
      <c r="X113" s="127">
        <v>43360</v>
      </c>
      <c r="Y113" s="128"/>
      <c r="Z113" s="128"/>
      <c r="AA113" s="128"/>
      <c r="AB113" s="129">
        <f t="shared" si="5"/>
        <v>900</v>
      </c>
      <c r="AC113" s="133">
        <v>1089</v>
      </c>
      <c r="AD113" s="131">
        <v>0.21</v>
      </c>
      <c r="AE113" s="117" t="s">
        <v>38</v>
      </c>
      <c r="AF113" s="132" t="s">
        <v>37</v>
      </c>
    </row>
    <row r="114" spans="1:32" ht="26.25" customHeight="1" x14ac:dyDescent="0.25">
      <c r="A114" s="115" t="s">
        <v>28</v>
      </c>
      <c r="B114" s="116" t="s">
        <v>29</v>
      </c>
      <c r="C114" s="117" t="s">
        <v>40</v>
      </c>
      <c r="D114" s="117">
        <v>2018</v>
      </c>
      <c r="E114" s="118">
        <v>2018004010</v>
      </c>
      <c r="F114" s="119" t="s">
        <v>1643</v>
      </c>
      <c r="G114" s="116" t="s">
        <v>32</v>
      </c>
      <c r="H114" s="117" t="s">
        <v>33</v>
      </c>
      <c r="I114" s="120">
        <f>J114/(1+21%)</f>
        <v>215.80991735537191</v>
      </c>
      <c r="J114" s="120">
        <v>261.13</v>
      </c>
      <c r="K114" s="120">
        <v>261.13</v>
      </c>
      <c r="L114" s="117" t="s">
        <v>52</v>
      </c>
      <c r="M114" s="117"/>
      <c r="N114" s="134" t="s">
        <v>235</v>
      </c>
      <c r="O114" s="122" t="s">
        <v>236</v>
      </c>
      <c r="P114" s="116" t="s">
        <v>37</v>
      </c>
      <c r="Q114" s="135" t="s">
        <v>493</v>
      </c>
      <c r="R114" s="124" t="s">
        <v>503</v>
      </c>
      <c r="S114" s="117"/>
      <c r="T114" s="124" t="s">
        <v>141</v>
      </c>
      <c r="U114" s="126">
        <v>43179</v>
      </c>
      <c r="V114" s="126">
        <v>43182</v>
      </c>
      <c r="W114" s="126">
        <v>43182</v>
      </c>
      <c r="X114" s="127">
        <v>43353</v>
      </c>
      <c r="Y114" s="128"/>
      <c r="Z114" s="128"/>
      <c r="AA114" s="128"/>
      <c r="AB114" s="129">
        <f t="shared" si="5"/>
        <v>215.80991735537191</v>
      </c>
      <c r="AC114" s="130">
        <v>261.13</v>
      </c>
      <c r="AD114" s="131">
        <v>0.21</v>
      </c>
      <c r="AE114" s="117" t="s">
        <v>38</v>
      </c>
      <c r="AF114" s="132" t="s">
        <v>37</v>
      </c>
    </row>
    <row r="115" spans="1:32" ht="26.25" customHeight="1" x14ac:dyDescent="0.25">
      <c r="A115" s="115" t="s">
        <v>28</v>
      </c>
      <c r="B115" s="116" t="s">
        <v>29</v>
      </c>
      <c r="C115" s="117" t="s">
        <v>40</v>
      </c>
      <c r="D115" s="117">
        <v>2018</v>
      </c>
      <c r="E115" s="118">
        <v>2018011235</v>
      </c>
      <c r="F115" s="119" t="s">
        <v>1644</v>
      </c>
      <c r="G115" s="116" t="s">
        <v>32</v>
      </c>
      <c r="H115" s="117" t="s">
        <v>33</v>
      </c>
      <c r="I115" s="120">
        <v>78.041322314049594</v>
      </c>
      <c r="J115" s="120">
        <v>94.43</v>
      </c>
      <c r="K115" s="120">
        <v>94.43</v>
      </c>
      <c r="L115" s="117" t="s">
        <v>52</v>
      </c>
      <c r="M115" s="117"/>
      <c r="N115" s="134" t="s">
        <v>235</v>
      </c>
      <c r="O115" s="122" t="s">
        <v>236</v>
      </c>
      <c r="P115" s="116" t="s">
        <v>37</v>
      </c>
      <c r="Q115" s="135" t="s">
        <v>493</v>
      </c>
      <c r="R115" s="124" t="s">
        <v>503</v>
      </c>
      <c r="S115" s="117"/>
      <c r="T115" s="124" t="s">
        <v>141</v>
      </c>
      <c r="U115" s="126">
        <v>43294</v>
      </c>
      <c r="V115" s="126">
        <v>43301</v>
      </c>
      <c r="W115" s="126">
        <v>43304</v>
      </c>
      <c r="X115" s="127">
        <v>43346</v>
      </c>
      <c r="Y115" s="128"/>
      <c r="Z115" s="128"/>
      <c r="AA115" s="128"/>
      <c r="AB115" s="129">
        <f t="shared" si="5"/>
        <v>78.041322314049594</v>
      </c>
      <c r="AC115" s="130">
        <v>94.43</v>
      </c>
      <c r="AD115" s="131">
        <v>0.21</v>
      </c>
      <c r="AE115" s="117" t="s">
        <v>38</v>
      </c>
      <c r="AF115" s="132" t="s">
        <v>37</v>
      </c>
    </row>
    <row r="116" spans="1:32" ht="26.25" customHeight="1" x14ac:dyDescent="0.25">
      <c r="A116" s="115" t="s">
        <v>28</v>
      </c>
      <c r="B116" s="116" t="s">
        <v>29</v>
      </c>
      <c r="C116" s="117" t="s">
        <v>40</v>
      </c>
      <c r="D116" s="117">
        <v>2018</v>
      </c>
      <c r="E116" s="118">
        <v>2018012387</v>
      </c>
      <c r="F116" s="119" t="s">
        <v>1645</v>
      </c>
      <c r="G116" s="116" t="s">
        <v>32</v>
      </c>
      <c r="H116" s="117" t="s">
        <v>33</v>
      </c>
      <c r="I116" s="120">
        <v>777.60330578512401</v>
      </c>
      <c r="J116" s="120">
        <v>940.9</v>
      </c>
      <c r="K116" s="120">
        <v>940.9</v>
      </c>
      <c r="L116" s="117" t="s">
        <v>52</v>
      </c>
      <c r="M116" s="117"/>
      <c r="N116" s="134" t="s">
        <v>235</v>
      </c>
      <c r="O116" s="122" t="s">
        <v>236</v>
      </c>
      <c r="P116" s="116" t="s">
        <v>37</v>
      </c>
      <c r="Q116" s="135" t="s">
        <v>493</v>
      </c>
      <c r="R116" s="124" t="s">
        <v>503</v>
      </c>
      <c r="S116" s="117"/>
      <c r="T116" s="124" t="s">
        <v>141</v>
      </c>
      <c r="U116" s="126">
        <v>43314</v>
      </c>
      <c r="V116" s="126">
        <v>43315</v>
      </c>
      <c r="W116" s="126">
        <v>43318</v>
      </c>
      <c r="X116" s="127">
        <v>43360</v>
      </c>
      <c r="Y116" s="128"/>
      <c r="Z116" s="128"/>
      <c r="AA116" s="128"/>
      <c r="AB116" s="129">
        <f t="shared" si="5"/>
        <v>777.60330578512401</v>
      </c>
      <c r="AC116" s="130">
        <v>940.9</v>
      </c>
      <c r="AD116" s="131">
        <v>0.21</v>
      </c>
      <c r="AE116" s="117" t="s">
        <v>38</v>
      </c>
      <c r="AF116" s="132" t="s">
        <v>37</v>
      </c>
    </row>
    <row r="117" spans="1:32" ht="26.25" customHeight="1" x14ac:dyDescent="0.25">
      <c r="A117" s="115" t="s">
        <v>28</v>
      </c>
      <c r="B117" s="116" t="s">
        <v>29</v>
      </c>
      <c r="C117" s="117" t="s">
        <v>40</v>
      </c>
      <c r="D117" s="117">
        <v>2018</v>
      </c>
      <c r="E117" s="118">
        <v>2018011964</v>
      </c>
      <c r="F117" s="119" t="s">
        <v>1646</v>
      </c>
      <c r="G117" s="116" t="s">
        <v>32</v>
      </c>
      <c r="H117" s="117" t="s">
        <v>33</v>
      </c>
      <c r="I117" s="120">
        <v>25.15702479338843</v>
      </c>
      <c r="J117" s="120">
        <v>30.44</v>
      </c>
      <c r="K117" s="120">
        <v>30.44</v>
      </c>
      <c r="L117" s="117" t="s">
        <v>52</v>
      </c>
      <c r="M117" s="117"/>
      <c r="N117" s="134" t="s">
        <v>235</v>
      </c>
      <c r="O117" s="122" t="s">
        <v>236</v>
      </c>
      <c r="P117" s="116" t="s">
        <v>37</v>
      </c>
      <c r="Q117" s="135" t="s">
        <v>493</v>
      </c>
      <c r="R117" s="124" t="s">
        <v>503</v>
      </c>
      <c r="S117" s="117"/>
      <c r="T117" s="124" t="s">
        <v>141</v>
      </c>
      <c r="U117" s="126">
        <v>43347</v>
      </c>
      <c r="V117" s="126">
        <v>43350</v>
      </c>
      <c r="W117" s="126">
        <v>43350</v>
      </c>
      <c r="X117" s="127">
        <v>43360</v>
      </c>
      <c r="Y117" s="128"/>
      <c r="Z117" s="128"/>
      <c r="AA117" s="128"/>
      <c r="AB117" s="129">
        <f t="shared" si="5"/>
        <v>25.15702479338843</v>
      </c>
      <c r="AC117" s="130">
        <v>30.44</v>
      </c>
      <c r="AD117" s="131">
        <v>0.21</v>
      </c>
      <c r="AE117" s="117" t="s">
        <v>38</v>
      </c>
      <c r="AF117" s="132" t="s">
        <v>37</v>
      </c>
    </row>
    <row r="118" spans="1:32" ht="26.25" customHeight="1" x14ac:dyDescent="0.25">
      <c r="A118" s="115" t="s">
        <v>28</v>
      </c>
      <c r="B118" s="116" t="s">
        <v>29</v>
      </c>
      <c r="C118" s="117" t="s">
        <v>65</v>
      </c>
      <c r="D118" s="117">
        <v>2018</v>
      </c>
      <c r="E118" s="118">
        <v>2018008229</v>
      </c>
      <c r="F118" s="119" t="s">
        <v>1647</v>
      </c>
      <c r="G118" s="116" t="s">
        <v>32</v>
      </c>
      <c r="H118" s="117" t="s">
        <v>33</v>
      </c>
      <c r="I118" s="120">
        <v>3000</v>
      </c>
      <c r="J118" s="120">
        <v>3630</v>
      </c>
      <c r="K118" s="120">
        <v>3630</v>
      </c>
      <c r="L118" s="117"/>
      <c r="M118" s="117" t="s">
        <v>79</v>
      </c>
      <c r="N118" s="121"/>
      <c r="O118" s="122" t="s">
        <v>1648</v>
      </c>
      <c r="P118" s="116" t="s">
        <v>37</v>
      </c>
      <c r="Q118" s="135" t="s">
        <v>493</v>
      </c>
      <c r="R118" s="124" t="s">
        <v>676</v>
      </c>
      <c r="S118" s="117"/>
      <c r="T118" s="124" t="s">
        <v>70</v>
      </c>
      <c r="U118" s="126">
        <v>43258</v>
      </c>
      <c r="V118" s="126">
        <v>43258</v>
      </c>
      <c r="W118" s="126">
        <v>43262</v>
      </c>
      <c r="X118" s="127">
        <v>43311</v>
      </c>
      <c r="Y118" s="128"/>
      <c r="Z118" s="128"/>
      <c r="AA118" s="128"/>
      <c r="AB118" s="129">
        <f t="shared" si="5"/>
        <v>3000</v>
      </c>
      <c r="AC118" s="133">
        <v>3630</v>
      </c>
      <c r="AD118" s="131">
        <v>0.21</v>
      </c>
      <c r="AE118" s="117" t="s">
        <v>38</v>
      </c>
      <c r="AF118" s="132" t="s">
        <v>37</v>
      </c>
    </row>
    <row r="119" spans="1:32" ht="26.25" customHeight="1" x14ac:dyDescent="0.25">
      <c r="A119" s="115" t="s">
        <v>28</v>
      </c>
      <c r="B119" s="116" t="s">
        <v>29</v>
      </c>
      <c r="C119" s="117" t="s">
        <v>65</v>
      </c>
      <c r="D119" s="117">
        <v>2018</v>
      </c>
      <c r="E119" s="118">
        <v>2018010308</v>
      </c>
      <c r="F119" s="119" t="s">
        <v>1647</v>
      </c>
      <c r="G119" s="116" t="s">
        <v>32</v>
      </c>
      <c r="H119" s="117" t="s">
        <v>33</v>
      </c>
      <c r="I119" s="120">
        <v>3000</v>
      </c>
      <c r="J119" s="120">
        <v>3630</v>
      </c>
      <c r="K119" s="120">
        <v>3630</v>
      </c>
      <c r="L119" s="117"/>
      <c r="M119" s="117" t="s">
        <v>79</v>
      </c>
      <c r="N119" s="121"/>
      <c r="O119" s="122" t="s">
        <v>1648</v>
      </c>
      <c r="P119" s="116" t="s">
        <v>37</v>
      </c>
      <c r="Q119" s="135" t="s">
        <v>493</v>
      </c>
      <c r="R119" s="124" t="s">
        <v>676</v>
      </c>
      <c r="S119" s="117"/>
      <c r="T119" s="124" t="s">
        <v>70</v>
      </c>
      <c r="U119" s="126">
        <v>43286</v>
      </c>
      <c r="V119" s="126">
        <v>43286</v>
      </c>
      <c r="W119" s="126">
        <v>43287</v>
      </c>
      <c r="X119" s="127">
        <v>43304</v>
      </c>
      <c r="Y119" s="128"/>
      <c r="Z119" s="128"/>
      <c r="AA119" s="128"/>
      <c r="AB119" s="129">
        <f t="shared" si="5"/>
        <v>3000</v>
      </c>
      <c r="AC119" s="133">
        <v>3630</v>
      </c>
      <c r="AD119" s="131">
        <v>0.21</v>
      </c>
      <c r="AE119" s="117" t="s">
        <v>38</v>
      </c>
      <c r="AF119" s="132" t="s">
        <v>37</v>
      </c>
    </row>
    <row r="120" spans="1:32" ht="26.25" customHeight="1" x14ac:dyDescent="0.25">
      <c r="A120" s="115" t="s">
        <v>28</v>
      </c>
      <c r="B120" s="116" t="s">
        <v>29</v>
      </c>
      <c r="C120" s="117" t="s">
        <v>65</v>
      </c>
      <c r="D120" s="117">
        <v>2018</v>
      </c>
      <c r="E120" s="118">
        <v>2018010304</v>
      </c>
      <c r="F120" s="119" t="s">
        <v>1649</v>
      </c>
      <c r="G120" s="116" t="s">
        <v>32</v>
      </c>
      <c r="H120" s="117" t="s">
        <v>33</v>
      </c>
      <c r="I120" s="120">
        <v>624</v>
      </c>
      <c r="J120" s="120">
        <v>755.04</v>
      </c>
      <c r="K120" s="120">
        <v>755.04</v>
      </c>
      <c r="L120" s="117"/>
      <c r="M120" s="117" t="s">
        <v>79</v>
      </c>
      <c r="N120" s="121" t="s">
        <v>254</v>
      </c>
      <c r="O120" s="122" t="s">
        <v>255</v>
      </c>
      <c r="P120" s="116" t="s">
        <v>37</v>
      </c>
      <c r="Q120" s="135" t="s">
        <v>493</v>
      </c>
      <c r="R120" s="124" t="s">
        <v>1650</v>
      </c>
      <c r="S120" s="117"/>
      <c r="T120" s="124" t="s">
        <v>504</v>
      </c>
      <c r="U120" s="126">
        <v>43279</v>
      </c>
      <c r="V120" s="126">
        <v>43279</v>
      </c>
      <c r="W120" s="126">
        <v>43280</v>
      </c>
      <c r="X120" s="127">
        <v>43290</v>
      </c>
      <c r="Y120" s="128"/>
      <c r="Z120" s="128"/>
      <c r="AA120" s="128"/>
      <c r="AB120" s="129">
        <f t="shared" si="5"/>
        <v>624</v>
      </c>
      <c r="AC120" s="133">
        <v>755.04</v>
      </c>
      <c r="AD120" s="131">
        <v>0.21</v>
      </c>
      <c r="AE120" s="117" t="s">
        <v>38</v>
      </c>
      <c r="AF120" s="132" t="s">
        <v>37</v>
      </c>
    </row>
    <row r="121" spans="1:32" ht="26.25" customHeight="1" x14ac:dyDescent="0.25">
      <c r="A121" s="115" t="s">
        <v>28</v>
      </c>
      <c r="B121" s="116" t="s">
        <v>29</v>
      </c>
      <c r="C121" s="117" t="s">
        <v>65</v>
      </c>
      <c r="D121" s="117">
        <v>2018</v>
      </c>
      <c r="E121" s="118">
        <v>2018012278</v>
      </c>
      <c r="F121" s="119" t="s">
        <v>1651</v>
      </c>
      <c r="G121" s="116" t="s">
        <v>32</v>
      </c>
      <c r="H121" s="117" t="s">
        <v>33</v>
      </c>
      <c r="I121" s="120">
        <v>2133</v>
      </c>
      <c r="J121" s="120">
        <v>2580.9299999999998</v>
      </c>
      <c r="K121" s="120">
        <v>2580.9299999999998</v>
      </c>
      <c r="L121" s="117"/>
      <c r="M121" s="117" t="s">
        <v>79</v>
      </c>
      <c r="N121" s="121" t="s">
        <v>254</v>
      </c>
      <c r="O121" s="122" t="s">
        <v>255</v>
      </c>
      <c r="P121" s="116" t="s">
        <v>37</v>
      </c>
      <c r="Q121" s="135" t="s">
        <v>493</v>
      </c>
      <c r="R121" s="124" t="s">
        <v>1650</v>
      </c>
      <c r="S121" s="117"/>
      <c r="T121" s="124" t="s">
        <v>504</v>
      </c>
      <c r="U121" s="126">
        <v>43306</v>
      </c>
      <c r="V121" s="126">
        <v>43307</v>
      </c>
      <c r="W121" s="126">
        <v>43308</v>
      </c>
      <c r="X121" s="127">
        <v>43353</v>
      </c>
      <c r="Y121" s="128"/>
      <c r="Z121" s="128"/>
      <c r="AA121" s="128"/>
      <c r="AB121" s="129">
        <f t="shared" si="5"/>
        <v>2133</v>
      </c>
      <c r="AC121" s="133">
        <v>2580.9299999999998</v>
      </c>
      <c r="AD121" s="131">
        <v>0.21</v>
      </c>
      <c r="AE121" s="117" t="s">
        <v>38</v>
      </c>
      <c r="AF121" s="132" t="s">
        <v>37</v>
      </c>
    </row>
    <row r="122" spans="1:32" ht="26.25" customHeight="1" x14ac:dyDescent="0.25">
      <c r="A122" s="115" t="s">
        <v>28</v>
      </c>
      <c r="B122" s="116" t="s">
        <v>29</v>
      </c>
      <c r="C122" s="117" t="s">
        <v>65</v>
      </c>
      <c r="D122" s="117">
        <v>2018</v>
      </c>
      <c r="E122" s="118">
        <v>2018008037</v>
      </c>
      <c r="F122" s="119" t="s">
        <v>1652</v>
      </c>
      <c r="G122" s="116" t="s">
        <v>32</v>
      </c>
      <c r="H122" s="117" t="s">
        <v>33</v>
      </c>
      <c r="I122" s="120">
        <v>333.19834710743805</v>
      </c>
      <c r="J122" s="120">
        <v>403.17</v>
      </c>
      <c r="K122" s="120">
        <v>403.17</v>
      </c>
      <c r="L122" s="117"/>
      <c r="M122" s="117" t="s">
        <v>74</v>
      </c>
      <c r="N122" s="121" t="s">
        <v>258</v>
      </c>
      <c r="O122" s="122" t="s">
        <v>259</v>
      </c>
      <c r="P122" s="116" t="s">
        <v>37</v>
      </c>
      <c r="Q122" s="135" t="s">
        <v>493</v>
      </c>
      <c r="R122" s="124" t="s">
        <v>676</v>
      </c>
      <c r="S122" s="117"/>
      <c r="T122" s="124" t="s">
        <v>222</v>
      </c>
      <c r="U122" s="126">
        <v>43244</v>
      </c>
      <c r="V122" s="126">
        <v>43244</v>
      </c>
      <c r="W122" s="126">
        <v>43245</v>
      </c>
      <c r="X122" s="127">
        <v>43304</v>
      </c>
      <c r="Y122" s="128"/>
      <c r="Z122" s="128"/>
      <c r="AA122" s="128"/>
      <c r="AB122" s="129">
        <f t="shared" si="5"/>
        <v>333.19834710743805</v>
      </c>
      <c r="AC122" s="133">
        <v>403.17</v>
      </c>
      <c r="AD122" s="131">
        <v>0.21</v>
      </c>
      <c r="AE122" s="117" t="s">
        <v>38</v>
      </c>
      <c r="AF122" s="132" t="s">
        <v>37</v>
      </c>
    </row>
    <row r="123" spans="1:32" ht="26.25" customHeight="1" x14ac:dyDescent="0.25">
      <c r="A123" s="115" t="s">
        <v>28</v>
      </c>
      <c r="B123" s="116" t="s">
        <v>29</v>
      </c>
      <c r="C123" s="117" t="s">
        <v>65</v>
      </c>
      <c r="D123" s="117">
        <v>2018</v>
      </c>
      <c r="E123" s="118">
        <v>2018008704</v>
      </c>
      <c r="F123" s="119" t="s">
        <v>1653</v>
      </c>
      <c r="G123" s="116" t="s">
        <v>32</v>
      </c>
      <c r="H123" s="117" t="s">
        <v>33</v>
      </c>
      <c r="I123" s="120">
        <v>333.19834710743805</v>
      </c>
      <c r="J123" s="120">
        <v>403.17</v>
      </c>
      <c r="K123" s="120">
        <v>403.17</v>
      </c>
      <c r="L123" s="117"/>
      <c r="M123" s="117" t="s">
        <v>74</v>
      </c>
      <c r="N123" s="121" t="s">
        <v>258</v>
      </c>
      <c r="O123" s="122" t="s">
        <v>259</v>
      </c>
      <c r="P123" s="116" t="s">
        <v>37</v>
      </c>
      <c r="Q123" s="135" t="s">
        <v>493</v>
      </c>
      <c r="R123" s="124" t="s">
        <v>676</v>
      </c>
      <c r="S123" s="117"/>
      <c r="T123" s="124" t="s">
        <v>222</v>
      </c>
      <c r="U123" s="126">
        <v>43258</v>
      </c>
      <c r="V123" s="126">
        <v>43258</v>
      </c>
      <c r="W123" s="126">
        <v>43259</v>
      </c>
      <c r="X123" s="127">
        <v>43304</v>
      </c>
      <c r="Y123" s="128"/>
      <c r="Z123" s="128"/>
      <c r="AA123" s="128"/>
      <c r="AB123" s="129">
        <f t="shared" si="5"/>
        <v>333.19834710743805</v>
      </c>
      <c r="AC123" s="133">
        <v>403.17</v>
      </c>
      <c r="AD123" s="131">
        <v>0.21</v>
      </c>
      <c r="AE123" s="117" t="s">
        <v>38</v>
      </c>
      <c r="AF123" s="132" t="s">
        <v>37</v>
      </c>
    </row>
    <row r="124" spans="1:32" ht="26.25" customHeight="1" x14ac:dyDescent="0.25">
      <c r="A124" s="115" t="s">
        <v>28</v>
      </c>
      <c r="B124" s="116" t="s">
        <v>29</v>
      </c>
      <c r="C124" s="117" t="s">
        <v>495</v>
      </c>
      <c r="D124" s="117">
        <v>2018</v>
      </c>
      <c r="E124" s="118">
        <v>2018010604</v>
      </c>
      <c r="F124" s="119" t="s">
        <v>1654</v>
      </c>
      <c r="G124" s="116" t="s">
        <v>32</v>
      </c>
      <c r="H124" s="117" t="s">
        <v>33</v>
      </c>
      <c r="I124" s="120">
        <v>308</v>
      </c>
      <c r="J124" s="120">
        <v>308</v>
      </c>
      <c r="K124" s="120">
        <v>308</v>
      </c>
      <c r="L124" s="117"/>
      <c r="M124" s="116" t="s">
        <v>79</v>
      </c>
      <c r="N124" s="121" t="s">
        <v>261</v>
      </c>
      <c r="O124" s="122" t="s">
        <v>262</v>
      </c>
      <c r="P124" s="116" t="s">
        <v>37</v>
      </c>
      <c r="Q124" s="135" t="s">
        <v>493</v>
      </c>
      <c r="R124" s="124" t="s">
        <v>503</v>
      </c>
      <c r="S124" s="117"/>
      <c r="T124" s="124" t="s">
        <v>164</v>
      </c>
      <c r="U124" s="126">
        <v>43286</v>
      </c>
      <c r="V124" s="126">
        <v>43286</v>
      </c>
      <c r="W124" s="126">
        <v>43287</v>
      </c>
      <c r="X124" s="127">
        <v>43290</v>
      </c>
      <c r="Y124" s="128"/>
      <c r="Z124" s="128"/>
      <c r="AA124" s="128"/>
      <c r="AB124" s="129">
        <v>308</v>
      </c>
      <c r="AC124" s="133">
        <v>308</v>
      </c>
      <c r="AD124" s="131">
        <v>0</v>
      </c>
      <c r="AE124" s="117" t="s">
        <v>38</v>
      </c>
      <c r="AF124" s="132" t="s">
        <v>37</v>
      </c>
    </row>
    <row r="125" spans="1:32" ht="26.25" customHeight="1" x14ac:dyDescent="0.25">
      <c r="A125" s="115" t="s">
        <v>28</v>
      </c>
      <c r="B125" s="116" t="s">
        <v>29</v>
      </c>
      <c r="C125" s="117" t="s">
        <v>65</v>
      </c>
      <c r="D125" s="117">
        <v>2018</v>
      </c>
      <c r="E125" s="118">
        <v>2018010465</v>
      </c>
      <c r="F125" s="119" t="s">
        <v>1655</v>
      </c>
      <c r="G125" s="116" t="s">
        <v>32</v>
      </c>
      <c r="H125" s="117" t="s">
        <v>33</v>
      </c>
      <c r="I125" s="120">
        <v>317.16000000000003</v>
      </c>
      <c r="J125" s="120">
        <v>317.16000000000003</v>
      </c>
      <c r="K125" s="120">
        <v>317.16000000000003</v>
      </c>
      <c r="L125" s="117"/>
      <c r="M125" s="117" t="s">
        <v>74</v>
      </c>
      <c r="N125" s="121"/>
      <c r="O125" s="122" t="s">
        <v>1656</v>
      </c>
      <c r="P125" s="116" t="s">
        <v>37</v>
      </c>
      <c r="Q125" s="135" t="s">
        <v>493</v>
      </c>
      <c r="R125" s="124" t="s">
        <v>1657</v>
      </c>
      <c r="S125" s="117"/>
      <c r="T125" s="124" t="s">
        <v>90</v>
      </c>
      <c r="U125" s="126">
        <v>43286</v>
      </c>
      <c r="V125" s="126">
        <v>43286</v>
      </c>
      <c r="W125" s="126">
        <v>43287</v>
      </c>
      <c r="X125" s="127">
        <v>43290</v>
      </c>
      <c r="Y125" s="128"/>
      <c r="Z125" s="128"/>
      <c r="AA125" s="128"/>
      <c r="AB125" s="129">
        <f>AC125/(1+AD125)</f>
        <v>317.16000000000003</v>
      </c>
      <c r="AC125" s="133">
        <v>317.16000000000003</v>
      </c>
      <c r="AD125" s="131">
        <v>0</v>
      </c>
      <c r="AE125" s="117" t="s">
        <v>38</v>
      </c>
      <c r="AF125" s="132" t="s">
        <v>37</v>
      </c>
    </row>
    <row r="126" spans="1:32" ht="26.25" customHeight="1" x14ac:dyDescent="0.25">
      <c r="A126" s="115" t="s">
        <v>28</v>
      </c>
      <c r="B126" s="116" t="s">
        <v>29</v>
      </c>
      <c r="C126" s="117" t="s">
        <v>65</v>
      </c>
      <c r="D126" s="117">
        <v>2018</v>
      </c>
      <c r="E126" s="118">
        <v>2018014613</v>
      </c>
      <c r="F126" s="119" t="s">
        <v>1658</v>
      </c>
      <c r="G126" s="116" t="s">
        <v>32</v>
      </c>
      <c r="H126" s="117" t="s">
        <v>33</v>
      </c>
      <c r="I126" s="120">
        <v>115.78</v>
      </c>
      <c r="J126" s="120">
        <v>140.09</v>
      </c>
      <c r="K126" s="120">
        <v>140.09</v>
      </c>
      <c r="L126" s="117"/>
      <c r="M126" s="116" t="s">
        <v>79</v>
      </c>
      <c r="N126" s="121"/>
      <c r="O126" s="122" t="s">
        <v>1659</v>
      </c>
      <c r="P126" s="116" t="s">
        <v>37</v>
      </c>
      <c r="Q126" s="135" t="s">
        <v>493</v>
      </c>
      <c r="R126" s="124" t="s">
        <v>503</v>
      </c>
      <c r="S126" s="117"/>
      <c r="T126" s="124" t="s">
        <v>98</v>
      </c>
      <c r="U126" s="126">
        <v>43357</v>
      </c>
      <c r="V126" s="126">
        <v>43357</v>
      </c>
      <c r="W126" s="126">
        <v>43357</v>
      </c>
      <c r="X126" s="127">
        <v>43368</v>
      </c>
      <c r="Y126" s="128"/>
      <c r="Z126" s="128"/>
      <c r="AA126" s="128"/>
      <c r="AB126" s="129">
        <f>AC126/(1+AD126)</f>
        <v>115.77685950413223</v>
      </c>
      <c r="AC126" s="130">
        <v>140.09</v>
      </c>
      <c r="AD126" s="131">
        <v>0.21</v>
      </c>
      <c r="AE126" s="117" t="s">
        <v>38</v>
      </c>
      <c r="AF126" s="132" t="s">
        <v>37</v>
      </c>
    </row>
    <row r="127" spans="1:32" ht="26.25" customHeight="1" x14ac:dyDescent="0.25">
      <c r="A127" s="115" t="s">
        <v>28</v>
      </c>
      <c r="B127" s="116" t="s">
        <v>29</v>
      </c>
      <c r="C127" s="117" t="s">
        <v>65</v>
      </c>
      <c r="D127" s="117">
        <v>2018</v>
      </c>
      <c r="E127" s="118">
        <v>2018011952</v>
      </c>
      <c r="F127" s="119" t="s">
        <v>1660</v>
      </c>
      <c r="G127" s="116" t="s">
        <v>32</v>
      </c>
      <c r="H127" s="117" t="s">
        <v>33</v>
      </c>
      <c r="I127" s="120">
        <v>1250</v>
      </c>
      <c r="J127" s="120">
        <v>1512.5</v>
      </c>
      <c r="K127" s="120">
        <v>1512.5</v>
      </c>
      <c r="L127" s="117"/>
      <c r="M127" s="116" t="s">
        <v>79</v>
      </c>
      <c r="N127" s="121" t="s">
        <v>1661</v>
      </c>
      <c r="O127" s="122" t="s">
        <v>1662</v>
      </c>
      <c r="P127" s="116" t="s">
        <v>37</v>
      </c>
      <c r="Q127" s="135" t="s">
        <v>1663</v>
      </c>
      <c r="R127" s="124" t="s">
        <v>1664</v>
      </c>
      <c r="S127" s="117"/>
      <c r="T127" s="124" t="s">
        <v>90</v>
      </c>
      <c r="U127" s="126">
        <v>43305</v>
      </c>
      <c r="V127" s="126">
        <v>43307</v>
      </c>
      <c r="W127" s="126">
        <v>43308</v>
      </c>
      <c r="X127" s="127">
        <v>43368</v>
      </c>
      <c r="Y127" s="128"/>
      <c r="Z127" s="128"/>
      <c r="AA127" s="128"/>
      <c r="AB127" s="129">
        <f>AC127/(1+AD127)</f>
        <v>1250</v>
      </c>
      <c r="AC127" s="130">
        <v>1512.5</v>
      </c>
      <c r="AD127" s="131">
        <v>0.21</v>
      </c>
      <c r="AE127" s="117" t="s">
        <v>38</v>
      </c>
      <c r="AF127" s="132" t="s">
        <v>37</v>
      </c>
    </row>
    <row r="128" spans="1:32" ht="26.25" customHeight="1" x14ac:dyDescent="0.25">
      <c r="A128" s="115" t="s">
        <v>28</v>
      </c>
      <c r="B128" s="116" t="s">
        <v>29</v>
      </c>
      <c r="C128" s="117" t="s">
        <v>65</v>
      </c>
      <c r="D128" s="117">
        <v>2018</v>
      </c>
      <c r="E128" s="118">
        <v>2018009697</v>
      </c>
      <c r="F128" s="119" t="s">
        <v>1665</v>
      </c>
      <c r="G128" s="116" t="s">
        <v>32</v>
      </c>
      <c r="H128" s="117" t="s">
        <v>33</v>
      </c>
      <c r="I128" s="120">
        <v>78</v>
      </c>
      <c r="J128" s="120">
        <v>94.38</v>
      </c>
      <c r="K128" s="120">
        <v>94.38</v>
      </c>
      <c r="L128" s="117"/>
      <c r="M128" s="117" t="s">
        <v>79</v>
      </c>
      <c r="N128" s="134"/>
      <c r="O128" s="122" t="s">
        <v>1090</v>
      </c>
      <c r="P128" s="116" t="s">
        <v>37</v>
      </c>
      <c r="Q128" s="135" t="s">
        <v>493</v>
      </c>
      <c r="R128" s="124">
        <v>8156</v>
      </c>
      <c r="S128" s="117"/>
      <c r="T128" s="124" t="s">
        <v>141</v>
      </c>
      <c r="U128" s="126">
        <v>43272</v>
      </c>
      <c r="V128" s="126">
        <v>43272</v>
      </c>
      <c r="W128" s="126">
        <v>43273</v>
      </c>
      <c r="X128" s="127">
        <v>43304</v>
      </c>
      <c r="Y128" s="128"/>
      <c r="Z128" s="128"/>
      <c r="AA128" s="128"/>
      <c r="AB128" s="129">
        <f>AC128/(1+AD128)</f>
        <v>78</v>
      </c>
      <c r="AC128" s="133">
        <v>94.38</v>
      </c>
      <c r="AD128" s="131">
        <v>0.21</v>
      </c>
      <c r="AE128" s="117" t="s">
        <v>38</v>
      </c>
      <c r="AF128" s="132" t="s">
        <v>37</v>
      </c>
    </row>
    <row r="129" spans="1:32" ht="26.25" customHeight="1" x14ac:dyDescent="0.25">
      <c r="A129" s="115" t="s">
        <v>28</v>
      </c>
      <c r="B129" s="116" t="s">
        <v>29</v>
      </c>
      <c r="C129" s="117" t="s">
        <v>65</v>
      </c>
      <c r="D129" s="117">
        <v>2018</v>
      </c>
      <c r="E129" s="118">
        <v>2018011978</v>
      </c>
      <c r="F129" s="119" t="s">
        <v>1666</v>
      </c>
      <c r="G129" s="116" t="s">
        <v>32</v>
      </c>
      <c r="H129" s="117" t="s">
        <v>33</v>
      </c>
      <c r="I129" s="120">
        <v>331.2</v>
      </c>
      <c r="J129" s="120">
        <v>331.2</v>
      </c>
      <c r="K129" s="120">
        <v>331.2</v>
      </c>
      <c r="L129" s="117"/>
      <c r="M129" s="117" t="s">
        <v>79</v>
      </c>
      <c r="N129" s="121"/>
      <c r="O129" s="122" t="s">
        <v>1667</v>
      </c>
      <c r="P129" s="116" t="s">
        <v>37</v>
      </c>
      <c r="Q129" s="135" t="s">
        <v>493</v>
      </c>
      <c r="R129" s="124" t="s">
        <v>503</v>
      </c>
      <c r="S129" s="117"/>
      <c r="T129" s="124" t="s">
        <v>90</v>
      </c>
      <c r="U129" s="126">
        <v>43301</v>
      </c>
      <c r="V129" s="126">
        <v>43301</v>
      </c>
      <c r="W129" s="126">
        <v>43304</v>
      </c>
      <c r="X129" s="127">
        <v>43368</v>
      </c>
      <c r="Y129" s="128"/>
      <c r="Z129" s="128"/>
      <c r="AA129" s="128"/>
      <c r="AB129" s="129">
        <v>331.2</v>
      </c>
      <c r="AC129" s="130">
        <v>331.2</v>
      </c>
      <c r="AD129" s="131">
        <v>0</v>
      </c>
      <c r="AE129" s="117" t="s">
        <v>38</v>
      </c>
      <c r="AF129" s="132" t="s">
        <v>37</v>
      </c>
    </row>
    <row r="130" spans="1:32" ht="26.25" customHeight="1" x14ac:dyDescent="0.25">
      <c r="A130" s="115" t="s">
        <v>28</v>
      </c>
      <c r="B130" s="116" t="s">
        <v>29</v>
      </c>
      <c r="C130" s="117" t="s">
        <v>65</v>
      </c>
      <c r="D130" s="117">
        <v>2018</v>
      </c>
      <c r="E130" s="118">
        <v>2018011976</v>
      </c>
      <c r="F130" s="119" t="s">
        <v>1668</v>
      </c>
      <c r="G130" s="116" t="s">
        <v>32</v>
      </c>
      <c r="H130" s="117" t="s">
        <v>33</v>
      </c>
      <c r="I130" s="120">
        <v>304.1322314049587</v>
      </c>
      <c r="J130" s="120">
        <v>368</v>
      </c>
      <c r="K130" s="120">
        <v>368</v>
      </c>
      <c r="L130" s="117"/>
      <c r="M130" s="117" t="s">
        <v>79</v>
      </c>
      <c r="N130" s="134" t="s">
        <v>270</v>
      </c>
      <c r="O130" s="122" t="s">
        <v>271</v>
      </c>
      <c r="P130" s="116" t="s">
        <v>37</v>
      </c>
      <c r="Q130" s="135" t="s">
        <v>493</v>
      </c>
      <c r="R130" s="124" t="s">
        <v>608</v>
      </c>
      <c r="S130" s="117"/>
      <c r="T130" s="124" t="s">
        <v>98</v>
      </c>
      <c r="U130" s="126">
        <v>43304</v>
      </c>
      <c r="V130" s="126">
        <v>43315</v>
      </c>
      <c r="W130" s="126">
        <v>43318</v>
      </c>
      <c r="X130" s="127">
        <v>43368</v>
      </c>
      <c r="Y130" s="128"/>
      <c r="Z130" s="128"/>
      <c r="AA130" s="128"/>
      <c r="AB130" s="129">
        <f t="shared" ref="AB130:AB193" si="6">AC130/(1+AD130)</f>
        <v>304.1322314049587</v>
      </c>
      <c r="AC130" s="133">
        <v>368</v>
      </c>
      <c r="AD130" s="131">
        <v>0.21</v>
      </c>
      <c r="AE130" s="117" t="s">
        <v>38</v>
      </c>
      <c r="AF130" s="132" t="s">
        <v>37</v>
      </c>
    </row>
    <row r="131" spans="1:32" ht="26.25" customHeight="1" x14ac:dyDescent="0.25">
      <c r="A131" s="115" t="s">
        <v>28</v>
      </c>
      <c r="B131" s="116" t="s">
        <v>29</v>
      </c>
      <c r="C131" s="117" t="s">
        <v>40</v>
      </c>
      <c r="D131" s="117">
        <v>2018</v>
      </c>
      <c r="E131" s="118">
        <v>2018011822</v>
      </c>
      <c r="F131" s="119" t="s">
        <v>1669</v>
      </c>
      <c r="G131" s="116" t="s">
        <v>32</v>
      </c>
      <c r="H131" s="117" t="s">
        <v>33</v>
      </c>
      <c r="I131" s="120">
        <v>229.82644628099172</v>
      </c>
      <c r="J131" s="120">
        <v>278.08999999999997</v>
      </c>
      <c r="K131" s="120">
        <v>278.08999999999997</v>
      </c>
      <c r="L131" s="117" t="s">
        <v>52</v>
      </c>
      <c r="M131" s="117"/>
      <c r="N131" s="134" t="s">
        <v>270</v>
      </c>
      <c r="O131" s="122" t="s">
        <v>271</v>
      </c>
      <c r="P131" s="116" t="s">
        <v>37</v>
      </c>
      <c r="Q131" s="135" t="s">
        <v>493</v>
      </c>
      <c r="R131" s="124" t="s">
        <v>608</v>
      </c>
      <c r="S131" s="117"/>
      <c r="T131" s="124" t="s">
        <v>504</v>
      </c>
      <c r="U131" s="126">
        <v>43298</v>
      </c>
      <c r="V131" s="126">
        <v>43301</v>
      </c>
      <c r="W131" s="126">
        <v>43304</v>
      </c>
      <c r="X131" s="127">
        <v>43346</v>
      </c>
      <c r="Y131" s="128"/>
      <c r="Z131" s="128"/>
      <c r="AA131" s="128"/>
      <c r="AB131" s="129">
        <f t="shared" si="6"/>
        <v>229.82644628099172</v>
      </c>
      <c r="AC131" s="133">
        <v>278.08999999999997</v>
      </c>
      <c r="AD131" s="131">
        <v>0.21</v>
      </c>
      <c r="AE131" s="117" t="s">
        <v>38</v>
      </c>
      <c r="AF131" s="132" t="s">
        <v>37</v>
      </c>
    </row>
    <row r="132" spans="1:32" ht="26.25" customHeight="1" x14ac:dyDescent="0.25">
      <c r="A132" s="115" t="s">
        <v>28</v>
      </c>
      <c r="B132" s="116" t="s">
        <v>29</v>
      </c>
      <c r="C132" s="117" t="s">
        <v>65</v>
      </c>
      <c r="D132" s="117">
        <v>2018</v>
      </c>
      <c r="E132" s="118">
        <v>2018002490</v>
      </c>
      <c r="F132" s="119" t="s">
        <v>1670</v>
      </c>
      <c r="G132" s="116" t="s">
        <v>32</v>
      </c>
      <c r="H132" s="117" t="s">
        <v>33</v>
      </c>
      <c r="I132" s="120">
        <f>J132/(1+21%)</f>
        <v>8212.6033057851237</v>
      </c>
      <c r="J132" s="120">
        <v>9937.25</v>
      </c>
      <c r="K132" s="120">
        <v>9937.25</v>
      </c>
      <c r="L132" s="117"/>
      <c r="M132" s="116" t="s">
        <v>79</v>
      </c>
      <c r="N132" s="134" t="s">
        <v>273</v>
      </c>
      <c r="O132" s="122" t="s">
        <v>274</v>
      </c>
      <c r="P132" s="116" t="s">
        <v>37</v>
      </c>
      <c r="Q132" s="135" t="s">
        <v>493</v>
      </c>
      <c r="R132" s="124">
        <v>8156</v>
      </c>
      <c r="S132" s="117"/>
      <c r="T132" s="124" t="s">
        <v>39</v>
      </c>
      <c r="U132" s="126">
        <v>43158</v>
      </c>
      <c r="V132" s="126">
        <v>43161</v>
      </c>
      <c r="W132" s="126">
        <v>43161</v>
      </c>
      <c r="X132" s="127">
        <v>43304</v>
      </c>
      <c r="Y132" s="128"/>
      <c r="Z132" s="128"/>
      <c r="AA132" s="128"/>
      <c r="AB132" s="129">
        <f t="shared" si="6"/>
        <v>8212.6033057851237</v>
      </c>
      <c r="AC132" s="130">
        <v>9937.25</v>
      </c>
      <c r="AD132" s="131">
        <v>0.21</v>
      </c>
      <c r="AE132" s="117" t="s">
        <v>38</v>
      </c>
      <c r="AF132" s="132" t="s">
        <v>37</v>
      </c>
    </row>
    <row r="133" spans="1:32" ht="26.25" customHeight="1" x14ac:dyDescent="0.25">
      <c r="A133" s="115" t="s">
        <v>28</v>
      </c>
      <c r="B133" s="116" t="s">
        <v>29</v>
      </c>
      <c r="C133" s="117" t="s">
        <v>65</v>
      </c>
      <c r="D133" s="117">
        <v>2018</v>
      </c>
      <c r="E133" s="118">
        <v>2018002801</v>
      </c>
      <c r="F133" s="119" t="s">
        <v>1671</v>
      </c>
      <c r="G133" s="116" t="s">
        <v>32</v>
      </c>
      <c r="H133" s="117" t="s">
        <v>33</v>
      </c>
      <c r="I133" s="120">
        <f>J133/(1+21%)</f>
        <v>4545.6033057851246</v>
      </c>
      <c r="J133" s="120">
        <v>5500.18</v>
      </c>
      <c r="K133" s="120">
        <v>5500.18</v>
      </c>
      <c r="L133" s="117"/>
      <c r="M133" s="116" t="s">
        <v>79</v>
      </c>
      <c r="N133" s="134" t="s">
        <v>273</v>
      </c>
      <c r="O133" s="122" t="s">
        <v>274</v>
      </c>
      <c r="P133" s="116" t="s">
        <v>37</v>
      </c>
      <c r="Q133" s="135" t="s">
        <v>493</v>
      </c>
      <c r="R133" s="124">
        <v>8156</v>
      </c>
      <c r="S133" s="117"/>
      <c r="T133" s="124" t="s">
        <v>39</v>
      </c>
      <c r="U133" s="126">
        <v>43167</v>
      </c>
      <c r="V133" s="126">
        <v>43186</v>
      </c>
      <c r="W133" s="126">
        <v>43193</v>
      </c>
      <c r="X133" s="127">
        <v>43353</v>
      </c>
      <c r="Y133" s="128"/>
      <c r="Z133" s="128"/>
      <c r="AA133" s="128"/>
      <c r="AB133" s="129">
        <f t="shared" si="6"/>
        <v>4545.6033057851246</v>
      </c>
      <c r="AC133" s="130">
        <v>5500.18</v>
      </c>
      <c r="AD133" s="131">
        <v>0.21</v>
      </c>
      <c r="AE133" s="117" t="s">
        <v>38</v>
      </c>
      <c r="AF133" s="132" t="s">
        <v>37</v>
      </c>
    </row>
    <row r="134" spans="1:32" ht="26.25" customHeight="1" x14ac:dyDescent="0.25">
      <c r="A134" s="115" t="s">
        <v>28</v>
      </c>
      <c r="B134" s="116" t="s">
        <v>29</v>
      </c>
      <c r="C134" s="117" t="s">
        <v>65</v>
      </c>
      <c r="D134" s="117">
        <v>2018</v>
      </c>
      <c r="E134" s="118">
        <v>2018004519</v>
      </c>
      <c r="F134" s="119" t="s">
        <v>1672</v>
      </c>
      <c r="G134" s="116" t="s">
        <v>32</v>
      </c>
      <c r="H134" s="117" t="s">
        <v>33</v>
      </c>
      <c r="I134" s="120">
        <f>J134/(1+21%)</f>
        <v>1840.0000000000002</v>
      </c>
      <c r="J134" s="120">
        <v>2226.4</v>
      </c>
      <c r="K134" s="120">
        <v>2226.4</v>
      </c>
      <c r="L134" s="117"/>
      <c r="M134" s="116" t="s">
        <v>79</v>
      </c>
      <c r="N134" s="134" t="s">
        <v>273</v>
      </c>
      <c r="O134" s="122" t="s">
        <v>274</v>
      </c>
      <c r="P134" s="116" t="s">
        <v>37</v>
      </c>
      <c r="Q134" s="135" t="s">
        <v>493</v>
      </c>
      <c r="R134" s="125" t="s">
        <v>503</v>
      </c>
      <c r="S134" s="117"/>
      <c r="T134" s="124" t="s">
        <v>39</v>
      </c>
      <c r="U134" s="126">
        <v>43194</v>
      </c>
      <c r="V134" s="126">
        <v>43196</v>
      </c>
      <c r="W134" s="126">
        <v>43199</v>
      </c>
      <c r="X134" s="127">
        <v>43290</v>
      </c>
      <c r="Y134" s="128"/>
      <c r="Z134" s="128"/>
      <c r="AA134" s="128"/>
      <c r="AB134" s="129">
        <f t="shared" si="6"/>
        <v>1840.0000000000002</v>
      </c>
      <c r="AC134" s="130">
        <v>2226.4</v>
      </c>
      <c r="AD134" s="131">
        <v>0.21</v>
      </c>
      <c r="AE134" s="117" t="s">
        <v>38</v>
      </c>
      <c r="AF134" s="132" t="s">
        <v>37</v>
      </c>
    </row>
    <row r="135" spans="1:32" ht="26.25" customHeight="1" x14ac:dyDescent="0.25">
      <c r="A135" s="115" t="s">
        <v>28</v>
      </c>
      <c r="B135" s="116" t="s">
        <v>29</v>
      </c>
      <c r="C135" s="116" t="s">
        <v>65</v>
      </c>
      <c r="D135" s="117">
        <v>2017</v>
      </c>
      <c r="E135" s="118">
        <v>2018007118</v>
      </c>
      <c r="F135" s="119" t="s">
        <v>1673</v>
      </c>
      <c r="G135" s="116" t="s">
        <v>32</v>
      </c>
      <c r="H135" s="117" t="s">
        <v>33</v>
      </c>
      <c r="I135" s="120">
        <f>J135/(1+21%)</f>
        <v>6108</v>
      </c>
      <c r="J135" s="120">
        <v>7390.68</v>
      </c>
      <c r="K135" s="120">
        <v>7390.68</v>
      </c>
      <c r="L135" s="136"/>
      <c r="M135" s="117" t="s">
        <v>79</v>
      </c>
      <c r="N135" s="121" t="s">
        <v>273</v>
      </c>
      <c r="O135" s="122" t="s">
        <v>274</v>
      </c>
      <c r="P135" s="116" t="s">
        <v>37</v>
      </c>
      <c r="Q135" s="135" t="s">
        <v>493</v>
      </c>
      <c r="R135" s="139" t="s">
        <v>503</v>
      </c>
      <c r="S135" s="117"/>
      <c r="T135" s="124" t="s">
        <v>309</v>
      </c>
      <c r="U135" s="126">
        <v>43025</v>
      </c>
      <c r="V135" s="126">
        <v>43027</v>
      </c>
      <c r="W135" s="126">
        <v>43028</v>
      </c>
      <c r="X135" s="127">
        <v>43311</v>
      </c>
      <c r="Y135" s="128"/>
      <c r="Z135" s="128"/>
      <c r="AA135" s="128"/>
      <c r="AB135" s="129">
        <f t="shared" si="6"/>
        <v>6108</v>
      </c>
      <c r="AC135" s="133">
        <v>7390.68</v>
      </c>
      <c r="AD135" s="131">
        <v>0.21</v>
      </c>
      <c r="AE135" s="117" t="s">
        <v>38</v>
      </c>
      <c r="AF135" s="132" t="s">
        <v>37</v>
      </c>
    </row>
    <row r="136" spans="1:32" ht="26.25" customHeight="1" x14ac:dyDescent="0.25">
      <c r="A136" s="115" t="s">
        <v>28</v>
      </c>
      <c r="B136" s="116" t="s">
        <v>29</v>
      </c>
      <c r="C136" s="117" t="s">
        <v>65</v>
      </c>
      <c r="D136" s="117">
        <v>2018</v>
      </c>
      <c r="E136" s="118">
        <v>2018002104</v>
      </c>
      <c r="F136" s="119" t="s">
        <v>1674</v>
      </c>
      <c r="G136" s="116" t="s">
        <v>32</v>
      </c>
      <c r="H136" s="117" t="s">
        <v>33</v>
      </c>
      <c r="I136" s="120">
        <f>J136/(1+21%)</f>
        <v>9075.8760330578516</v>
      </c>
      <c r="J136" s="120">
        <v>10981.81</v>
      </c>
      <c r="K136" s="120">
        <v>10981.81</v>
      </c>
      <c r="L136" s="117"/>
      <c r="M136" s="117" t="s">
        <v>79</v>
      </c>
      <c r="N136" s="121" t="s">
        <v>273</v>
      </c>
      <c r="O136" s="122" t="s">
        <v>274</v>
      </c>
      <c r="P136" s="116" t="s">
        <v>37</v>
      </c>
      <c r="Q136" s="135" t="s">
        <v>493</v>
      </c>
      <c r="R136" s="124">
        <v>8156</v>
      </c>
      <c r="S136" s="117"/>
      <c r="T136" s="124" t="s">
        <v>39</v>
      </c>
      <c r="U136" s="126">
        <v>43147</v>
      </c>
      <c r="V136" s="126">
        <v>43160</v>
      </c>
      <c r="W136" s="126">
        <v>43161</v>
      </c>
      <c r="X136" s="127">
        <v>43304</v>
      </c>
      <c r="Y136" s="128"/>
      <c r="Z136" s="128"/>
      <c r="AA136" s="128"/>
      <c r="AB136" s="129">
        <f t="shared" si="6"/>
        <v>9075.8760330578516</v>
      </c>
      <c r="AC136" s="130">
        <v>10981.81</v>
      </c>
      <c r="AD136" s="131">
        <v>0.21</v>
      </c>
      <c r="AE136" s="117" t="s">
        <v>38</v>
      </c>
      <c r="AF136" s="132" t="s">
        <v>37</v>
      </c>
    </row>
    <row r="137" spans="1:32" ht="26.25" customHeight="1" x14ac:dyDescent="0.25">
      <c r="A137" s="115" t="s">
        <v>28</v>
      </c>
      <c r="B137" s="116" t="s">
        <v>29</v>
      </c>
      <c r="C137" s="117" t="s">
        <v>495</v>
      </c>
      <c r="D137" s="117">
        <v>2018</v>
      </c>
      <c r="E137" s="118">
        <v>2018009923</v>
      </c>
      <c r="F137" s="119" t="s">
        <v>1672</v>
      </c>
      <c r="G137" s="116" t="s">
        <v>32</v>
      </c>
      <c r="H137" s="117" t="s">
        <v>33</v>
      </c>
      <c r="I137" s="120">
        <v>1840.0000000000002</v>
      </c>
      <c r="J137" s="120">
        <v>2226.4</v>
      </c>
      <c r="K137" s="120">
        <v>2226.4</v>
      </c>
      <c r="L137" s="117"/>
      <c r="M137" s="117" t="s">
        <v>614</v>
      </c>
      <c r="N137" s="121" t="s">
        <v>273</v>
      </c>
      <c r="O137" s="122" t="s">
        <v>274</v>
      </c>
      <c r="P137" s="116" t="s">
        <v>37</v>
      </c>
      <c r="Q137" s="135" t="s">
        <v>493</v>
      </c>
      <c r="R137" s="124" t="s">
        <v>503</v>
      </c>
      <c r="S137" s="117"/>
      <c r="T137" s="124" t="s">
        <v>39</v>
      </c>
      <c r="U137" s="126">
        <v>43286</v>
      </c>
      <c r="V137" s="126">
        <v>43286</v>
      </c>
      <c r="W137" s="126">
        <v>43287</v>
      </c>
      <c r="X137" s="127">
        <v>43290</v>
      </c>
      <c r="Y137" s="128"/>
      <c r="Z137" s="128"/>
      <c r="AA137" s="128"/>
      <c r="AB137" s="129">
        <f t="shared" si="6"/>
        <v>1840.0000000000002</v>
      </c>
      <c r="AC137" s="133">
        <v>2226.4</v>
      </c>
      <c r="AD137" s="131">
        <v>0.21</v>
      </c>
      <c r="AE137" s="117" t="s">
        <v>38</v>
      </c>
      <c r="AF137" s="132" t="s">
        <v>37</v>
      </c>
    </row>
    <row r="138" spans="1:32" ht="26.25" customHeight="1" x14ac:dyDescent="0.25">
      <c r="A138" s="115" t="s">
        <v>28</v>
      </c>
      <c r="B138" s="116" t="s">
        <v>29</v>
      </c>
      <c r="C138" s="117" t="s">
        <v>495</v>
      </c>
      <c r="D138" s="117">
        <v>2018</v>
      </c>
      <c r="E138" s="118">
        <v>2018009924</v>
      </c>
      <c r="F138" s="119" t="s">
        <v>1675</v>
      </c>
      <c r="G138" s="116" t="s">
        <v>32</v>
      </c>
      <c r="H138" s="117" t="s">
        <v>33</v>
      </c>
      <c r="I138" s="120">
        <v>6611.5702479338843</v>
      </c>
      <c r="J138" s="120">
        <v>8000</v>
      </c>
      <c r="K138" s="120">
        <v>8000</v>
      </c>
      <c r="L138" s="117"/>
      <c r="M138" s="117" t="s">
        <v>614</v>
      </c>
      <c r="N138" s="121" t="s">
        <v>273</v>
      </c>
      <c r="O138" s="122" t="s">
        <v>274</v>
      </c>
      <c r="P138" s="116" t="s">
        <v>37</v>
      </c>
      <c r="Q138" s="135" t="s">
        <v>493</v>
      </c>
      <c r="R138" s="124" t="s">
        <v>503</v>
      </c>
      <c r="S138" s="117"/>
      <c r="T138" s="124" t="s">
        <v>39</v>
      </c>
      <c r="U138" s="126">
        <v>42771</v>
      </c>
      <c r="V138" s="126">
        <v>42771</v>
      </c>
      <c r="W138" s="126">
        <v>43287</v>
      </c>
      <c r="X138" s="127">
        <v>43290</v>
      </c>
      <c r="Y138" s="128"/>
      <c r="Z138" s="128"/>
      <c r="AA138" s="128"/>
      <c r="AB138" s="129">
        <f t="shared" si="6"/>
        <v>6611.5702479338843</v>
      </c>
      <c r="AC138" s="133">
        <v>8000</v>
      </c>
      <c r="AD138" s="131">
        <v>0.21</v>
      </c>
      <c r="AE138" s="117" t="s">
        <v>38</v>
      </c>
      <c r="AF138" s="132" t="s">
        <v>37</v>
      </c>
    </row>
    <row r="139" spans="1:32" ht="26.25" customHeight="1" x14ac:dyDescent="0.25">
      <c r="A139" s="115" t="s">
        <v>28</v>
      </c>
      <c r="B139" s="116" t="s">
        <v>29</v>
      </c>
      <c r="C139" s="117" t="s">
        <v>495</v>
      </c>
      <c r="D139" s="117">
        <v>2018</v>
      </c>
      <c r="E139" s="118">
        <v>2018012392</v>
      </c>
      <c r="F139" s="119" t="s">
        <v>1676</v>
      </c>
      <c r="G139" s="116" t="s">
        <v>32</v>
      </c>
      <c r="H139" s="117" t="s">
        <v>33</v>
      </c>
      <c r="I139" s="120">
        <v>168</v>
      </c>
      <c r="J139" s="120">
        <v>203.28</v>
      </c>
      <c r="K139" s="120">
        <v>203.28</v>
      </c>
      <c r="L139" s="117"/>
      <c r="M139" s="117" t="s">
        <v>614</v>
      </c>
      <c r="N139" s="121" t="s">
        <v>273</v>
      </c>
      <c r="O139" s="122" t="s">
        <v>274</v>
      </c>
      <c r="P139" s="116" t="s">
        <v>37</v>
      </c>
      <c r="Q139" s="135" t="s">
        <v>493</v>
      </c>
      <c r="R139" s="124" t="s">
        <v>503</v>
      </c>
      <c r="S139" s="117"/>
      <c r="T139" s="124" t="s">
        <v>39</v>
      </c>
      <c r="U139" s="126">
        <v>43334</v>
      </c>
      <c r="V139" s="126">
        <v>43342</v>
      </c>
      <c r="W139" s="126">
        <v>43342</v>
      </c>
      <c r="X139" s="127">
        <v>43360</v>
      </c>
      <c r="Y139" s="128"/>
      <c r="Z139" s="128"/>
      <c r="AA139" s="128"/>
      <c r="AB139" s="129">
        <f t="shared" si="6"/>
        <v>168</v>
      </c>
      <c r="AC139" s="130">
        <v>203.28</v>
      </c>
      <c r="AD139" s="131">
        <v>0.21</v>
      </c>
      <c r="AE139" s="117" t="s">
        <v>38</v>
      </c>
      <c r="AF139" s="132" t="s">
        <v>37</v>
      </c>
    </row>
    <row r="140" spans="1:32" ht="26.25" customHeight="1" x14ac:dyDescent="0.25">
      <c r="A140" s="115" t="s">
        <v>28</v>
      </c>
      <c r="B140" s="116" t="s">
        <v>29</v>
      </c>
      <c r="C140" s="117" t="s">
        <v>1606</v>
      </c>
      <c r="D140" s="117">
        <v>2018</v>
      </c>
      <c r="E140" s="118">
        <v>2018010614</v>
      </c>
      <c r="F140" s="119" t="s">
        <v>1677</v>
      </c>
      <c r="G140" s="116" t="s">
        <v>32</v>
      </c>
      <c r="H140" s="117" t="s">
        <v>33</v>
      </c>
      <c r="I140" s="120">
        <v>160</v>
      </c>
      <c r="J140" s="120">
        <v>193.6</v>
      </c>
      <c r="K140" s="120">
        <v>193.6</v>
      </c>
      <c r="L140" s="117" t="s">
        <v>52</v>
      </c>
      <c r="M140" s="117"/>
      <c r="N140" s="121"/>
      <c r="O140" s="122" t="s">
        <v>1678</v>
      </c>
      <c r="P140" s="116" t="s">
        <v>37</v>
      </c>
      <c r="Q140" s="135" t="s">
        <v>493</v>
      </c>
      <c r="R140" s="124" t="s">
        <v>676</v>
      </c>
      <c r="S140" s="117"/>
      <c r="T140" s="124" t="s">
        <v>448</v>
      </c>
      <c r="U140" s="126">
        <v>43286</v>
      </c>
      <c r="V140" s="126">
        <v>43286</v>
      </c>
      <c r="W140" s="126">
        <v>43287</v>
      </c>
      <c r="X140" s="127">
        <v>43290</v>
      </c>
      <c r="Y140" s="128"/>
      <c r="Z140" s="128"/>
      <c r="AA140" s="128"/>
      <c r="AB140" s="129">
        <f t="shared" si="6"/>
        <v>160</v>
      </c>
      <c r="AC140" s="133">
        <v>193.6</v>
      </c>
      <c r="AD140" s="131">
        <v>0.21</v>
      </c>
      <c r="AE140" s="117" t="s">
        <v>38</v>
      </c>
      <c r="AF140" s="132" t="s">
        <v>37</v>
      </c>
    </row>
    <row r="141" spans="1:32" ht="26.25" customHeight="1" x14ac:dyDescent="0.25">
      <c r="A141" s="115" t="s">
        <v>28</v>
      </c>
      <c r="B141" s="116" t="s">
        <v>29</v>
      </c>
      <c r="C141" s="117" t="s">
        <v>65</v>
      </c>
      <c r="D141" s="117">
        <v>2018</v>
      </c>
      <c r="E141" s="118">
        <v>2018005335</v>
      </c>
      <c r="F141" s="119" t="s">
        <v>1679</v>
      </c>
      <c r="G141" s="116" t="s">
        <v>32</v>
      </c>
      <c r="H141" s="117" t="s">
        <v>33</v>
      </c>
      <c r="I141" s="120">
        <v>1157</v>
      </c>
      <c r="J141" s="120">
        <v>1399.97</v>
      </c>
      <c r="K141" s="120">
        <v>1399.97</v>
      </c>
      <c r="L141" s="117"/>
      <c r="M141" s="117" t="s">
        <v>614</v>
      </c>
      <c r="N141" s="121"/>
      <c r="O141" s="122" t="s">
        <v>1121</v>
      </c>
      <c r="P141" s="116" t="s">
        <v>37</v>
      </c>
      <c r="Q141" s="135" t="s">
        <v>493</v>
      </c>
      <c r="R141" s="124" t="s">
        <v>676</v>
      </c>
      <c r="S141" s="117"/>
      <c r="T141" s="124" t="s">
        <v>643</v>
      </c>
      <c r="U141" s="126">
        <v>43209</v>
      </c>
      <c r="V141" s="126">
        <v>43209</v>
      </c>
      <c r="W141" s="126">
        <v>43210</v>
      </c>
      <c r="X141" s="127">
        <v>43304</v>
      </c>
      <c r="Y141" s="128"/>
      <c r="Z141" s="128"/>
      <c r="AA141" s="128"/>
      <c r="AB141" s="129">
        <f t="shared" si="6"/>
        <v>1157</v>
      </c>
      <c r="AC141" s="133">
        <v>1399.97</v>
      </c>
      <c r="AD141" s="131">
        <v>0.21</v>
      </c>
      <c r="AE141" s="117" t="s">
        <v>38</v>
      </c>
      <c r="AF141" s="132" t="s">
        <v>37</v>
      </c>
    </row>
    <row r="142" spans="1:32" ht="26.25" customHeight="1" x14ac:dyDescent="0.25">
      <c r="A142" s="115" t="s">
        <v>28</v>
      </c>
      <c r="B142" s="116" t="s">
        <v>29</v>
      </c>
      <c r="C142" s="117" t="s">
        <v>65</v>
      </c>
      <c r="D142" s="117">
        <v>2018</v>
      </c>
      <c r="E142" s="118">
        <v>2018009056</v>
      </c>
      <c r="F142" s="119" t="s">
        <v>1680</v>
      </c>
      <c r="G142" s="116" t="s">
        <v>32</v>
      </c>
      <c r="H142" s="117" t="s">
        <v>33</v>
      </c>
      <c r="I142" s="120">
        <v>1157</v>
      </c>
      <c r="J142" s="120">
        <v>1399.97</v>
      </c>
      <c r="K142" s="120">
        <v>1399.97</v>
      </c>
      <c r="L142" s="117"/>
      <c r="M142" s="117" t="s">
        <v>614</v>
      </c>
      <c r="N142" s="121"/>
      <c r="O142" s="122" t="s">
        <v>1121</v>
      </c>
      <c r="P142" s="116" t="s">
        <v>37</v>
      </c>
      <c r="Q142" s="135" t="s">
        <v>493</v>
      </c>
      <c r="R142" s="124" t="s">
        <v>676</v>
      </c>
      <c r="S142" s="117"/>
      <c r="T142" s="124" t="s">
        <v>643</v>
      </c>
      <c r="U142" s="126">
        <v>43272</v>
      </c>
      <c r="V142" s="126">
        <v>43272</v>
      </c>
      <c r="W142" s="126">
        <v>43273</v>
      </c>
      <c r="X142" s="127">
        <v>43304</v>
      </c>
      <c r="Y142" s="128"/>
      <c r="Z142" s="128"/>
      <c r="AA142" s="128"/>
      <c r="AB142" s="129">
        <f t="shared" si="6"/>
        <v>1157</v>
      </c>
      <c r="AC142" s="133">
        <v>1399.97</v>
      </c>
      <c r="AD142" s="131">
        <v>0.21</v>
      </c>
      <c r="AE142" s="117" t="s">
        <v>38</v>
      </c>
      <c r="AF142" s="132" t="s">
        <v>37</v>
      </c>
    </row>
    <row r="143" spans="1:32" ht="26.25" customHeight="1" x14ac:dyDescent="0.25">
      <c r="A143" s="115" t="s">
        <v>28</v>
      </c>
      <c r="B143" s="116" t="s">
        <v>29</v>
      </c>
      <c r="C143" s="117" t="s">
        <v>495</v>
      </c>
      <c r="D143" s="117">
        <v>2018</v>
      </c>
      <c r="E143" s="118">
        <v>2018006751</v>
      </c>
      <c r="F143" s="119" t="s">
        <v>1681</v>
      </c>
      <c r="G143" s="116" t="s">
        <v>32</v>
      </c>
      <c r="H143" s="117" t="s">
        <v>33</v>
      </c>
      <c r="I143" s="120">
        <v>1157</v>
      </c>
      <c r="J143" s="120">
        <v>1399.97</v>
      </c>
      <c r="K143" s="120">
        <v>1399.97</v>
      </c>
      <c r="L143" s="117"/>
      <c r="M143" s="117" t="s">
        <v>614</v>
      </c>
      <c r="N143" s="121"/>
      <c r="O143" s="122" t="s">
        <v>1121</v>
      </c>
      <c r="P143" s="116" t="s">
        <v>37</v>
      </c>
      <c r="Q143" s="135" t="s">
        <v>493</v>
      </c>
      <c r="R143" s="124" t="s">
        <v>676</v>
      </c>
      <c r="S143" s="117"/>
      <c r="T143" s="124" t="s">
        <v>643</v>
      </c>
      <c r="U143" s="126">
        <v>43237</v>
      </c>
      <c r="V143" s="126">
        <v>43237</v>
      </c>
      <c r="W143" s="126">
        <v>43242</v>
      </c>
      <c r="X143" s="127">
        <v>43304</v>
      </c>
      <c r="Y143" s="128"/>
      <c r="Z143" s="128"/>
      <c r="AA143" s="128"/>
      <c r="AB143" s="129">
        <f t="shared" si="6"/>
        <v>1157</v>
      </c>
      <c r="AC143" s="133">
        <v>1399.97</v>
      </c>
      <c r="AD143" s="131">
        <v>0.21</v>
      </c>
      <c r="AE143" s="117" t="s">
        <v>38</v>
      </c>
      <c r="AF143" s="132" t="s">
        <v>37</v>
      </c>
    </row>
    <row r="144" spans="1:32" ht="26.25" customHeight="1" x14ac:dyDescent="0.25">
      <c r="A144" s="115" t="s">
        <v>28</v>
      </c>
      <c r="B144" s="116" t="s">
        <v>29</v>
      </c>
      <c r="C144" s="117" t="s">
        <v>495</v>
      </c>
      <c r="D144" s="117">
        <v>2018</v>
      </c>
      <c r="E144" s="118">
        <v>2018010313</v>
      </c>
      <c r="F144" s="119" t="s">
        <v>1682</v>
      </c>
      <c r="G144" s="116" t="s">
        <v>32</v>
      </c>
      <c r="H144" s="117" t="s">
        <v>33</v>
      </c>
      <c r="I144" s="120">
        <v>1157</v>
      </c>
      <c r="J144" s="120">
        <v>1399.97</v>
      </c>
      <c r="K144" s="120">
        <v>1399.97</v>
      </c>
      <c r="L144" s="117"/>
      <c r="M144" s="117" t="s">
        <v>614</v>
      </c>
      <c r="N144" s="121"/>
      <c r="O144" s="122" t="s">
        <v>1121</v>
      </c>
      <c r="P144" s="116" t="s">
        <v>37</v>
      </c>
      <c r="Q144" s="135" t="s">
        <v>493</v>
      </c>
      <c r="R144" s="124" t="s">
        <v>676</v>
      </c>
      <c r="S144" s="117"/>
      <c r="T144" s="124" t="s">
        <v>643</v>
      </c>
      <c r="U144" s="126">
        <v>43286</v>
      </c>
      <c r="V144" s="126">
        <v>43286</v>
      </c>
      <c r="W144" s="126">
        <v>43287</v>
      </c>
      <c r="X144" s="127">
        <v>43304</v>
      </c>
      <c r="Y144" s="128"/>
      <c r="Z144" s="128"/>
      <c r="AA144" s="128"/>
      <c r="AB144" s="129">
        <f t="shared" si="6"/>
        <v>1157</v>
      </c>
      <c r="AC144" s="133">
        <v>1399.97</v>
      </c>
      <c r="AD144" s="131">
        <v>0.21</v>
      </c>
      <c r="AE144" s="117" t="s">
        <v>38</v>
      </c>
      <c r="AF144" s="132" t="s">
        <v>37</v>
      </c>
    </row>
    <row r="145" spans="1:32" ht="26.25" customHeight="1" x14ac:dyDescent="0.25">
      <c r="A145" s="115" t="s">
        <v>28</v>
      </c>
      <c r="B145" s="116" t="s">
        <v>29</v>
      </c>
      <c r="C145" s="117" t="s">
        <v>65</v>
      </c>
      <c r="D145" s="117">
        <v>2018</v>
      </c>
      <c r="E145" s="118">
        <v>2018011042</v>
      </c>
      <c r="F145" s="119" t="s">
        <v>1683</v>
      </c>
      <c r="G145" s="116" t="s">
        <v>32</v>
      </c>
      <c r="H145" s="117" t="s">
        <v>33</v>
      </c>
      <c r="I145" s="120">
        <v>1400</v>
      </c>
      <c r="J145" s="120">
        <v>1694</v>
      </c>
      <c r="K145" s="120">
        <v>1694</v>
      </c>
      <c r="L145" s="117"/>
      <c r="M145" s="117" t="s">
        <v>614</v>
      </c>
      <c r="N145" s="134"/>
      <c r="O145" s="122" t="s">
        <v>1125</v>
      </c>
      <c r="P145" s="116" t="s">
        <v>37</v>
      </c>
      <c r="Q145" s="135" t="s">
        <v>493</v>
      </c>
      <c r="R145" s="124">
        <v>8156</v>
      </c>
      <c r="S145" s="117"/>
      <c r="T145" s="124" t="s">
        <v>149</v>
      </c>
      <c r="U145" s="126">
        <v>43293</v>
      </c>
      <c r="V145" s="126">
        <v>43300</v>
      </c>
      <c r="W145" s="126">
        <v>43301</v>
      </c>
      <c r="X145" s="127">
        <v>43353</v>
      </c>
      <c r="Y145" s="128"/>
      <c r="Z145" s="128"/>
      <c r="AA145" s="128"/>
      <c r="AB145" s="129">
        <f t="shared" si="6"/>
        <v>1400</v>
      </c>
      <c r="AC145" s="130">
        <v>1694</v>
      </c>
      <c r="AD145" s="131">
        <v>0.21</v>
      </c>
      <c r="AE145" s="117" t="s">
        <v>38</v>
      </c>
      <c r="AF145" s="132" t="s">
        <v>37</v>
      </c>
    </row>
    <row r="146" spans="1:32" ht="26.25" customHeight="1" x14ac:dyDescent="0.25">
      <c r="A146" s="115" t="s">
        <v>28</v>
      </c>
      <c r="B146" s="116" t="s">
        <v>29</v>
      </c>
      <c r="C146" s="117" t="s">
        <v>65</v>
      </c>
      <c r="D146" s="117">
        <v>2018</v>
      </c>
      <c r="E146" s="118">
        <v>2018000095</v>
      </c>
      <c r="F146" s="119" t="s">
        <v>1684</v>
      </c>
      <c r="G146" s="116" t="s">
        <v>32</v>
      </c>
      <c r="H146" s="117" t="s">
        <v>33</v>
      </c>
      <c r="I146" s="120">
        <v>6942</v>
      </c>
      <c r="J146" s="120">
        <v>8399.82</v>
      </c>
      <c r="K146" s="120">
        <v>8399.82</v>
      </c>
      <c r="L146" s="136"/>
      <c r="M146" s="117" t="s">
        <v>79</v>
      </c>
      <c r="N146" s="134"/>
      <c r="O146" s="122" t="s">
        <v>1137</v>
      </c>
      <c r="P146" s="116" t="s">
        <v>37</v>
      </c>
      <c r="Q146" s="135" t="s">
        <v>493</v>
      </c>
      <c r="R146" s="124">
        <v>8187</v>
      </c>
      <c r="S146" s="117"/>
      <c r="T146" s="124" t="s">
        <v>108</v>
      </c>
      <c r="U146" s="126">
        <v>43110</v>
      </c>
      <c r="V146" s="126">
        <v>43111</v>
      </c>
      <c r="W146" s="126">
        <v>43112</v>
      </c>
      <c r="X146" s="127">
        <v>43304</v>
      </c>
      <c r="Y146" s="128"/>
      <c r="Z146" s="128"/>
      <c r="AA146" s="128"/>
      <c r="AB146" s="129">
        <f t="shared" si="6"/>
        <v>6942</v>
      </c>
      <c r="AC146" s="130">
        <v>8399.82</v>
      </c>
      <c r="AD146" s="131">
        <v>0.21</v>
      </c>
      <c r="AE146" s="117" t="s">
        <v>38</v>
      </c>
      <c r="AF146" s="132" t="s">
        <v>37</v>
      </c>
    </row>
    <row r="147" spans="1:32" ht="26.25" customHeight="1" x14ac:dyDescent="0.25">
      <c r="A147" s="115" t="s">
        <v>28</v>
      </c>
      <c r="B147" s="116" t="s">
        <v>29</v>
      </c>
      <c r="C147" s="117" t="s">
        <v>65</v>
      </c>
      <c r="D147" s="117">
        <v>2018</v>
      </c>
      <c r="E147" s="118">
        <v>2018004380</v>
      </c>
      <c r="F147" s="119" t="s">
        <v>1686</v>
      </c>
      <c r="G147" s="116" t="s">
        <v>32</v>
      </c>
      <c r="H147" s="117" t="s">
        <v>33</v>
      </c>
      <c r="I147" s="120">
        <f>J147/(1+21%)</f>
        <v>673</v>
      </c>
      <c r="J147" s="120">
        <v>814.33</v>
      </c>
      <c r="K147" s="120">
        <v>814.33</v>
      </c>
      <c r="L147" s="117"/>
      <c r="M147" s="117" t="s">
        <v>79</v>
      </c>
      <c r="N147" s="134"/>
      <c r="O147" s="122" t="s">
        <v>284</v>
      </c>
      <c r="P147" s="116" t="s">
        <v>37</v>
      </c>
      <c r="Q147" s="135" t="s">
        <v>493</v>
      </c>
      <c r="R147" s="124" t="s">
        <v>503</v>
      </c>
      <c r="S147" s="117"/>
      <c r="T147" s="124" t="s">
        <v>98</v>
      </c>
      <c r="U147" s="126">
        <v>43194</v>
      </c>
      <c r="V147" s="126">
        <v>43195</v>
      </c>
      <c r="W147" s="126">
        <v>43196</v>
      </c>
      <c r="X147" s="127">
        <v>43304</v>
      </c>
      <c r="Y147" s="128"/>
      <c r="Z147" s="128"/>
      <c r="AA147" s="128"/>
      <c r="AB147" s="129">
        <f t="shared" si="6"/>
        <v>673</v>
      </c>
      <c r="AC147" s="130">
        <v>814.33</v>
      </c>
      <c r="AD147" s="131">
        <v>0.21</v>
      </c>
      <c r="AE147" s="117" t="s">
        <v>38</v>
      </c>
      <c r="AF147" s="132" t="s">
        <v>37</v>
      </c>
    </row>
    <row r="148" spans="1:32" ht="26.25" customHeight="1" x14ac:dyDescent="0.25">
      <c r="A148" s="115" t="s">
        <v>28</v>
      </c>
      <c r="B148" s="116" t="s">
        <v>29</v>
      </c>
      <c r="C148" s="117" t="s">
        <v>65</v>
      </c>
      <c r="D148" s="117">
        <v>2018</v>
      </c>
      <c r="E148" s="118">
        <v>2018011311</v>
      </c>
      <c r="F148" s="119" t="s">
        <v>1687</v>
      </c>
      <c r="G148" s="116" t="s">
        <v>32</v>
      </c>
      <c r="H148" s="117" t="s">
        <v>33</v>
      </c>
      <c r="I148" s="120">
        <v>1260</v>
      </c>
      <c r="J148" s="120">
        <v>1524.6</v>
      </c>
      <c r="K148" s="120">
        <v>1524.6</v>
      </c>
      <c r="L148" s="117"/>
      <c r="M148" s="117" t="s">
        <v>79</v>
      </c>
      <c r="N148" s="134"/>
      <c r="O148" s="122" t="s">
        <v>284</v>
      </c>
      <c r="P148" s="116" t="s">
        <v>37</v>
      </c>
      <c r="Q148" s="135" t="s">
        <v>493</v>
      </c>
      <c r="R148" s="124" t="s">
        <v>503</v>
      </c>
      <c r="S148" s="117"/>
      <c r="T148" s="124" t="s">
        <v>98</v>
      </c>
      <c r="U148" s="126">
        <v>43298</v>
      </c>
      <c r="V148" s="126">
        <v>43300</v>
      </c>
      <c r="W148" s="126">
        <v>43301</v>
      </c>
      <c r="X148" s="127">
        <v>43368</v>
      </c>
      <c r="Y148" s="128"/>
      <c r="Z148" s="128"/>
      <c r="AA148" s="128"/>
      <c r="AB148" s="129">
        <f t="shared" si="6"/>
        <v>1260</v>
      </c>
      <c r="AC148" s="133">
        <v>1524.6</v>
      </c>
      <c r="AD148" s="131">
        <v>0.21</v>
      </c>
      <c r="AE148" s="117" t="s">
        <v>38</v>
      </c>
      <c r="AF148" s="132" t="s">
        <v>37</v>
      </c>
    </row>
    <row r="149" spans="1:32" ht="26.25" customHeight="1" x14ac:dyDescent="0.25">
      <c r="A149" s="115" t="s">
        <v>28</v>
      </c>
      <c r="B149" s="116" t="s">
        <v>29</v>
      </c>
      <c r="C149" s="117" t="s">
        <v>65</v>
      </c>
      <c r="D149" s="117">
        <v>2018</v>
      </c>
      <c r="E149" s="118">
        <v>2018005378</v>
      </c>
      <c r="F149" s="119" t="s">
        <v>1688</v>
      </c>
      <c r="G149" s="116" t="s">
        <v>32</v>
      </c>
      <c r="H149" s="117" t="s">
        <v>33</v>
      </c>
      <c r="I149" s="120">
        <v>300</v>
      </c>
      <c r="J149" s="120">
        <v>363</v>
      </c>
      <c r="K149" s="120">
        <v>363</v>
      </c>
      <c r="L149" s="117"/>
      <c r="M149" s="117" t="s">
        <v>79</v>
      </c>
      <c r="N149" s="121" t="s">
        <v>1689</v>
      </c>
      <c r="O149" s="122" t="s">
        <v>1690</v>
      </c>
      <c r="P149" s="116" t="s">
        <v>37</v>
      </c>
      <c r="Q149" s="135" t="s">
        <v>493</v>
      </c>
      <c r="R149" s="124" t="s">
        <v>503</v>
      </c>
      <c r="S149" s="117"/>
      <c r="T149" s="124" t="s">
        <v>108</v>
      </c>
      <c r="U149" s="126">
        <v>43258</v>
      </c>
      <c r="V149" s="126">
        <v>43258</v>
      </c>
      <c r="W149" s="126">
        <v>43259</v>
      </c>
      <c r="X149" s="127">
        <v>43297</v>
      </c>
      <c r="Y149" s="128"/>
      <c r="Z149" s="128"/>
      <c r="AA149" s="128"/>
      <c r="AB149" s="129">
        <f t="shared" si="6"/>
        <v>300</v>
      </c>
      <c r="AC149" s="133">
        <v>363</v>
      </c>
      <c r="AD149" s="131">
        <v>0.21</v>
      </c>
      <c r="AE149" s="117" t="s">
        <v>38</v>
      </c>
      <c r="AF149" s="132" t="s">
        <v>37</v>
      </c>
    </row>
    <row r="150" spans="1:32" ht="26.25" customHeight="1" x14ac:dyDescent="0.25">
      <c r="A150" s="115" t="s">
        <v>28</v>
      </c>
      <c r="B150" s="116" t="s">
        <v>29</v>
      </c>
      <c r="C150" s="117" t="s">
        <v>65</v>
      </c>
      <c r="D150" s="117">
        <v>2018</v>
      </c>
      <c r="E150" s="118">
        <v>2018007026</v>
      </c>
      <c r="F150" s="119" t="s">
        <v>1688</v>
      </c>
      <c r="G150" s="116" t="s">
        <v>32</v>
      </c>
      <c r="H150" s="117" t="s">
        <v>33</v>
      </c>
      <c r="I150" s="120">
        <v>300</v>
      </c>
      <c r="J150" s="120">
        <v>363</v>
      </c>
      <c r="K150" s="120">
        <v>363</v>
      </c>
      <c r="L150" s="117"/>
      <c r="M150" s="117" t="s">
        <v>79</v>
      </c>
      <c r="N150" s="121" t="s">
        <v>1689</v>
      </c>
      <c r="O150" s="122" t="s">
        <v>1690</v>
      </c>
      <c r="P150" s="116" t="s">
        <v>37</v>
      </c>
      <c r="Q150" s="135" t="s">
        <v>493</v>
      </c>
      <c r="R150" s="124" t="s">
        <v>503</v>
      </c>
      <c r="S150" s="117"/>
      <c r="T150" s="124" t="s">
        <v>108</v>
      </c>
      <c r="U150" s="126">
        <v>43258</v>
      </c>
      <c r="V150" s="126">
        <v>43258</v>
      </c>
      <c r="W150" s="126">
        <v>43259</v>
      </c>
      <c r="X150" s="127">
        <v>43297</v>
      </c>
      <c r="Y150" s="128"/>
      <c r="Z150" s="128"/>
      <c r="AA150" s="128"/>
      <c r="AB150" s="129">
        <f t="shared" si="6"/>
        <v>300</v>
      </c>
      <c r="AC150" s="133">
        <v>363</v>
      </c>
      <c r="AD150" s="131">
        <v>0.21</v>
      </c>
      <c r="AE150" s="117" t="s">
        <v>38</v>
      </c>
      <c r="AF150" s="132" t="s">
        <v>37</v>
      </c>
    </row>
    <row r="151" spans="1:32" ht="26.25" customHeight="1" x14ac:dyDescent="0.25">
      <c r="A151" s="115" t="s">
        <v>28</v>
      </c>
      <c r="B151" s="116" t="s">
        <v>29</v>
      </c>
      <c r="C151" s="117" t="s">
        <v>65</v>
      </c>
      <c r="D151" s="117">
        <v>2018</v>
      </c>
      <c r="E151" s="118">
        <v>2018009159</v>
      </c>
      <c r="F151" s="119" t="s">
        <v>1691</v>
      </c>
      <c r="G151" s="116" t="s">
        <v>32</v>
      </c>
      <c r="H151" s="117" t="s">
        <v>33</v>
      </c>
      <c r="I151" s="120">
        <v>300</v>
      </c>
      <c r="J151" s="120">
        <v>363</v>
      </c>
      <c r="K151" s="120">
        <v>363</v>
      </c>
      <c r="L151" s="117"/>
      <c r="M151" s="117" t="s">
        <v>79</v>
      </c>
      <c r="N151" s="121" t="s">
        <v>1689</v>
      </c>
      <c r="O151" s="122" t="s">
        <v>1690</v>
      </c>
      <c r="P151" s="116" t="s">
        <v>37</v>
      </c>
      <c r="Q151" s="135" t="s">
        <v>493</v>
      </c>
      <c r="R151" s="124" t="s">
        <v>503</v>
      </c>
      <c r="S151" s="117"/>
      <c r="T151" s="124" t="s">
        <v>108</v>
      </c>
      <c r="U151" s="126">
        <v>43265</v>
      </c>
      <c r="V151" s="126">
        <v>43265</v>
      </c>
      <c r="W151" s="126">
        <v>43266</v>
      </c>
      <c r="X151" s="127">
        <v>43297</v>
      </c>
      <c r="Y151" s="128"/>
      <c r="Z151" s="128"/>
      <c r="AA151" s="128"/>
      <c r="AB151" s="129">
        <f t="shared" si="6"/>
        <v>300</v>
      </c>
      <c r="AC151" s="133">
        <v>363</v>
      </c>
      <c r="AD151" s="131">
        <v>0.21</v>
      </c>
      <c r="AE151" s="117" t="s">
        <v>38</v>
      </c>
      <c r="AF151" s="132" t="s">
        <v>37</v>
      </c>
    </row>
    <row r="152" spans="1:32" ht="26.25" customHeight="1" x14ac:dyDescent="0.25">
      <c r="A152" s="115" t="s">
        <v>28</v>
      </c>
      <c r="B152" s="116" t="s">
        <v>29</v>
      </c>
      <c r="C152" s="117" t="s">
        <v>65</v>
      </c>
      <c r="D152" s="117">
        <v>2018</v>
      </c>
      <c r="E152" s="118">
        <v>2018010522</v>
      </c>
      <c r="F152" s="119" t="s">
        <v>1692</v>
      </c>
      <c r="G152" s="116" t="s">
        <v>32</v>
      </c>
      <c r="H152" s="117" t="s">
        <v>33</v>
      </c>
      <c r="I152" s="120">
        <v>150</v>
      </c>
      <c r="J152" s="120">
        <v>181.5</v>
      </c>
      <c r="K152" s="120">
        <v>181.5</v>
      </c>
      <c r="L152" s="117"/>
      <c r="M152" s="117" t="s">
        <v>74</v>
      </c>
      <c r="N152" s="121"/>
      <c r="O152" s="122" t="s">
        <v>1693</v>
      </c>
      <c r="P152" s="116" t="s">
        <v>37</v>
      </c>
      <c r="Q152" s="135" t="s">
        <v>493</v>
      </c>
      <c r="R152" s="124" t="s">
        <v>503</v>
      </c>
      <c r="S152" s="117"/>
      <c r="T152" s="124" t="s">
        <v>90</v>
      </c>
      <c r="U152" s="126">
        <v>43286</v>
      </c>
      <c r="V152" s="126">
        <v>43286</v>
      </c>
      <c r="W152" s="126">
        <v>43287</v>
      </c>
      <c r="X152" s="127">
        <v>43290</v>
      </c>
      <c r="Y152" s="128"/>
      <c r="Z152" s="128"/>
      <c r="AA152" s="128"/>
      <c r="AB152" s="129">
        <f t="shared" si="6"/>
        <v>150</v>
      </c>
      <c r="AC152" s="133">
        <v>181.5</v>
      </c>
      <c r="AD152" s="131">
        <v>0.21</v>
      </c>
      <c r="AE152" s="117" t="s">
        <v>38</v>
      </c>
      <c r="AF152" s="132" t="s">
        <v>37</v>
      </c>
    </row>
    <row r="153" spans="1:32" ht="26.25" customHeight="1" x14ac:dyDescent="0.25">
      <c r="A153" s="115" t="s">
        <v>28</v>
      </c>
      <c r="B153" s="116" t="s">
        <v>29</v>
      </c>
      <c r="C153" s="117" t="s">
        <v>65</v>
      </c>
      <c r="D153" s="117">
        <v>2018</v>
      </c>
      <c r="E153" s="118">
        <v>2018011835</v>
      </c>
      <c r="F153" s="119" t="s">
        <v>1694</v>
      </c>
      <c r="G153" s="116" t="s">
        <v>32</v>
      </c>
      <c r="H153" s="117" t="s">
        <v>33</v>
      </c>
      <c r="I153" s="120">
        <v>860</v>
      </c>
      <c r="J153" s="120">
        <v>1040.5999999999999</v>
      </c>
      <c r="K153" s="120">
        <v>1040.5999999999999</v>
      </c>
      <c r="L153" s="117"/>
      <c r="M153" s="117" t="s">
        <v>79</v>
      </c>
      <c r="N153" s="121"/>
      <c r="O153" s="122" t="s">
        <v>1695</v>
      </c>
      <c r="P153" s="116" t="s">
        <v>37</v>
      </c>
      <c r="Q153" s="135" t="s">
        <v>493</v>
      </c>
      <c r="R153" s="124" t="s">
        <v>1696</v>
      </c>
      <c r="S153" s="117"/>
      <c r="T153" s="124" t="s">
        <v>90</v>
      </c>
      <c r="U153" s="126">
        <v>43299</v>
      </c>
      <c r="V153" s="126">
        <v>43301</v>
      </c>
      <c r="W153" s="126">
        <v>43304</v>
      </c>
      <c r="X153" s="127">
        <v>43368</v>
      </c>
      <c r="Y153" s="128"/>
      <c r="Z153" s="128"/>
      <c r="AA153" s="128"/>
      <c r="AB153" s="129">
        <f t="shared" si="6"/>
        <v>860</v>
      </c>
      <c r="AC153" s="130">
        <v>1040.5999999999999</v>
      </c>
      <c r="AD153" s="131">
        <v>0.21</v>
      </c>
      <c r="AE153" s="117" t="s">
        <v>38</v>
      </c>
      <c r="AF153" s="132" t="s">
        <v>37</v>
      </c>
    </row>
    <row r="154" spans="1:32" ht="26.25" customHeight="1" x14ac:dyDescent="0.25">
      <c r="A154" s="115" t="s">
        <v>28</v>
      </c>
      <c r="B154" s="116" t="s">
        <v>29</v>
      </c>
      <c r="C154" s="117" t="s">
        <v>65</v>
      </c>
      <c r="D154" s="117">
        <v>2018</v>
      </c>
      <c r="E154" s="118">
        <v>2018009951</v>
      </c>
      <c r="F154" s="119" t="s">
        <v>1697</v>
      </c>
      <c r="G154" s="116" t="s">
        <v>32</v>
      </c>
      <c r="H154" s="117" t="s">
        <v>33</v>
      </c>
      <c r="I154" s="120">
        <v>2250</v>
      </c>
      <c r="J154" s="120">
        <v>2722.5</v>
      </c>
      <c r="K154" s="120">
        <v>2722.5</v>
      </c>
      <c r="L154" s="117"/>
      <c r="M154" s="116" t="s">
        <v>79</v>
      </c>
      <c r="N154" s="121" t="s">
        <v>304</v>
      </c>
      <c r="O154" s="122" t="s">
        <v>305</v>
      </c>
      <c r="P154" s="116" t="s">
        <v>37</v>
      </c>
      <c r="Q154" s="135" t="s">
        <v>493</v>
      </c>
      <c r="R154" s="124" t="s">
        <v>503</v>
      </c>
      <c r="S154" s="117"/>
      <c r="T154" s="124" t="s">
        <v>298</v>
      </c>
      <c r="U154" s="126">
        <v>43286</v>
      </c>
      <c r="V154" s="126">
        <v>43286</v>
      </c>
      <c r="W154" s="126">
        <v>43287</v>
      </c>
      <c r="X154" s="127">
        <v>43290</v>
      </c>
      <c r="Y154" s="128"/>
      <c r="Z154" s="128"/>
      <c r="AA154" s="128"/>
      <c r="AB154" s="129">
        <f t="shared" si="6"/>
        <v>2250</v>
      </c>
      <c r="AC154" s="133">
        <v>2722.5</v>
      </c>
      <c r="AD154" s="131">
        <v>0.21</v>
      </c>
      <c r="AE154" s="117" t="s">
        <v>38</v>
      </c>
      <c r="AF154" s="132" t="s">
        <v>37</v>
      </c>
    </row>
    <row r="155" spans="1:32" ht="26.25" customHeight="1" x14ac:dyDescent="0.25">
      <c r="A155" s="115" t="s">
        <v>28</v>
      </c>
      <c r="B155" s="116" t="s">
        <v>29</v>
      </c>
      <c r="C155" s="117" t="s">
        <v>65</v>
      </c>
      <c r="D155" s="117">
        <v>2018</v>
      </c>
      <c r="E155" s="118">
        <v>2018004018</v>
      </c>
      <c r="F155" s="119" t="s">
        <v>1698</v>
      </c>
      <c r="G155" s="116" t="s">
        <v>32</v>
      </c>
      <c r="H155" s="117" t="s">
        <v>33</v>
      </c>
      <c r="I155" s="120">
        <f>J155/(1+21%)</f>
        <v>4000</v>
      </c>
      <c r="J155" s="120">
        <v>4840</v>
      </c>
      <c r="K155" s="120">
        <v>4840</v>
      </c>
      <c r="L155" s="136"/>
      <c r="M155" s="116" t="s">
        <v>79</v>
      </c>
      <c r="N155" s="134" t="s">
        <v>1699</v>
      </c>
      <c r="O155" s="122" t="s">
        <v>1700</v>
      </c>
      <c r="P155" s="116" t="s">
        <v>37</v>
      </c>
      <c r="Q155" s="135" t="s">
        <v>493</v>
      </c>
      <c r="R155" s="124">
        <v>8033</v>
      </c>
      <c r="S155" s="117"/>
      <c r="T155" s="124" t="s">
        <v>90</v>
      </c>
      <c r="U155" s="126">
        <v>43196</v>
      </c>
      <c r="V155" s="126">
        <v>43196</v>
      </c>
      <c r="W155" s="126">
        <v>43199</v>
      </c>
      <c r="X155" s="127">
        <v>43368</v>
      </c>
      <c r="Y155" s="128"/>
      <c r="Z155" s="128"/>
      <c r="AA155" s="128"/>
      <c r="AB155" s="129">
        <f t="shared" si="6"/>
        <v>4000</v>
      </c>
      <c r="AC155" s="130">
        <v>4840</v>
      </c>
      <c r="AD155" s="131">
        <v>0.21</v>
      </c>
      <c r="AE155" s="117" t="s">
        <v>38</v>
      </c>
      <c r="AF155" s="132" t="s">
        <v>37</v>
      </c>
    </row>
    <row r="156" spans="1:32" ht="26.25" customHeight="1" x14ac:dyDescent="0.25">
      <c r="A156" s="115" t="s">
        <v>28</v>
      </c>
      <c r="B156" s="116" t="s">
        <v>29</v>
      </c>
      <c r="C156" s="117" t="s">
        <v>65</v>
      </c>
      <c r="D156" s="117">
        <v>2018</v>
      </c>
      <c r="E156" s="118">
        <v>2018004011</v>
      </c>
      <c r="F156" s="119" t="s">
        <v>1701</v>
      </c>
      <c r="G156" s="116" t="s">
        <v>32</v>
      </c>
      <c r="H156" s="117" t="s">
        <v>33</v>
      </c>
      <c r="I156" s="120">
        <f>J156/(1+21%)</f>
        <v>6500</v>
      </c>
      <c r="J156" s="120">
        <v>7865</v>
      </c>
      <c r="K156" s="120">
        <v>7865</v>
      </c>
      <c r="L156" s="117"/>
      <c r="M156" s="116" t="s">
        <v>79</v>
      </c>
      <c r="N156" s="134" t="s">
        <v>1699</v>
      </c>
      <c r="O156" s="122" t="s">
        <v>1700</v>
      </c>
      <c r="P156" s="116" t="s">
        <v>37</v>
      </c>
      <c r="Q156" s="135" t="s">
        <v>493</v>
      </c>
      <c r="R156" s="124">
        <v>8033</v>
      </c>
      <c r="S156" s="117"/>
      <c r="T156" s="124" t="s">
        <v>90</v>
      </c>
      <c r="U156" s="126">
        <v>43196</v>
      </c>
      <c r="V156" s="126">
        <v>43196</v>
      </c>
      <c r="W156" s="126">
        <v>43199</v>
      </c>
      <c r="X156" s="127">
        <v>43368</v>
      </c>
      <c r="Y156" s="128"/>
      <c r="Z156" s="128"/>
      <c r="AA156" s="128"/>
      <c r="AB156" s="129">
        <f t="shared" si="6"/>
        <v>6500</v>
      </c>
      <c r="AC156" s="130">
        <v>7865</v>
      </c>
      <c r="AD156" s="131">
        <v>0.21</v>
      </c>
      <c r="AE156" s="117" t="s">
        <v>38</v>
      </c>
      <c r="AF156" s="132" t="s">
        <v>37</v>
      </c>
    </row>
    <row r="157" spans="1:32" ht="26.25" customHeight="1" x14ac:dyDescent="0.25">
      <c r="A157" s="115" t="s">
        <v>28</v>
      </c>
      <c r="B157" s="116" t="s">
        <v>29</v>
      </c>
      <c r="C157" s="117" t="s">
        <v>65</v>
      </c>
      <c r="D157" s="117">
        <v>2018</v>
      </c>
      <c r="E157" s="118">
        <v>2018011172</v>
      </c>
      <c r="F157" s="119" t="s">
        <v>1702</v>
      </c>
      <c r="G157" s="116" t="s">
        <v>32</v>
      </c>
      <c r="H157" s="117" t="s">
        <v>33</v>
      </c>
      <c r="I157" s="120">
        <v>1000</v>
      </c>
      <c r="J157" s="120">
        <v>1210</v>
      </c>
      <c r="K157" s="120">
        <v>1210</v>
      </c>
      <c r="L157" s="117"/>
      <c r="M157" s="116" t="s">
        <v>79</v>
      </c>
      <c r="N157" s="121" t="s">
        <v>1170</v>
      </c>
      <c r="O157" s="122" t="s">
        <v>1171</v>
      </c>
      <c r="P157" s="116" t="s">
        <v>37</v>
      </c>
      <c r="Q157" s="135" t="s">
        <v>841</v>
      </c>
      <c r="R157" s="124" t="s">
        <v>1172</v>
      </c>
      <c r="S157" s="117"/>
      <c r="T157" s="124" t="s">
        <v>90</v>
      </c>
      <c r="U157" s="126">
        <v>43293</v>
      </c>
      <c r="V157" s="126">
        <v>43300</v>
      </c>
      <c r="W157" s="126">
        <v>43301</v>
      </c>
      <c r="X157" s="127">
        <v>43353</v>
      </c>
      <c r="Y157" s="128"/>
      <c r="Z157" s="128"/>
      <c r="AA157" s="128"/>
      <c r="AB157" s="129">
        <f t="shared" si="6"/>
        <v>1000</v>
      </c>
      <c r="AC157" s="133">
        <v>1210</v>
      </c>
      <c r="AD157" s="131">
        <v>0.21</v>
      </c>
      <c r="AE157" s="117" t="s">
        <v>38</v>
      </c>
      <c r="AF157" s="132" t="s">
        <v>37</v>
      </c>
    </row>
    <row r="158" spans="1:32" ht="26.25" customHeight="1" x14ac:dyDescent="0.25">
      <c r="A158" s="115" t="s">
        <v>28</v>
      </c>
      <c r="B158" s="116" t="s">
        <v>29</v>
      </c>
      <c r="C158" s="117" t="s">
        <v>65</v>
      </c>
      <c r="D158" s="117">
        <v>2018</v>
      </c>
      <c r="E158" s="118">
        <v>2018010674</v>
      </c>
      <c r="F158" s="119" t="s">
        <v>1703</v>
      </c>
      <c r="G158" s="116" t="s">
        <v>32</v>
      </c>
      <c r="H158" s="117" t="s">
        <v>33</v>
      </c>
      <c r="I158" s="120">
        <v>903.14876033057851</v>
      </c>
      <c r="J158" s="120">
        <v>1092.81</v>
      </c>
      <c r="K158" s="120">
        <v>1092.81</v>
      </c>
      <c r="L158" s="117"/>
      <c r="M158" s="117" t="s">
        <v>74</v>
      </c>
      <c r="N158" s="121" t="s">
        <v>1174</v>
      </c>
      <c r="O158" s="122" t="s">
        <v>1175</v>
      </c>
      <c r="P158" s="116" t="s">
        <v>37</v>
      </c>
      <c r="Q158" s="135" t="s">
        <v>493</v>
      </c>
      <c r="R158" s="124" t="s">
        <v>634</v>
      </c>
      <c r="S158" s="117"/>
      <c r="T158" s="124" t="s">
        <v>643</v>
      </c>
      <c r="U158" s="126">
        <v>43290</v>
      </c>
      <c r="V158" s="126">
        <v>43301</v>
      </c>
      <c r="W158" s="126">
        <v>43304</v>
      </c>
      <c r="X158" s="127">
        <v>43353</v>
      </c>
      <c r="Y158" s="128"/>
      <c r="Z158" s="128"/>
      <c r="AA158" s="128"/>
      <c r="AB158" s="129">
        <f t="shared" si="6"/>
        <v>903.14876033057851</v>
      </c>
      <c r="AC158" s="130">
        <v>1092.81</v>
      </c>
      <c r="AD158" s="131">
        <v>0.21</v>
      </c>
      <c r="AE158" s="117" t="s">
        <v>38</v>
      </c>
      <c r="AF158" s="132" t="s">
        <v>37</v>
      </c>
    </row>
    <row r="159" spans="1:32" ht="26.25" customHeight="1" x14ac:dyDescent="0.25">
      <c r="A159" s="115" t="s">
        <v>28</v>
      </c>
      <c r="B159" s="116" t="s">
        <v>29</v>
      </c>
      <c r="C159" s="117" t="s">
        <v>65</v>
      </c>
      <c r="D159" s="117">
        <v>2018</v>
      </c>
      <c r="E159" s="118">
        <v>2018012325</v>
      </c>
      <c r="F159" s="119" t="s">
        <v>1704</v>
      </c>
      <c r="G159" s="116" t="s">
        <v>32</v>
      </c>
      <c r="H159" s="117" t="s">
        <v>33</v>
      </c>
      <c r="I159" s="120">
        <v>942.49999999999989</v>
      </c>
      <c r="J159" s="120">
        <v>1036.75</v>
      </c>
      <c r="K159" s="120">
        <v>1036.75</v>
      </c>
      <c r="L159" s="117"/>
      <c r="M159" s="117" t="s">
        <v>74</v>
      </c>
      <c r="N159" s="121" t="s">
        <v>1705</v>
      </c>
      <c r="O159" s="122" t="s">
        <v>1706</v>
      </c>
      <c r="P159" s="116" t="s">
        <v>37</v>
      </c>
      <c r="Q159" s="135" t="s">
        <v>493</v>
      </c>
      <c r="R159" s="124" t="s">
        <v>503</v>
      </c>
      <c r="S159" s="117"/>
      <c r="T159" s="124" t="s">
        <v>149</v>
      </c>
      <c r="U159" s="126">
        <v>43307</v>
      </c>
      <c r="V159" s="126">
        <v>43315</v>
      </c>
      <c r="W159" s="126">
        <v>43318</v>
      </c>
      <c r="X159" s="127">
        <v>43368</v>
      </c>
      <c r="Y159" s="128"/>
      <c r="Z159" s="128"/>
      <c r="AA159" s="128"/>
      <c r="AB159" s="129">
        <f t="shared" si="6"/>
        <v>942.49999999999989</v>
      </c>
      <c r="AC159" s="130">
        <v>1036.75</v>
      </c>
      <c r="AD159" s="131">
        <v>0.1</v>
      </c>
      <c r="AE159" s="117" t="s">
        <v>38</v>
      </c>
      <c r="AF159" s="132" t="s">
        <v>37</v>
      </c>
    </row>
    <row r="160" spans="1:32" ht="26.25" customHeight="1" x14ac:dyDescent="0.25">
      <c r="A160" s="115" t="s">
        <v>28</v>
      </c>
      <c r="B160" s="116" t="s">
        <v>29</v>
      </c>
      <c r="C160" s="117" t="s">
        <v>40</v>
      </c>
      <c r="D160" s="117">
        <v>2018</v>
      </c>
      <c r="E160" s="118">
        <v>2018010022</v>
      </c>
      <c r="F160" s="119" t="s">
        <v>1707</v>
      </c>
      <c r="G160" s="116" t="s">
        <v>32</v>
      </c>
      <c r="H160" s="117" t="s">
        <v>33</v>
      </c>
      <c r="I160" s="120">
        <v>306.8</v>
      </c>
      <c r="J160" s="120">
        <v>306.8</v>
      </c>
      <c r="K160" s="120">
        <v>306.8</v>
      </c>
      <c r="L160" s="117" t="s">
        <v>52</v>
      </c>
      <c r="M160" s="117"/>
      <c r="N160" s="121" t="s">
        <v>312</v>
      </c>
      <c r="O160" s="122" t="s">
        <v>313</v>
      </c>
      <c r="P160" s="116" t="s">
        <v>37</v>
      </c>
      <c r="Q160" s="135" t="s">
        <v>493</v>
      </c>
      <c r="R160" s="124" t="s">
        <v>503</v>
      </c>
      <c r="S160" s="117"/>
      <c r="T160" s="124" t="s">
        <v>314</v>
      </c>
      <c r="U160" s="126">
        <v>43279</v>
      </c>
      <c r="V160" s="126">
        <v>43279</v>
      </c>
      <c r="W160" s="126">
        <v>43280</v>
      </c>
      <c r="X160" s="127">
        <v>43283</v>
      </c>
      <c r="Y160" s="128"/>
      <c r="Z160" s="128"/>
      <c r="AA160" s="128"/>
      <c r="AB160" s="129">
        <f t="shared" si="6"/>
        <v>306.8</v>
      </c>
      <c r="AC160" s="133">
        <v>306.8</v>
      </c>
      <c r="AD160" s="131">
        <v>0</v>
      </c>
      <c r="AE160" s="117" t="s">
        <v>38</v>
      </c>
      <c r="AF160" s="132" t="s">
        <v>37</v>
      </c>
    </row>
    <row r="161" spans="1:32" ht="26.25" customHeight="1" x14ac:dyDescent="0.25">
      <c r="A161" s="115" t="s">
        <v>28</v>
      </c>
      <c r="B161" s="116" t="s">
        <v>29</v>
      </c>
      <c r="C161" s="117" t="s">
        <v>40</v>
      </c>
      <c r="D161" s="117">
        <v>2018</v>
      </c>
      <c r="E161" s="118">
        <v>2018010033</v>
      </c>
      <c r="F161" s="119" t="s">
        <v>1708</v>
      </c>
      <c r="G161" s="116" t="s">
        <v>32</v>
      </c>
      <c r="H161" s="117" t="s">
        <v>33</v>
      </c>
      <c r="I161" s="120">
        <v>299.7</v>
      </c>
      <c r="J161" s="120">
        <v>299.7</v>
      </c>
      <c r="K161" s="120">
        <v>299.7</v>
      </c>
      <c r="L161" s="117" t="s">
        <v>52</v>
      </c>
      <c r="M161" s="117"/>
      <c r="N161" s="121" t="s">
        <v>312</v>
      </c>
      <c r="O161" s="122" t="s">
        <v>313</v>
      </c>
      <c r="P161" s="116" t="s">
        <v>37</v>
      </c>
      <c r="Q161" s="135" t="s">
        <v>493</v>
      </c>
      <c r="R161" s="124" t="s">
        <v>503</v>
      </c>
      <c r="S161" s="117"/>
      <c r="T161" s="124" t="s">
        <v>314</v>
      </c>
      <c r="U161" s="126">
        <v>43272</v>
      </c>
      <c r="V161" s="126">
        <v>43272</v>
      </c>
      <c r="W161" s="126">
        <v>43273</v>
      </c>
      <c r="X161" s="127">
        <v>43283</v>
      </c>
      <c r="Y161" s="128"/>
      <c r="Z161" s="128"/>
      <c r="AA161" s="128"/>
      <c r="AB161" s="129">
        <f t="shared" si="6"/>
        <v>299.7</v>
      </c>
      <c r="AC161" s="133">
        <v>299.7</v>
      </c>
      <c r="AD161" s="131">
        <v>0</v>
      </c>
      <c r="AE161" s="117" t="s">
        <v>38</v>
      </c>
      <c r="AF161" s="132" t="s">
        <v>37</v>
      </c>
    </row>
    <row r="162" spans="1:32" ht="26.25" customHeight="1" x14ac:dyDescent="0.25">
      <c r="A162" s="115" t="s">
        <v>28</v>
      </c>
      <c r="B162" s="116" t="s">
        <v>29</v>
      </c>
      <c r="C162" s="117" t="s">
        <v>40</v>
      </c>
      <c r="D162" s="117">
        <v>2018</v>
      </c>
      <c r="E162" s="118">
        <v>2018001965</v>
      </c>
      <c r="F162" s="119" t="s">
        <v>1709</v>
      </c>
      <c r="G162" s="116" t="s">
        <v>32</v>
      </c>
      <c r="H162" s="117" t="s">
        <v>33</v>
      </c>
      <c r="I162" s="120">
        <f>J162/(1+21%)</f>
        <v>336</v>
      </c>
      <c r="J162" s="120">
        <v>406.56</v>
      </c>
      <c r="K162" s="120">
        <v>406.56</v>
      </c>
      <c r="L162" s="117" t="s">
        <v>52</v>
      </c>
      <c r="M162" s="117"/>
      <c r="N162" s="134"/>
      <c r="O162" s="122" t="s">
        <v>1710</v>
      </c>
      <c r="P162" s="116" t="s">
        <v>37</v>
      </c>
      <c r="Q162" s="135" t="s">
        <v>493</v>
      </c>
      <c r="R162" s="124" t="s">
        <v>503</v>
      </c>
      <c r="S162" s="117"/>
      <c r="T162" s="124" t="s">
        <v>722</v>
      </c>
      <c r="U162" s="126">
        <v>43145</v>
      </c>
      <c r="V162" s="126">
        <v>43147</v>
      </c>
      <c r="W162" s="126">
        <v>43147</v>
      </c>
      <c r="X162" s="127">
        <v>43283</v>
      </c>
      <c r="Y162" s="128"/>
      <c r="Z162" s="128"/>
      <c r="AA162" s="128"/>
      <c r="AB162" s="129">
        <f t="shared" si="6"/>
        <v>336</v>
      </c>
      <c r="AC162" s="130">
        <v>406.56</v>
      </c>
      <c r="AD162" s="131">
        <v>0.21</v>
      </c>
      <c r="AE162" s="117" t="s">
        <v>38</v>
      </c>
      <c r="AF162" s="132" t="s">
        <v>37</v>
      </c>
    </row>
    <row r="163" spans="1:32" ht="26.25" customHeight="1" x14ac:dyDescent="0.25">
      <c r="A163" s="115" t="s">
        <v>28</v>
      </c>
      <c r="B163" s="116" t="s">
        <v>29</v>
      </c>
      <c r="C163" s="117" t="s">
        <v>40</v>
      </c>
      <c r="D163" s="117">
        <v>2018</v>
      </c>
      <c r="E163" s="118">
        <v>2018010125</v>
      </c>
      <c r="F163" s="119" t="s">
        <v>1709</v>
      </c>
      <c r="G163" s="116" t="s">
        <v>32</v>
      </c>
      <c r="H163" s="117" t="s">
        <v>33</v>
      </c>
      <c r="I163" s="120">
        <v>336</v>
      </c>
      <c r="J163" s="120">
        <v>406.56</v>
      </c>
      <c r="K163" s="120">
        <v>406.56</v>
      </c>
      <c r="L163" s="117" t="s">
        <v>52</v>
      </c>
      <c r="M163" s="117"/>
      <c r="N163" s="121"/>
      <c r="O163" s="122" t="s">
        <v>1710</v>
      </c>
      <c r="P163" s="116" t="s">
        <v>37</v>
      </c>
      <c r="Q163" s="135" t="s">
        <v>493</v>
      </c>
      <c r="R163" s="124" t="s">
        <v>503</v>
      </c>
      <c r="S163" s="117"/>
      <c r="T163" s="124" t="s">
        <v>722</v>
      </c>
      <c r="U163" s="126">
        <v>43279</v>
      </c>
      <c r="V163" s="126">
        <v>43279</v>
      </c>
      <c r="W163" s="126">
        <v>43280</v>
      </c>
      <c r="X163" s="127">
        <v>43283</v>
      </c>
      <c r="Y163" s="128"/>
      <c r="Z163" s="128"/>
      <c r="AA163" s="128"/>
      <c r="AB163" s="129">
        <f t="shared" si="6"/>
        <v>336</v>
      </c>
      <c r="AC163" s="133">
        <v>406.56</v>
      </c>
      <c r="AD163" s="131">
        <v>0.21</v>
      </c>
      <c r="AE163" s="117" t="s">
        <v>38</v>
      </c>
      <c r="AF163" s="132" t="s">
        <v>37</v>
      </c>
    </row>
    <row r="164" spans="1:32" ht="26.25" customHeight="1" x14ac:dyDescent="0.25">
      <c r="A164" s="115" t="s">
        <v>28</v>
      </c>
      <c r="B164" s="116" t="s">
        <v>29</v>
      </c>
      <c r="C164" s="117" t="s">
        <v>65</v>
      </c>
      <c r="D164" s="117">
        <v>2018</v>
      </c>
      <c r="E164" s="118">
        <v>2018012291</v>
      </c>
      <c r="F164" s="119" t="s">
        <v>1711</v>
      </c>
      <c r="G164" s="116" t="s">
        <v>32</v>
      </c>
      <c r="H164" s="117" t="s">
        <v>33</v>
      </c>
      <c r="I164" s="120">
        <v>156.71900826446281</v>
      </c>
      <c r="J164" s="120">
        <v>189.63</v>
      </c>
      <c r="K164" s="120">
        <v>189.63</v>
      </c>
      <c r="L164" s="117"/>
      <c r="M164" s="117" t="s">
        <v>79</v>
      </c>
      <c r="N164" s="121" t="s">
        <v>339</v>
      </c>
      <c r="O164" s="122" t="s">
        <v>340</v>
      </c>
      <c r="P164" s="116" t="s">
        <v>37</v>
      </c>
      <c r="Q164" s="135" t="s">
        <v>493</v>
      </c>
      <c r="R164" s="124" t="s">
        <v>1201</v>
      </c>
      <c r="S164" s="117"/>
      <c r="T164" s="124" t="s">
        <v>98</v>
      </c>
      <c r="U164" s="126">
        <v>43306</v>
      </c>
      <c r="V164" s="126">
        <v>43315</v>
      </c>
      <c r="W164" s="126">
        <v>43318</v>
      </c>
      <c r="X164" s="127">
        <v>43360</v>
      </c>
      <c r="Y164" s="128"/>
      <c r="Z164" s="128"/>
      <c r="AA164" s="128"/>
      <c r="AB164" s="129">
        <f t="shared" si="6"/>
        <v>156.71900826446281</v>
      </c>
      <c r="AC164" s="133">
        <v>189.63</v>
      </c>
      <c r="AD164" s="131">
        <v>0.21</v>
      </c>
      <c r="AE164" s="117" t="s">
        <v>38</v>
      </c>
      <c r="AF164" s="132" t="s">
        <v>37</v>
      </c>
    </row>
    <row r="165" spans="1:32" ht="26.25" customHeight="1" x14ac:dyDescent="0.25">
      <c r="A165" s="115" t="s">
        <v>28</v>
      </c>
      <c r="B165" s="116" t="s">
        <v>29</v>
      </c>
      <c r="C165" s="117" t="s">
        <v>65</v>
      </c>
      <c r="D165" s="117">
        <v>2018</v>
      </c>
      <c r="E165" s="118">
        <v>2018012013</v>
      </c>
      <c r="F165" s="119" t="s">
        <v>1712</v>
      </c>
      <c r="G165" s="116" t="s">
        <v>32</v>
      </c>
      <c r="H165" s="117" t="s">
        <v>33</v>
      </c>
      <c r="I165" s="120">
        <v>272.62809917355372</v>
      </c>
      <c r="J165" s="120">
        <v>329.88</v>
      </c>
      <c r="K165" s="120">
        <v>329.88</v>
      </c>
      <c r="L165" s="117"/>
      <c r="M165" s="117" t="s">
        <v>79</v>
      </c>
      <c r="N165" s="121" t="s">
        <v>339</v>
      </c>
      <c r="O165" s="122" t="s">
        <v>340</v>
      </c>
      <c r="P165" s="116" t="s">
        <v>37</v>
      </c>
      <c r="Q165" s="135" t="s">
        <v>493</v>
      </c>
      <c r="R165" s="124" t="s">
        <v>1201</v>
      </c>
      <c r="S165" s="117"/>
      <c r="T165" s="124" t="s">
        <v>98</v>
      </c>
      <c r="U165" s="126">
        <v>43304</v>
      </c>
      <c r="V165" s="126">
        <v>43315</v>
      </c>
      <c r="W165" s="126">
        <v>43318</v>
      </c>
      <c r="X165" s="127">
        <v>43360</v>
      </c>
      <c r="Y165" s="128"/>
      <c r="Z165" s="128"/>
      <c r="AA165" s="128"/>
      <c r="AB165" s="129">
        <f t="shared" si="6"/>
        <v>272.62809917355372</v>
      </c>
      <c r="AC165" s="133">
        <v>329.88</v>
      </c>
      <c r="AD165" s="131">
        <v>0.21</v>
      </c>
      <c r="AE165" s="117" t="s">
        <v>38</v>
      </c>
      <c r="AF165" s="132" t="s">
        <v>37</v>
      </c>
    </row>
    <row r="166" spans="1:32" ht="26.25" customHeight="1" x14ac:dyDescent="0.25">
      <c r="A166" s="115" t="s">
        <v>28</v>
      </c>
      <c r="B166" s="116" t="s">
        <v>29</v>
      </c>
      <c r="C166" s="117" t="s">
        <v>40</v>
      </c>
      <c r="D166" s="117">
        <v>2018</v>
      </c>
      <c r="E166" s="118">
        <v>2018010831</v>
      </c>
      <c r="F166" s="119" t="s">
        <v>1713</v>
      </c>
      <c r="G166" s="116" t="s">
        <v>32</v>
      </c>
      <c r="H166" s="117" t="s">
        <v>33</v>
      </c>
      <c r="I166" s="120">
        <v>9950.2479338842968</v>
      </c>
      <c r="J166" s="120">
        <v>12039.8</v>
      </c>
      <c r="K166" s="120">
        <v>12039.8</v>
      </c>
      <c r="L166" s="117" t="s">
        <v>52</v>
      </c>
      <c r="M166" s="117" t="s">
        <v>514</v>
      </c>
      <c r="N166" s="121" t="s">
        <v>1714</v>
      </c>
      <c r="O166" s="122" t="s">
        <v>1715</v>
      </c>
      <c r="P166" s="116" t="s">
        <v>37</v>
      </c>
      <c r="Q166" s="135" t="s">
        <v>493</v>
      </c>
      <c r="R166" s="124" t="s">
        <v>500</v>
      </c>
      <c r="S166" s="117"/>
      <c r="T166" s="124" t="s">
        <v>39</v>
      </c>
      <c r="U166" s="126">
        <v>43294</v>
      </c>
      <c r="V166" s="126">
        <v>43300</v>
      </c>
      <c r="W166" s="126">
        <v>43301</v>
      </c>
      <c r="X166" s="127">
        <v>43353</v>
      </c>
      <c r="Y166" s="128"/>
      <c r="Z166" s="128"/>
      <c r="AA166" s="128"/>
      <c r="AB166" s="129">
        <f t="shared" si="6"/>
        <v>9950.2479338842968</v>
      </c>
      <c r="AC166" s="133">
        <v>12039.8</v>
      </c>
      <c r="AD166" s="131">
        <v>0.21</v>
      </c>
      <c r="AE166" s="117" t="s">
        <v>38</v>
      </c>
      <c r="AF166" s="132" t="s">
        <v>37</v>
      </c>
    </row>
    <row r="167" spans="1:32" ht="26.25" customHeight="1" x14ac:dyDescent="0.25">
      <c r="A167" s="115" t="s">
        <v>28</v>
      </c>
      <c r="B167" s="116" t="s">
        <v>29</v>
      </c>
      <c r="C167" s="117" t="s">
        <v>65</v>
      </c>
      <c r="D167" s="117">
        <v>2018</v>
      </c>
      <c r="E167" s="118">
        <v>2018010386</v>
      </c>
      <c r="F167" s="119" t="s">
        <v>1716</v>
      </c>
      <c r="G167" s="116" t="s">
        <v>32</v>
      </c>
      <c r="H167" s="117" t="s">
        <v>33</v>
      </c>
      <c r="I167" s="120">
        <v>300</v>
      </c>
      <c r="J167" s="120">
        <v>363</v>
      </c>
      <c r="K167" s="120">
        <v>363</v>
      </c>
      <c r="L167" s="117"/>
      <c r="M167" s="117" t="s">
        <v>79</v>
      </c>
      <c r="N167" s="121" t="s">
        <v>1717</v>
      </c>
      <c r="O167" s="122" t="s">
        <v>1718</v>
      </c>
      <c r="P167" s="116" t="s">
        <v>37</v>
      </c>
      <c r="Q167" s="135" t="s">
        <v>1538</v>
      </c>
      <c r="R167" s="124" t="s">
        <v>1719</v>
      </c>
      <c r="S167" s="117"/>
      <c r="T167" s="124" t="s">
        <v>90</v>
      </c>
      <c r="U167" s="126">
        <v>43279</v>
      </c>
      <c r="V167" s="126">
        <v>43279</v>
      </c>
      <c r="W167" s="126">
        <v>43280</v>
      </c>
      <c r="X167" s="127">
        <v>43290</v>
      </c>
      <c r="Y167" s="128"/>
      <c r="Z167" s="128"/>
      <c r="AA167" s="128"/>
      <c r="AB167" s="129">
        <f t="shared" si="6"/>
        <v>300</v>
      </c>
      <c r="AC167" s="133">
        <v>363</v>
      </c>
      <c r="AD167" s="131">
        <v>0.21</v>
      </c>
      <c r="AE167" s="117" t="s">
        <v>38</v>
      </c>
      <c r="AF167" s="132" t="s">
        <v>37</v>
      </c>
    </row>
    <row r="168" spans="1:32" ht="26.25" customHeight="1" x14ac:dyDescent="0.25">
      <c r="A168" s="115" t="s">
        <v>28</v>
      </c>
      <c r="B168" s="116" t="s">
        <v>29</v>
      </c>
      <c r="C168" s="117" t="s">
        <v>65</v>
      </c>
      <c r="D168" s="117">
        <v>2018</v>
      </c>
      <c r="E168" s="118">
        <v>2018010035</v>
      </c>
      <c r="F168" s="119" t="s">
        <v>1720</v>
      </c>
      <c r="G168" s="116" t="s">
        <v>32</v>
      </c>
      <c r="H168" s="117" t="s">
        <v>33</v>
      </c>
      <c r="I168" s="120">
        <v>800</v>
      </c>
      <c r="J168" s="120">
        <v>968</v>
      </c>
      <c r="K168" s="120">
        <v>968</v>
      </c>
      <c r="L168" s="117" t="s">
        <v>514</v>
      </c>
      <c r="M168" s="117" t="s">
        <v>79</v>
      </c>
      <c r="N168" s="121" t="s">
        <v>1721</v>
      </c>
      <c r="O168" s="122" t="s">
        <v>1722</v>
      </c>
      <c r="P168" s="116" t="s">
        <v>37</v>
      </c>
      <c r="Q168" s="135" t="s">
        <v>493</v>
      </c>
      <c r="R168" s="124" t="s">
        <v>1723</v>
      </c>
      <c r="S168" s="117"/>
      <c r="T168" s="124" t="s">
        <v>90</v>
      </c>
      <c r="U168" s="126">
        <v>43279</v>
      </c>
      <c r="V168" s="126">
        <v>43279</v>
      </c>
      <c r="W168" s="126">
        <v>43280</v>
      </c>
      <c r="X168" s="127">
        <v>43283</v>
      </c>
      <c r="Y168" s="128"/>
      <c r="Z168" s="128"/>
      <c r="AA168" s="128"/>
      <c r="AB168" s="129">
        <f t="shared" si="6"/>
        <v>800</v>
      </c>
      <c r="AC168" s="133">
        <v>968</v>
      </c>
      <c r="AD168" s="131">
        <v>0.21</v>
      </c>
      <c r="AE168" s="117" t="s">
        <v>38</v>
      </c>
      <c r="AF168" s="132" t="s">
        <v>37</v>
      </c>
    </row>
    <row r="169" spans="1:32" ht="26.25" customHeight="1" x14ac:dyDescent="0.25">
      <c r="A169" s="115" t="s">
        <v>28</v>
      </c>
      <c r="B169" s="116" t="s">
        <v>29</v>
      </c>
      <c r="C169" s="117" t="s">
        <v>65</v>
      </c>
      <c r="D169" s="117">
        <v>2018</v>
      </c>
      <c r="E169" s="118">
        <v>2018010801</v>
      </c>
      <c r="F169" s="119" t="s">
        <v>1724</v>
      </c>
      <c r="G169" s="116" t="s">
        <v>32</v>
      </c>
      <c r="H169" s="117" t="s">
        <v>33</v>
      </c>
      <c r="I169" s="120">
        <v>1050</v>
      </c>
      <c r="J169" s="120">
        <v>1270.5</v>
      </c>
      <c r="K169" s="120">
        <v>1270.5</v>
      </c>
      <c r="L169" s="117"/>
      <c r="M169" s="117" t="s">
        <v>79</v>
      </c>
      <c r="N169" s="121" t="s">
        <v>1721</v>
      </c>
      <c r="O169" s="122" t="s">
        <v>1722</v>
      </c>
      <c r="P169" s="116" t="s">
        <v>37</v>
      </c>
      <c r="Q169" s="135" t="s">
        <v>493</v>
      </c>
      <c r="R169" s="124" t="s">
        <v>1723</v>
      </c>
      <c r="S169" s="117"/>
      <c r="T169" s="124" t="s">
        <v>90</v>
      </c>
      <c r="U169" s="126">
        <v>43290</v>
      </c>
      <c r="V169" s="126">
        <v>43300</v>
      </c>
      <c r="W169" s="126">
        <v>43301</v>
      </c>
      <c r="X169" s="127">
        <v>43368</v>
      </c>
      <c r="Y169" s="128"/>
      <c r="Z169" s="128"/>
      <c r="AA169" s="128"/>
      <c r="AB169" s="129">
        <f t="shared" si="6"/>
        <v>1050</v>
      </c>
      <c r="AC169" s="133">
        <v>1270.5</v>
      </c>
      <c r="AD169" s="131">
        <v>0.21</v>
      </c>
      <c r="AE169" s="117" t="s">
        <v>38</v>
      </c>
      <c r="AF169" s="132" t="s">
        <v>37</v>
      </c>
    </row>
    <row r="170" spans="1:32" ht="26.25" customHeight="1" x14ac:dyDescent="0.25">
      <c r="A170" s="115" t="s">
        <v>28</v>
      </c>
      <c r="B170" s="116" t="s">
        <v>29</v>
      </c>
      <c r="C170" s="117" t="s">
        <v>65</v>
      </c>
      <c r="D170" s="117">
        <v>2018</v>
      </c>
      <c r="E170" s="118">
        <v>2018009994</v>
      </c>
      <c r="F170" s="119" t="s">
        <v>1204</v>
      </c>
      <c r="G170" s="116" t="s">
        <v>32</v>
      </c>
      <c r="H170" s="117" t="s">
        <v>33</v>
      </c>
      <c r="I170" s="120">
        <v>3.0082644628099175</v>
      </c>
      <c r="J170" s="120">
        <v>3.64</v>
      </c>
      <c r="K170" s="120">
        <v>3.64</v>
      </c>
      <c r="L170" s="117"/>
      <c r="M170" s="116" t="s">
        <v>79</v>
      </c>
      <c r="N170" s="121"/>
      <c r="O170" s="122" t="s">
        <v>346</v>
      </c>
      <c r="P170" s="116" t="s">
        <v>37</v>
      </c>
      <c r="Q170" s="135" t="s">
        <v>38</v>
      </c>
      <c r="R170" s="124" t="s">
        <v>676</v>
      </c>
      <c r="S170" s="117"/>
      <c r="T170" s="124" t="s">
        <v>180</v>
      </c>
      <c r="U170" s="126">
        <v>43279</v>
      </c>
      <c r="V170" s="126">
        <v>43279</v>
      </c>
      <c r="W170" s="126">
        <v>43280</v>
      </c>
      <c r="X170" s="127">
        <v>43283</v>
      </c>
      <c r="Y170" s="128"/>
      <c r="Z170" s="128"/>
      <c r="AA170" s="128"/>
      <c r="AB170" s="129">
        <f t="shared" si="6"/>
        <v>3.0082644628099175</v>
      </c>
      <c r="AC170" s="133">
        <v>3.64</v>
      </c>
      <c r="AD170" s="131">
        <v>0.21</v>
      </c>
      <c r="AE170" s="117" t="s">
        <v>38</v>
      </c>
      <c r="AF170" s="132" t="s">
        <v>37</v>
      </c>
    </row>
    <row r="171" spans="1:32" ht="26.25" customHeight="1" x14ac:dyDescent="0.25">
      <c r="A171" s="115" t="s">
        <v>28</v>
      </c>
      <c r="B171" s="116" t="s">
        <v>29</v>
      </c>
      <c r="C171" s="117" t="s">
        <v>65</v>
      </c>
      <c r="D171" s="117">
        <v>2018</v>
      </c>
      <c r="E171" s="118">
        <v>2018011312</v>
      </c>
      <c r="F171" s="119" t="s">
        <v>1725</v>
      </c>
      <c r="G171" s="116" t="s">
        <v>32</v>
      </c>
      <c r="H171" s="117" t="s">
        <v>33</v>
      </c>
      <c r="I171" s="120">
        <v>1749.9999999999998</v>
      </c>
      <c r="J171" s="120">
        <v>1925</v>
      </c>
      <c r="K171" s="120">
        <v>1925</v>
      </c>
      <c r="L171" s="117"/>
      <c r="M171" s="116" t="s">
        <v>79</v>
      </c>
      <c r="N171" s="121" t="s">
        <v>1726</v>
      </c>
      <c r="O171" s="122" t="s">
        <v>1727</v>
      </c>
      <c r="P171" s="116" t="s">
        <v>37</v>
      </c>
      <c r="Q171" s="135" t="s">
        <v>38</v>
      </c>
      <c r="R171" s="124" t="s">
        <v>500</v>
      </c>
      <c r="S171" s="117"/>
      <c r="T171" s="124" t="s">
        <v>90</v>
      </c>
      <c r="U171" s="126">
        <v>43298</v>
      </c>
      <c r="V171" s="126">
        <v>43300</v>
      </c>
      <c r="W171" s="126">
        <v>43301</v>
      </c>
      <c r="X171" s="127">
        <v>43368</v>
      </c>
      <c r="Y171" s="128"/>
      <c r="Z171" s="128"/>
      <c r="AA171" s="128"/>
      <c r="AB171" s="129">
        <f t="shared" si="6"/>
        <v>1749.9999999999998</v>
      </c>
      <c r="AC171" s="133">
        <v>1925</v>
      </c>
      <c r="AD171" s="131">
        <v>0.1</v>
      </c>
      <c r="AE171" s="117" t="s">
        <v>38</v>
      </c>
      <c r="AF171" s="132" t="s">
        <v>37</v>
      </c>
    </row>
    <row r="172" spans="1:32" ht="26.25" customHeight="1" x14ac:dyDescent="0.25">
      <c r="A172" s="115" t="s">
        <v>28</v>
      </c>
      <c r="B172" s="116" t="s">
        <v>29</v>
      </c>
      <c r="C172" s="117" t="s">
        <v>65</v>
      </c>
      <c r="D172" s="117">
        <v>2018</v>
      </c>
      <c r="E172" s="118">
        <v>2018003744</v>
      </c>
      <c r="F172" s="119" t="s">
        <v>1728</v>
      </c>
      <c r="G172" s="116" t="s">
        <v>32</v>
      </c>
      <c r="H172" s="117" t="s">
        <v>33</v>
      </c>
      <c r="I172" s="120">
        <f t="shared" ref="I172:I179" si="7">J172/(1+21%)</f>
        <v>1950</v>
      </c>
      <c r="J172" s="120">
        <v>2359.5</v>
      </c>
      <c r="K172" s="120">
        <v>2359.5</v>
      </c>
      <c r="L172" s="117"/>
      <c r="M172" s="117" t="s">
        <v>79</v>
      </c>
      <c r="N172" s="134" t="s">
        <v>1215</v>
      </c>
      <c r="O172" s="122" t="s">
        <v>1216</v>
      </c>
      <c r="P172" s="116" t="s">
        <v>37</v>
      </c>
      <c r="Q172" s="135" t="s">
        <v>493</v>
      </c>
      <c r="R172" s="124" t="s">
        <v>500</v>
      </c>
      <c r="S172" s="117"/>
      <c r="T172" s="124" t="s">
        <v>1217</v>
      </c>
      <c r="U172" s="126">
        <v>43194</v>
      </c>
      <c r="V172" s="126">
        <v>43196</v>
      </c>
      <c r="W172" s="126">
        <v>43199</v>
      </c>
      <c r="X172" s="127">
        <v>43353</v>
      </c>
      <c r="Y172" s="128"/>
      <c r="Z172" s="128"/>
      <c r="AA172" s="128"/>
      <c r="AB172" s="129">
        <f t="shared" si="6"/>
        <v>1950</v>
      </c>
      <c r="AC172" s="130">
        <v>2359.5</v>
      </c>
      <c r="AD172" s="131">
        <v>0.21</v>
      </c>
      <c r="AE172" s="117" t="s">
        <v>38</v>
      </c>
      <c r="AF172" s="132" t="s">
        <v>37</v>
      </c>
    </row>
    <row r="173" spans="1:32" ht="26.25" customHeight="1" x14ac:dyDescent="0.25">
      <c r="A173" s="115" t="s">
        <v>28</v>
      </c>
      <c r="B173" s="116" t="s">
        <v>29</v>
      </c>
      <c r="C173" s="117" t="s">
        <v>65</v>
      </c>
      <c r="D173" s="117">
        <v>2018</v>
      </c>
      <c r="E173" s="118">
        <v>2018003746</v>
      </c>
      <c r="F173" s="119" t="s">
        <v>1729</v>
      </c>
      <c r="G173" s="116" t="s">
        <v>32</v>
      </c>
      <c r="H173" s="117" t="s">
        <v>33</v>
      </c>
      <c r="I173" s="120">
        <f t="shared" si="7"/>
        <v>1200</v>
      </c>
      <c r="J173" s="120">
        <v>1452</v>
      </c>
      <c r="K173" s="120">
        <v>1452</v>
      </c>
      <c r="L173" s="117"/>
      <c r="M173" s="117" t="s">
        <v>79</v>
      </c>
      <c r="N173" s="134" t="s">
        <v>1215</v>
      </c>
      <c r="O173" s="122" t="s">
        <v>1216</v>
      </c>
      <c r="P173" s="116" t="s">
        <v>37</v>
      </c>
      <c r="Q173" s="135" t="s">
        <v>493</v>
      </c>
      <c r="R173" s="124" t="s">
        <v>500</v>
      </c>
      <c r="S173" s="117"/>
      <c r="T173" s="124" t="s">
        <v>1217</v>
      </c>
      <c r="U173" s="126">
        <v>43179</v>
      </c>
      <c r="V173" s="126">
        <v>43196</v>
      </c>
      <c r="W173" s="126">
        <v>43199</v>
      </c>
      <c r="X173" s="127">
        <v>43353</v>
      </c>
      <c r="Y173" s="128"/>
      <c r="Z173" s="128"/>
      <c r="AA173" s="128"/>
      <c r="AB173" s="129">
        <f t="shared" si="6"/>
        <v>1200</v>
      </c>
      <c r="AC173" s="130">
        <v>1452</v>
      </c>
      <c r="AD173" s="131">
        <v>0.21</v>
      </c>
      <c r="AE173" s="117" t="s">
        <v>38</v>
      </c>
      <c r="AF173" s="132" t="s">
        <v>37</v>
      </c>
    </row>
    <row r="174" spans="1:32" ht="26.25" customHeight="1" x14ac:dyDescent="0.25">
      <c r="A174" s="115" t="s">
        <v>28</v>
      </c>
      <c r="B174" s="116" t="s">
        <v>29</v>
      </c>
      <c r="C174" s="117" t="s">
        <v>65</v>
      </c>
      <c r="D174" s="117">
        <v>2018</v>
      </c>
      <c r="E174" s="118">
        <v>2018003886</v>
      </c>
      <c r="F174" s="119" t="s">
        <v>1730</v>
      </c>
      <c r="G174" s="116" t="s">
        <v>32</v>
      </c>
      <c r="H174" s="117" t="s">
        <v>33</v>
      </c>
      <c r="I174" s="120">
        <f t="shared" si="7"/>
        <v>950</v>
      </c>
      <c r="J174" s="120">
        <v>1149.5</v>
      </c>
      <c r="K174" s="120">
        <v>1149.5</v>
      </c>
      <c r="L174" s="117"/>
      <c r="M174" s="117" t="s">
        <v>79</v>
      </c>
      <c r="N174" s="134" t="s">
        <v>1215</v>
      </c>
      <c r="O174" s="122" t="s">
        <v>1216</v>
      </c>
      <c r="P174" s="116" t="s">
        <v>37</v>
      </c>
      <c r="Q174" s="135" t="s">
        <v>493</v>
      </c>
      <c r="R174" s="124" t="s">
        <v>500</v>
      </c>
      <c r="S174" s="117"/>
      <c r="T174" s="124" t="s">
        <v>1217</v>
      </c>
      <c r="U174" s="126">
        <v>43175</v>
      </c>
      <c r="V174" s="126">
        <v>43182</v>
      </c>
      <c r="W174" s="126">
        <v>43182</v>
      </c>
      <c r="X174" s="127">
        <v>43353</v>
      </c>
      <c r="Y174" s="128"/>
      <c r="Z174" s="128"/>
      <c r="AA174" s="128"/>
      <c r="AB174" s="129">
        <f t="shared" si="6"/>
        <v>950</v>
      </c>
      <c r="AC174" s="130">
        <v>1149.5</v>
      </c>
      <c r="AD174" s="131">
        <v>0.21</v>
      </c>
      <c r="AE174" s="117" t="s">
        <v>38</v>
      </c>
      <c r="AF174" s="132" t="s">
        <v>37</v>
      </c>
    </row>
    <row r="175" spans="1:32" ht="26.25" customHeight="1" x14ac:dyDescent="0.25">
      <c r="A175" s="115" t="s">
        <v>28</v>
      </c>
      <c r="B175" s="116" t="s">
        <v>29</v>
      </c>
      <c r="C175" s="117" t="s">
        <v>65</v>
      </c>
      <c r="D175" s="117">
        <v>2018</v>
      </c>
      <c r="E175" s="118">
        <v>2018003893</v>
      </c>
      <c r="F175" s="119" t="s">
        <v>1731</v>
      </c>
      <c r="G175" s="116" t="s">
        <v>32</v>
      </c>
      <c r="H175" s="117" t="s">
        <v>33</v>
      </c>
      <c r="I175" s="120">
        <f t="shared" si="7"/>
        <v>990.00000000000011</v>
      </c>
      <c r="J175" s="120">
        <v>1197.9000000000001</v>
      </c>
      <c r="K175" s="120">
        <v>1197.9000000000001</v>
      </c>
      <c r="L175" s="117"/>
      <c r="M175" s="117" t="s">
        <v>79</v>
      </c>
      <c r="N175" s="134" t="s">
        <v>1215</v>
      </c>
      <c r="O175" s="122" t="s">
        <v>1216</v>
      </c>
      <c r="P175" s="116" t="s">
        <v>37</v>
      </c>
      <c r="Q175" s="135" t="s">
        <v>493</v>
      </c>
      <c r="R175" s="124" t="s">
        <v>500</v>
      </c>
      <c r="S175" s="117"/>
      <c r="T175" s="124" t="s">
        <v>1217</v>
      </c>
      <c r="U175" s="126">
        <v>43175</v>
      </c>
      <c r="V175" s="126">
        <v>43182</v>
      </c>
      <c r="W175" s="126">
        <v>43182</v>
      </c>
      <c r="X175" s="127">
        <v>43353</v>
      </c>
      <c r="Y175" s="128"/>
      <c r="Z175" s="128"/>
      <c r="AA175" s="128"/>
      <c r="AB175" s="129">
        <f t="shared" si="6"/>
        <v>990.00000000000011</v>
      </c>
      <c r="AC175" s="130">
        <v>1197.9000000000001</v>
      </c>
      <c r="AD175" s="131">
        <v>0.21</v>
      </c>
      <c r="AE175" s="117" t="s">
        <v>38</v>
      </c>
      <c r="AF175" s="132" t="s">
        <v>37</v>
      </c>
    </row>
    <row r="176" spans="1:32" ht="26.25" customHeight="1" x14ac:dyDescent="0.25">
      <c r="A176" s="115" t="s">
        <v>28</v>
      </c>
      <c r="B176" s="116" t="s">
        <v>29</v>
      </c>
      <c r="C176" s="117" t="s">
        <v>65</v>
      </c>
      <c r="D176" s="117">
        <v>2018</v>
      </c>
      <c r="E176" s="118">
        <v>2018003898</v>
      </c>
      <c r="F176" s="119" t="s">
        <v>1732</v>
      </c>
      <c r="G176" s="116" t="s">
        <v>32</v>
      </c>
      <c r="H176" s="117" t="s">
        <v>33</v>
      </c>
      <c r="I176" s="120">
        <f t="shared" si="7"/>
        <v>660</v>
      </c>
      <c r="J176" s="120">
        <v>798.6</v>
      </c>
      <c r="K176" s="120">
        <v>798.6</v>
      </c>
      <c r="L176" s="117"/>
      <c r="M176" s="117" t="s">
        <v>79</v>
      </c>
      <c r="N176" s="134" t="s">
        <v>1215</v>
      </c>
      <c r="O176" s="122" t="s">
        <v>1216</v>
      </c>
      <c r="P176" s="116" t="s">
        <v>37</v>
      </c>
      <c r="Q176" s="135" t="s">
        <v>493</v>
      </c>
      <c r="R176" s="124" t="s">
        <v>500</v>
      </c>
      <c r="S176" s="117"/>
      <c r="T176" s="124" t="s">
        <v>1217</v>
      </c>
      <c r="U176" s="126">
        <v>43179</v>
      </c>
      <c r="V176" s="126">
        <v>43182</v>
      </c>
      <c r="W176" s="126">
        <v>43182</v>
      </c>
      <c r="X176" s="127">
        <v>43353</v>
      </c>
      <c r="Y176" s="128"/>
      <c r="Z176" s="128"/>
      <c r="AA176" s="128"/>
      <c r="AB176" s="129">
        <f t="shared" si="6"/>
        <v>660</v>
      </c>
      <c r="AC176" s="130">
        <v>798.6</v>
      </c>
      <c r="AD176" s="131">
        <v>0.21</v>
      </c>
      <c r="AE176" s="117" t="s">
        <v>38</v>
      </c>
      <c r="AF176" s="132" t="s">
        <v>37</v>
      </c>
    </row>
    <row r="177" spans="1:32" ht="26.25" customHeight="1" x14ac:dyDescent="0.25">
      <c r="A177" s="115" t="s">
        <v>28</v>
      </c>
      <c r="B177" s="116" t="s">
        <v>29</v>
      </c>
      <c r="C177" s="117" t="s">
        <v>65</v>
      </c>
      <c r="D177" s="117">
        <v>2018</v>
      </c>
      <c r="E177" s="118">
        <v>2018003904</v>
      </c>
      <c r="F177" s="119" t="s">
        <v>1733</v>
      </c>
      <c r="G177" s="116" t="s">
        <v>32</v>
      </c>
      <c r="H177" s="117" t="s">
        <v>33</v>
      </c>
      <c r="I177" s="120">
        <f t="shared" si="7"/>
        <v>385.00000000000006</v>
      </c>
      <c r="J177" s="120">
        <v>465.85</v>
      </c>
      <c r="K177" s="120">
        <v>465.85</v>
      </c>
      <c r="L177" s="117"/>
      <c r="M177" s="117" t="s">
        <v>79</v>
      </c>
      <c r="N177" s="134" t="s">
        <v>1215</v>
      </c>
      <c r="O177" s="122" t="s">
        <v>1216</v>
      </c>
      <c r="P177" s="116" t="s">
        <v>37</v>
      </c>
      <c r="Q177" s="135" t="s">
        <v>493</v>
      </c>
      <c r="R177" s="124" t="s">
        <v>500</v>
      </c>
      <c r="S177" s="117"/>
      <c r="T177" s="124" t="s">
        <v>1217</v>
      </c>
      <c r="U177" s="126">
        <v>43179</v>
      </c>
      <c r="V177" s="126">
        <v>43182</v>
      </c>
      <c r="W177" s="126">
        <v>43182</v>
      </c>
      <c r="X177" s="127">
        <v>43353</v>
      </c>
      <c r="Y177" s="128"/>
      <c r="Z177" s="128"/>
      <c r="AA177" s="128"/>
      <c r="AB177" s="129">
        <f t="shared" si="6"/>
        <v>385.00000000000006</v>
      </c>
      <c r="AC177" s="130">
        <v>465.85</v>
      </c>
      <c r="AD177" s="131">
        <v>0.21</v>
      </c>
      <c r="AE177" s="117" t="s">
        <v>38</v>
      </c>
      <c r="AF177" s="132" t="s">
        <v>37</v>
      </c>
    </row>
    <row r="178" spans="1:32" ht="26.25" customHeight="1" x14ac:dyDescent="0.25">
      <c r="A178" s="115" t="s">
        <v>28</v>
      </c>
      <c r="B178" s="116" t="s">
        <v>29</v>
      </c>
      <c r="C178" s="117" t="s">
        <v>65</v>
      </c>
      <c r="D178" s="117">
        <v>2018</v>
      </c>
      <c r="E178" s="118">
        <v>2018003931</v>
      </c>
      <c r="F178" s="119" t="s">
        <v>1734</v>
      </c>
      <c r="G178" s="116" t="s">
        <v>32</v>
      </c>
      <c r="H178" s="117" t="s">
        <v>33</v>
      </c>
      <c r="I178" s="120">
        <f t="shared" si="7"/>
        <v>1900</v>
      </c>
      <c r="J178" s="120">
        <v>2299</v>
      </c>
      <c r="K178" s="120">
        <v>2299</v>
      </c>
      <c r="L178" s="117"/>
      <c r="M178" s="117" t="s">
        <v>79</v>
      </c>
      <c r="N178" s="134" t="s">
        <v>1215</v>
      </c>
      <c r="O178" s="122" t="s">
        <v>1216</v>
      </c>
      <c r="P178" s="116" t="s">
        <v>37</v>
      </c>
      <c r="Q178" s="135" t="s">
        <v>493</v>
      </c>
      <c r="R178" s="124" t="s">
        <v>500</v>
      </c>
      <c r="S178" s="117"/>
      <c r="T178" s="124" t="s">
        <v>1217</v>
      </c>
      <c r="U178" s="126">
        <v>43179</v>
      </c>
      <c r="V178" s="126">
        <v>43196</v>
      </c>
      <c r="W178" s="126">
        <v>43199</v>
      </c>
      <c r="X178" s="127">
        <v>43353</v>
      </c>
      <c r="Y178" s="128"/>
      <c r="Z178" s="128"/>
      <c r="AA178" s="128"/>
      <c r="AB178" s="129">
        <f t="shared" si="6"/>
        <v>1900</v>
      </c>
      <c r="AC178" s="130">
        <v>2299</v>
      </c>
      <c r="AD178" s="131">
        <v>0.21</v>
      </c>
      <c r="AE178" s="117" t="s">
        <v>38</v>
      </c>
      <c r="AF178" s="132" t="s">
        <v>37</v>
      </c>
    </row>
    <row r="179" spans="1:32" ht="26.25" customHeight="1" x14ac:dyDescent="0.25">
      <c r="A179" s="115" t="s">
        <v>28</v>
      </c>
      <c r="B179" s="116" t="s">
        <v>29</v>
      </c>
      <c r="C179" s="117" t="s">
        <v>65</v>
      </c>
      <c r="D179" s="117">
        <v>2018</v>
      </c>
      <c r="E179" s="118">
        <v>2018003958</v>
      </c>
      <c r="F179" s="119" t="s">
        <v>1735</v>
      </c>
      <c r="G179" s="116" t="s">
        <v>32</v>
      </c>
      <c r="H179" s="117" t="s">
        <v>33</v>
      </c>
      <c r="I179" s="120">
        <f t="shared" si="7"/>
        <v>3193.0000000000005</v>
      </c>
      <c r="J179" s="120">
        <v>3863.53</v>
      </c>
      <c r="K179" s="120">
        <v>3863.53</v>
      </c>
      <c r="L179" s="117"/>
      <c r="M179" s="117" t="s">
        <v>79</v>
      </c>
      <c r="N179" s="134" t="s">
        <v>1215</v>
      </c>
      <c r="O179" s="122" t="s">
        <v>1216</v>
      </c>
      <c r="P179" s="116" t="s">
        <v>37</v>
      </c>
      <c r="Q179" s="135" t="s">
        <v>493</v>
      </c>
      <c r="R179" s="124" t="s">
        <v>500</v>
      </c>
      <c r="S179" s="117"/>
      <c r="T179" s="124" t="s">
        <v>1217</v>
      </c>
      <c r="U179" s="126">
        <v>43179</v>
      </c>
      <c r="V179" s="126">
        <v>43196</v>
      </c>
      <c r="W179" s="126">
        <v>43199</v>
      </c>
      <c r="X179" s="127">
        <v>43353</v>
      </c>
      <c r="Y179" s="128"/>
      <c r="Z179" s="128"/>
      <c r="AA179" s="128"/>
      <c r="AB179" s="129">
        <f t="shared" si="6"/>
        <v>3193.0000000000005</v>
      </c>
      <c r="AC179" s="130">
        <v>3863.53</v>
      </c>
      <c r="AD179" s="131">
        <v>0.21</v>
      </c>
      <c r="AE179" s="117" t="s">
        <v>38</v>
      </c>
      <c r="AF179" s="132" t="s">
        <v>37</v>
      </c>
    </row>
    <row r="180" spans="1:32" ht="26.25" customHeight="1" x14ac:dyDescent="0.25">
      <c r="A180" s="115" t="s">
        <v>28</v>
      </c>
      <c r="B180" s="116" t="s">
        <v>29</v>
      </c>
      <c r="C180" s="117" t="s">
        <v>65</v>
      </c>
      <c r="D180" s="117">
        <v>2018</v>
      </c>
      <c r="E180" s="118">
        <v>2018012322</v>
      </c>
      <c r="F180" s="119" t="s">
        <v>1736</v>
      </c>
      <c r="G180" s="116" t="s">
        <v>32</v>
      </c>
      <c r="H180" s="117" t="s">
        <v>33</v>
      </c>
      <c r="I180" s="120">
        <v>1242</v>
      </c>
      <c r="J180" s="120">
        <v>1502.82</v>
      </c>
      <c r="K180" s="120">
        <v>1502.82</v>
      </c>
      <c r="L180" s="117"/>
      <c r="M180" s="117" t="s">
        <v>79</v>
      </c>
      <c r="N180" s="134" t="s">
        <v>1215</v>
      </c>
      <c r="O180" s="122" t="s">
        <v>1216</v>
      </c>
      <c r="P180" s="116" t="s">
        <v>37</v>
      </c>
      <c r="Q180" s="135" t="s">
        <v>493</v>
      </c>
      <c r="R180" s="124" t="s">
        <v>500</v>
      </c>
      <c r="S180" s="117"/>
      <c r="T180" s="124" t="s">
        <v>1217</v>
      </c>
      <c r="U180" s="126">
        <v>43307</v>
      </c>
      <c r="V180" s="126">
        <v>43326</v>
      </c>
      <c r="W180" s="126">
        <v>43328</v>
      </c>
      <c r="X180" s="127">
        <v>43353</v>
      </c>
      <c r="Y180" s="128"/>
      <c r="Z180" s="128"/>
      <c r="AA180" s="128"/>
      <c r="AB180" s="129">
        <f t="shared" si="6"/>
        <v>1242</v>
      </c>
      <c r="AC180" s="133">
        <v>1502.82</v>
      </c>
      <c r="AD180" s="131">
        <v>0.21</v>
      </c>
      <c r="AE180" s="117" t="s">
        <v>38</v>
      </c>
      <c r="AF180" s="132" t="s">
        <v>37</v>
      </c>
    </row>
    <row r="181" spans="1:32" ht="26.25" customHeight="1" x14ac:dyDescent="0.25">
      <c r="A181" s="115" t="s">
        <v>28</v>
      </c>
      <c r="B181" s="116" t="s">
        <v>29</v>
      </c>
      <c r="C181" s="117" t="s">
        <v>65</v>
      </c>
      <c r="D181" s="117">
        <v>2018</v>
      </c>
      <c r="E181" s="118">
        <v>2018011974</v>
      </c>
      <c r="F181" s="119" t="s">
        <v>1737</v>
      </c>
      <c r="G181" s="116" t="s">
        <v>32</v>
      </c>
      <c r="H181" s="117" t="s">
        <v>33</v>
      </c>
      <c r="I181" s="120">
        <v>3000</v>
      </c>
      <c r="J181" s="120">
        <v>3630</v>
      </c>
      <c r="K181" s="120">
        <v>3630</v>
      </c>
      <c r="L181" s="117"/>
      <c r="M181" s="117" t="s">
        <v>79</v>
      </c>
      <c r="N181" s="121" t="s">
        <v>1738</v>
      </c>
      <c r="O181" s="122" t="s">
        <v>1739</v>
      </c>
      <c r="P181" s="116" t="s">
        <v>37</v>
      </c>
      <c r="Q181" s="135" t="s">
        <v>493</v>
      </c>
      <c r="R181" s="124" t="s">
        <v>1740</v>
      </c>
      <c r="S181" s="117"/>
      <c r="T181" s="124" t="s">
        <v>98</v>
      </c>
      <c r="U181" s="126">
        <v>43305</v>
      </c>
      <c r="V181" s="126">
        <v>43307</v>
      </c>
      <c r="W181" s="126">
        <v>43308</v>
      </c>
      <c r="X181" s="127">
        <v>43353</v>
      </c>
      <c r="Y181" s="128"/>
      <c r="Z181" s="128"/>
      <c r="AA181" s="128"/>
      <c r="AB181" s="129">
        <f t="shared" si="6"/>
        <v>3000</v>
      </c>
      <c r="AC181" s="133">
        <v>3630</v>
      </c>
      <c r="AD181" s="131">
        <v>0.21</v>
      </c>
      <c r="AE181" s="117" t="s">
        <v>38</v>
      </c>
      <c r="AF181" s="132" t="s">
        <v>37</v>
      </c>
    </row>
    <row r="182" spans="1:32" ht="26.25" customHeight="1" x14ac:dyDescent="0.25">
      <c r="A182" s="115" t="s">
        <v>28</v>
      </c>
      <c r="B182" s="116" t="s">
        <v>29</v>
      </c>
      <c r="C182" s="117" t="s">
        <v>40</v>
      </c>
      <c r="D182" s="117">
        <v>2018</v>
      </c>
      <c r="E182" s="118">
        <v>2018003984</v>
      </c>
      <c r="F182" s="119" t="s">
        <v>1741</v>
      </c>
      <c r="G182" s="116" t="s">
        <v>32</v>
      </c>
      <c r="H182" s="117" t="s">
        <v>33</v>
      </c>
      <c r="I182" s="120">
        <f>J182/(1+21%)</f>
        <v>56.206611570247937</v>
      </c>
      <c r="J182" s="120">
        <v>68.010000000000005</v>
      </c>
      <c r="K182" s="120">
        <v>68.010000000000005</v>
      </c>
      <c r="L182" s="117" t="s">
        <v>52</v>
      </c>
      <c r="M182" s="117"/>
      <c r="N182" s="134" t="s">
        <v>1742</v>
      </c>
      <c r="O182" s="122" t="s">
        <v>1743</v>
      </c>
      <c r="P182" s="116" t="s">
        <v>37</v>
      </c>
      <c r="Q182" s="135" t="s">
        <v>493</v>
      </c>
      <c r="R182" s="124">
        <v>8187</v>
      </c>
      <c r="S182" s="117"/>
      <c r="T182" s="124" t="s">
        <v>722</v>
      </c>
      <c r="U182" s="126">
        <v>43178</v>
      </c>
      <c r="V182" s="126">
        <v>43182</v>
      </c>
      <c r="W182" s="126">
        <v>43182</v>
      </c>
      <c r="X182" s="127">
        <v>43340</v>
      </c>
      <c r="Y182" s="128"/>
      <c r="Z182" s="128"/>
      <c r="AA182" s="128"/>
      <c r="AB182" s="129">
        <f t="shared" si="6"/>
        <v>56.206611570247937</v>
      </c>
      <c r="AC182" s="130">
        <v>68.010000000000005</v>
      </c>
      <c r="AD182" s="131">
        <v>0.21</v>
      </c>
      <c r="AE182" s="117" t="s">
        <v>38</v>
      </c>
      <c r="AF182" s="132" t="s">
        <v>37</v>
      </c>
    </row>
    <row r="183" spans="1:32" ht="26.25" customHeight="1" x14ac:dyDescent="0.25">
      <c r="A183" s="115" t="s">
        <v>28</v>
      </c>
      <c r="B183" s="116" t="s">
        <v>29</v>
      </c>
      <c r="C183" s="117" t="s">
        <v>65</v>
      </c>
      <c r="D183" s="117">
        <v>2018</v>
      </c>
      <c r="E183" s="118">
        <v>2018011640</v>
      </c>
      <c r="F183" s="119" t="s">
        <v>1744</v>
      </c>
      <c r="G183" s="116" t="s">
        <v>32</v>
      </c>
      <c r="H183" s="117" t="s">
        <v>33</v>
      </c>
      <c r="I183" s="120">
        <v>3300</v>
      </c>
      <c r="J183" s="120">
        <v>3993</v>
      </c>
      <c r="K183" s="120">
        <v>3993</v>
      </c>
      <c r="L183" s="117"/>
      <c r="M183" s="117" t="s">
        <v>79</v>
      </c>
      <c r="N183" s="121" t="s">
        <v>1745</v>
      </c>
      <c r="O183" s="122" t="s">
        <v>1746</v>
      </c>
      <c r="P183" s="116" t="s">
        <v>37</v>
      </c>
      <c r="Q183" s="135" t="s">
        <v>1485</v>
      </c>
      <c r="R183" s="124" t="s">
        <v>1172</v>
      </c>
      <c r="S183" s="117"/>
      <c r="T183" s="124" t="s">
        <v>90</v>
      </c>
      <c r="U183" s="126">
        <v>43298</v>
      </c>
      <c r="V183" s="126">
        <v>43300</v>
      </c>
      <c r="W183" s="126">
        <v>43301</v>
      </c>
      <c r="X183" s="127">
        <v>43368</v>
      </c>
      <c r="Y183" s="128"/>
      <c r="Z183" s="128"/>
      <c r="AA183" s="128"/>
      <c r="AB183" s="129">
        <f t="shared" si="6"/>
        <v>3300</v>
      </c>
      <c r="AC183" s="133">
        <v>3993</v>
      </c>
      <c r="AD183" s="131">
        <v>0.21</v>
      </c>
      <c r="AE183" s="117" t="s">
        <v>38</v>
      </c>
      <c r="AF183" s="132" t="s">
        <v>37</v>
      </c>
    </row>
    <row r="184" spans="1:32" ht="26.25" customHeight="1" x14ac:dyDescent="0.25">
      <c r="A184" s="115" t="s">
        <v>28</v>
      </c>
      <c r="B184" s="116" t="s">
        <v>29</v>
      </c>
      <c r="C184" s="117" t="s">
        <v>65</v>
      </c>
      <c r="D184" s="117">
        <v>2018</v>
      </c>
      <c r="E184" s="118">
        <v>2018009983</v>
      </c>
      <c r="F184" s="119" t="s">
        <v>1222</v>
      </c>
      <c r="G184" s="116" t="s">
        <v>32</v>
      </c>
      <c r="H184" s="117" t="s">
        <v>33</v>
      </c>
      <c r="I184" s="120">
        <v>266</v>
      </c>
      <c r="J184" s="120">
        <v>321.86</v>
      </c>
      <c r="K184" s="120">
        <v>321.86</v>
      </c>
      <c r="L184" s="117"/>
      <c r="M184" s="117" t="s">
        <v>79</v>
      </c>
      <c r="N184" s="121" t="s">
        <v>1747</v>
      </c>
      <c r="O184" s="122" t="s">
        <v>1223</v>
      </c>
      <c r="P184" s="116" t="s">
        <v>37</v>
      </c>
      <c r="Q184" s="135" t="s">
        <v>38</v>
      </c>
      <c r="R184" s="124" t="s">
        <v>503</v>
      </c>
      <c r="S184" s="117"/>
      <c r="T184" s="124" t="s">
        <v>98</v>
      </c>
      <c r="U184" s="126">
        <v>43279</v>
      </c>
      <c r="V184" s="126">
        <v>43279</v>
      </c>
      <c r="W184" s="126">
        <v>43280</v>
      </c>
      <c r="X184" s="127">
        <v>43283</v>
      </c>
      <c r="Y184" s="128"/>
      <c r="Z184" s="128"/>
      <c r="AA184" s="128"/>
      <c r="AB184" s="129">
        <f t="shared" si="6"/>
        <v>266</v>
      </c>
      <c r="AC184" s="133">
        <v>321.86</v>
      </c>
      <c r="AD184" s="131">
        <v>0.21</v>
      </c>
      <c r="AE184" s="117" t="s">
        <v>38</v>
      </c>
      <c r="AF184" s="132" t="s">
        <v>37</v>
      </c>
    </row>
    <row r="185" spans="1:32" ht="26.25" customHeight="1" x14ac:dyDescent="0.25">
      <c r="A185" s="115" t="s">
        <v>28</v>
      </c>
      <c r="B185" s="116" t="s">
        <v>29</v>
      </c>
      <c r="C185" s="117" t="s">
        <v>65</v>
      </c>
      <c r="D185" s="117">
        <v>2018</v>
      </c>
      <c r="E185" s="118">
        <v>2018012320</v>
      </c>
      <c r="F185" s="119" t="s">
        <v>1748</v>
      </c>
      <c r="G185" s="116" t="s">
        <v>32</v>
      </c>
      <c r="H185" s="117" t="s">
        <v>33</v>
      </c>
      <c r="I185" s="120">
        <v>620</v>
      </c>
      <c r="J185" s="120">
        <v>750.2</v>
      </c>
      <c r="K185" s="120">
        <v>750.2</v>
      </c>
      <c r="L185" s="117"/>
      <c r="M185" s="117" t="s">
        <v>79</v>
      </c>
      <c r="N185" s="121" t="s">
        <v>1749</v>
      </c>
      <c r="O185" s="122" t="s">
        <v>1750</v>
      </c>
      <c r="P185" s="116" t="s">
        <v>37</v>
      </c>
      <c r="Q185" s="135" t="s">
        <v>38</v>
      </c>
      <c r="R185" s="124" t="s">
        <v>1751</v>
      </c>
      <c r="S185" s="117"/>
      <c r="T185" s="124" t="s">
        <v>90</v>
      </c>
      <c r="U185" s="126">
        <v>43347</v>
      </c>
      <c r="V185" s="126">
        <v>43350</v>
      </c>
      <c r="W185" s="126">
        <v>43350</v>
      </c>
      <c r="X185" s="127">
        <v>43368</v>
      </c>
      <c r="Y185" s="128"/>
      <c r="Z185" s="128"/>
      <c r="AA185" s="128"/>
      <c r="AB185" s="129">
        <f t="shared" si="6"/>
        <v>620</v>
      </c>
      <c r="AC185" s="133">
        <v>750.2</v>
      </c>
      <c r="AD185" s="131">
        <v>0.21</v>
      </c>
      <c r="AE185" s="117" t="s">
        <v>38</v>
      </c>
      <c r="AF185" s="132" t="s">
        <v>37</v>
      </c>
    </row>
    <row r="186" spans="1:32" ht="26.25" customHeight="1" x14ac:dyDescent="0.25">
      <c r="A186" s="115" t="s">
        <v>28</v>
      </c>
      <c r="B186" s="116" t="s">
        <v>29</v>
      </c>
      <c r="C186" s="117" t="s">
        <v>65</v>
      </c>
      <c r="D186" s="117">
        <v>2018</v>
      </c>
      <c r="E186" s="118">
        <v>2018007025</v>
      </c>
      <c r="F186" s="119" t="s">
        <v>1752</v>
      </c>
      <c r="G186" s="116" t="s">
        <v>32</v>
      </c>
      <c r="H186" s="117" t="s">
        <v>33</v>
      </c>
      <c r="I186" s="120">
        <v>400</v>
      </c>
      <c r="J186" s="120">
        <v>484</v>
      </c>
      <c r="K186" s="120">
        <v>484</v>
      </c>
      <c r="L186" s="117"/>
      <c r="M186" s="117" t="s">
        <v>79</v>
      </c>
      <c r="N186" s="121" t="s">
        <v>1753</v>
      </c>
      <c r="O186" s="122" t="s">
        <v>1754</v>
      </c>
      <c r="P186" s="116" t="s">
        <v>37</v>
      </c>
      <c r="Q186" s="135" t="s">
        <v>493</v>
      </c>
      <c r="R186" s="124" t="s">
        <v>684</v>
      </c>
      <c r="S186" s="117"/>
      <c r="T186" s="124" t="s">
        <v>90</v>
      </c>
      <c r="U186" s="126">
        <v>43231</v>
      </c>
      <c r="V186" s="126">
        <v>43231</v>
      </c>
      <c r="W186" s="126">
        <v>43234</v>
      </c>
      <c r="X186" s="127">
        <v>43283</v>
      </c>
      <c r="Y186" s="128"/>
      <c r="Z186" s="128"/>
      <c r="AA186" s="128"/>
      <c r="AB186" s="129">
        <f t="shared" si="6"/>
        <v>400</v>
      </c>
      <c r="AC186" s="133">
        <v>484</v>
      </c>
      <c r="AD186" s="131">
        <v>0.21</v>
      </c>
      <c r="AE186" s="117" t="s">
        <v>38</v>
      </c>
      <c r="AF186" s="132" t="s">
        <v>37</v>
      </c>
    </row>
    <row r="187" spans="1:32" ht="26.25" customHeight="1" x14ac:dyDescent="0.25">
      <c r="A187" s="115" t="s">
        <v>28</v>
      </c>
      <c r="B187" s="116" t="s">
        <v>29</v>
      </c>
      <c r="C187" s="117" t="s">
        <v>65</v>
      </c>
      <c r="D187" s="117">
        <v>2018</v>
      </c>
      <c r="E187" s="118">
        <v>2018012015</v>
      </c>
      <c r="F187" s="119" t="s">
        <v>1755</v>
      </c>
      <c r="G187" s="116" t="s">
        <v>32</v>
      </c>
      <c r="H187" s="117" t="s">
        <v>33</v>
      </c>
      <c r="I187" s="120">
        <v>500</v>
      </c>
      <c r="J187" s="120">
        <v>605</v>
      </c>
      <c r="K187" s="120">
        <v>605</v>
      </c>
      <c r="L187" s="117"/>
      <c r="M187" s="117" t="s">
        <v>79</v>
      </c>
      <c r="N187" s="121" t="s">
        <v>1753</v>
      </c>
      <c r="O187" s="122" t="s">
        <v>1754</v>
      </c>
      <c r="P187" s="116" t="s">
        <v>37</v>
      </c>
      <c r="Q187" s="135" t="s">
        <v>493</v>
      </c>
      <c r="R187" s="124" t="s">
        <v>684</v>
      </c>
      <c r="S187" s="117"/>
      <c r="T187" s="124" t="s">
        <v>90</v>
      </c>
      <c r="U187" s="126">
        <v>43304</v>
      </c>
      <c r="V187" s="126">
        <v>43315</v>
      </c>
      <c r="W187" s="126">
        <v>43318</v>
      </c>
      <c r="X187" s="127">
        <v>43368</v>
      </c>
      <c r="Y187" s="128"/>
      <c r="Z187" s="128"/>
      <c r="AA187" s="128"/>
      <c r="AB187" s="129">
        <f t="shared" si="6"/>
        <v>500</v>
      </c>
      <c r="AC187" s="133">
        <v>605</v>
      </c>
      <c r="AD187" s="131">
        <v>0.21</v>
      </c>
      <c r="AE187" s="117" t="s">
        <v>38</v>
      </c>
      <c r="AF187" s="132" t="s">
        <v>37</v>
      </c>
    </row>
    <row r="188" spans="1:32" ht="26.25" customHeight="1" x14ac:dyDescent="0.25">
      <c r="A188" s="115" t="s">
        <v>28</v>
      </c>
      <c r="B188" s="116" t="s">
        <v>29</v>
      </c>
      <c r="C188" s="117" t="s">
        <v>65</v>
      </c>
      <c r="D188" s="117">
        <v>2018</v>
      </c>
      <c r="E188" s="118">
        <v>2018012259</v>
      </c>
      <c r="F188" s="119" t="s">
        <v>1756</v>
      </c>
      <c r="G188" s="116" t="s">
        <v>32</v>
      </c>
      <c r="H188" s="117" t="s">
        <v>33</v>
      </c>
      <c r="I188" s="120">
        <v>1000</v>
      </c>
      <c r="J188" s="120">
        <v>1210</v>
      </c>
      <c r="K188" s="120">
        <v>1210</v>
      </c>
      <c r="L188" s="117"/>
      <c r="M188" s="117" t="s">
        <v>79</v>
      </c>
      <c r="N188" s="121" t="s">
        <v>1753</v>
      </c>
      <c r="O188" s="122" t="s">
        <v>1754</v>
      </c>
      <c r="P188" s="116" t="s">
        <v>37</v>
      </c>
      <c r="Q188" s="135" t="s">
        <v>493</v>
      </c>
      <c r="R188" s="124" t="s">
        <v>684</v>
      </c>
      <c r="S188" s="117"/>
      <c r="T188" s="124" t="s">
        <v>90</v>
      </c>
      <c r="U188" s="126">
        <v>43305</v>
      </c>
      <c r="V188" s="126">
        <v>43307</v>
      </c>
      <c r="W188" s="126">
        <v>43308</v>
      </c>
      <c r="X188" s="127">
        <v>43353</v>
      </c>
      <c r="Y188" s="128"/>
      <c r="Z188" s="128"/>
      <c r="AA188" s="128"/>
      <c r="AB188" s="129">
        <f t="shared" si="6"/>
        <v>1000</v>
      </c>
      <c r="AC188" s="133">
        <v>1210</v>
      </c>
      <c r="AD188" s="131">
        <v>0.21</v>
      </c>
      <c r="AE188" s="117" t="s">
        <v>38</v>
      </c>
      <c r="AF188" s="132" t="s">
        <v>37</v>
      </c>
    </row>
    <row r="189" spans="1:32" ht="26.25" customHeight="1" x14ac:dyDescent="0.25">
      <c r="A189" s="115" t="s">
        <v>28</v>
      </c>
      <c r="B189" s="116" t="s">
        <v>29</v>
      </c>
      <c r="C189" s="117" t="s">
        <v>65</v>
      </c>
      <c r="D189" s="117">
        <v>2018</v>
      </c>
      <c r="E189" s="118">
        <v>2018011836</v>
      </c>
      <c r="F189" s="119" t="s">
        <v>1757</v>
      </c>
      <c r="G189" s="116" t="s">
        <v>32</v>
      </c>
      <c r="H189" s="117" t="s">
        <v>33</v>
      </c>
      <c r="I189" s="120">
        <v>500</v>
      </c>
      <c r="J189" s="120">
        <v>605</v>
      </c>
      <c r="K189" s="120">
        <v>605</v>
      </c>
      <c r="L189" s="117"/>
      <c r="M189" s="117" t="s">
        <v>79</v>
      </c>
      <c r="N189" s="121" t="s">
        <v>1753</v>
      </c>
      <c r="O189" s="122" t="s">
        <v>1754</v>
      </c>
      <c r="P189" s="116" t="s">
        <v>37</v>
      </c>
      <c r="Q189" s="135" t="s">
        <v>493</v>
      </c>
      <c r="R189" s="124" t="s">
        <v>684</v>
      </c>
      <c r="S189" s="117"/>
      <c r="T189" s="124" t="s">
        <v>90</v>
      </c>
      <c r="U189" s="126">
        <v>43299</v>
      </c>
      <c r="V189" s="126">
        <v>43301</v>
      </c>
      <c r="W189" s="126">
        <v>43304</v>
      </c>
      <c r="X189" s="127">
        <v>43368</v>
      </c>
      <c r="Y189" s="128"/>
      <c r="Z189" s="128"/>
      <c r="AA189" s="128"/>
      <c r="AB189" s="129">
        <f t="shared" si="6"/>
        <v>500</v>
      </c>
      <c r="AC189" s="133">
        <v>605</v>
      </c>
      <c r="AD189" s="131">
        <v>0.21</v>
      </c>
      <c r="AE189" s="117" t="s">
        <v>38</v>
      </c>
      <c r="AF189" s="132" t="s">
        <v>37</v>
      </c>
    </row>
    <row r="190" spans="1:32" ht="26.25" customHeight="1" x14ac:dyDescent="0.25">
      <c r="A190" s="115" t="s">
        <v>28</v>
      </c>
      <c r="B190" s="116" t="s">
        <v>29</v>
      </c>
      <c r="C190" s="117" t="s">
        <v>65</v>
      </c>
      <c r="D190" s="117">
        <v>2018</v>
      </c>
      <c r="E190" s="118">
        <v>2018012008</v>
      </c>
      <c r="F190" s="119" t="s">
        <v>1758</v>
      </c>
      <c r="G190" s="116" t="s">
        <v>32</v>
      </c>
      <c r="H190" s="117" t="s">
        <v>33</v>
      </c>
      <c r="I190" s="120">
        <v>2000</v>
      </c>
      <c r="J190" s="120">
        <v>2420</v>
      </c>
      <c r="K190" s="120">
        <v>2420</v>
      </c>
      <c r="L190" s="117"/>
      <c r="M190" s="117" t="s">
        <v>79</v>
      </c>
      <c r="N190" s="121" t="s">
        <v>1753</v>
      </c>
      <c r="O190" s="122" t="s">
        <v>1754</v>
      </c>
      <c r="P190" s="116" t="s">
        <v>37</v>
      </c>
      <c r="Q190" s="135" t="s">
        <v>493</v>
      </c>
      <c r="R190" s="124" t="s">
        <v>684</v>
      </c>
      <c r="S190" s="117"/>
      <c r="T190" s="124" t="s">
        <v>90</v>
      </c>
      <c r="U190" s="126">
        <v>43305</v>
      </c>
      <c r="V190" s="126">
        <v>43307</v>
      </c>
      <c r="W190" s="126">
        <v>43308</v>
      </c>
      <c r="X190" s="127">
        <v>43353</v>
      </c>
      <c r="Y190" s="128"/>
      <c r="Z190" s="128"/>
      <c r="AA190" s="128"/>
      <c r="AB190" s="129">
        <f t="shared" si="6"/>
        <v>2000</v>
      </c>
      <c r="AC190" s="133">
        <v>2420</v>
      </c>
      <c r="AD190" s="131">
        <v>0.21</v>
      </c>
      <c r="AE190" s="117" t="s">
        <v>38</v>
      </c>
      <c r="AF190" s="132" t="s">
        <v>37</v>
      </c>
    </row>
    <row r="191" spans="1:32" ht="26.25" customHeight="1" x14ac:dyDescent="0.25">
      <c r="A191" s="115" t="s">
        <v>28</v>
      </c>
      <c r="B191" s="116" t="s">
        <v>29</v>
      </c>
      <c r="C191" s="117" t="s">
        <v>65</v>
      </c>
      <c r="D191" s="117">
        <v>2018</v>
      </c>
      <c r="E191" s="118">
        <v>2018012185</v>
      </c>
      <c r="F191" s="119" t="s">
        <v>1759</v>
      </c>
      <c r="G191" s="116" t="s">
        <v>32</v>
      </c>
      <c r="H191" s="117" t="s">
        <v>33</v>
      </c>
      <c r="I191" s="120">
        <v>800</v>
      </c>
      <c r="J191" s="120">
        <v>968</v>
      </c>
      <c r="K191" s="120">
        <v>968</v>
      </c>
      <c r="L191" s="117"/>
      <c r="M191" s="117" t="s">
        <v>79</v>
      </c>
      <c r="N191" s="121" t="s">
        <v>1753</v>
      </c>
      <c r="O191" s="122" t="s">
        <v>1754</v>
      </c>
      <c r="P191" s="116" t="s">
        <v>37</v>
      </c>
      <c r="Q191" s="135" t="s">
        <v>493</v>
      </c>
      <c r="R191" s="124" t="s">
        <v>684</v>
      </c>
      <c r="S191" s="117"/>
      <c r="T191" s="124" t="s">
        <v>90</v>
      </c>
      <c r="U191" s="126">
        <v>43347</v>
      </c>
      <c r="V191" s="126">
        <v>43350</v>
      </c>
      <c r="W191" s="126">
        <v>43350</v>
      </c>
      <c r="X191" s="127">
        <v>43368</v>
      </c>
      <c r="Y191" s="128"/>
      <c r="Z191" s="128"/>
      <c r="AA191" s="128"/>
      <c r="AB191" s="129">
        <f t="shared" si="6"/>
        <v>800</v>
      </c>
      <c r="AC191" s="133">
        <v>968</v>
      </c>
      <c r="AD191" s="131">
        <v>0.21</v>
      </c>
      <c r="AE191" s="117" t="s">
        <v>38</v>
      </c>
      <c r="AF191" s="132" t="s">
        <v>37</v>
      </c>
    </row>
    <row r="192" spans="1:32" ht="26.25" customHeight="1" x14ac:dyDescent="0.25">
      <c r="A192" s="115" t="s">
        <v>28</v>
      </c>
      <c r="B192" s="116" t="s">
        <v>29</v>
      </c>
      <c r="C192" s="117" t="s">
        <v>65</v>
      </c>
      <c r="D192" s="117">
        <v>2018</v>
      </c>
      <c r="E192" s="118">
        <v>2018011842</v>
      </c>
      <c r="F192" s="119" t="s">
        <v>1760</v>
      </c>
      <c r="G192" s="116" t="s">
        <v>32</v>
      </c>
      <c r="H192" s="117" t="s">
        <v>33</v>
      </c>
      <c r="I192" s="120">
        <v>500</v>
      </c>
      <c r="J192" s="120">
        <v>605</v>
      </c>
      <c r="K192" s="120">
        <v>605</v>
      </c>
      <c r="L192" s="117"/>
      <c r="M192" s="117" t="s">
        <v>79</v>
      </c>
      <c r="N192" s="121" t="s">
        <v>1753</v>
      </c>
      <c r="O192" s="122" t="s">
        <v>1754</v>
      </c>
      <c r="P192" s="116" t="s">
        <v>37</v>
      </c>
      <c r="Q192" s="135" t="s">
        <v>493</v>
      </c>
      <c r="R192" s="124" t="s">
        <v>684</v>
      </c>
      <c r="S192" s="117"/>
      <c r="T192" s="124" t="s">
        <v>90</v>
      </c>
      <c r="U192" s="126">
        <v>43299</v>
      </c>
      <c r="V192" s="126">
        <v>43301</v>
      </c>
      <c r="W192" s="126">
        <v>43304</v>
      </c>
      <c r="X192" s="127">
        <v>43368</v>
      </c>
      <c r="Y192" s="128"/>
      <c r="Z192" s="128"/>
      <c r="AA192" s="128"/>
      <c r="AB192" s="129">
        <f t="shared" si="6"/>
        <v>500</v>
      </c>
      <c r="AC192" s="133">
        <v>605</v>
      </c>
      <c r="AD192" s="131">
        <v>0.21</v>
      </c>
      <c r="AE192" s="117" t="s">
        <v>38</v>
      </c>
      <c r="AF192" s="132" t="s">
        <v>37</v>
      </c>
    </row>
    <row r="193" spans="1:32" ht="26.25" customHeight="1" x14ac:dyDescent="0.25">
      <c r="A193" s="115" t="s">
        <v>28</v>
      </c>
      <c r="B193" s="116" t="s">
        <v>29</v>
      </c>
      <c r="C193" s="117" t="s">
        <v>65</v>
      </c>
      <c r="D193" s="117">
        <v>2018</v>
      </c>
      <c r="E193" s="118">
        <v>2018012009</v>
      </c>
      <c r="F193" s="119" t="s">
        <v>1761</v>
      </c>
      <c r="G193" s="116" t="s">
        <v>32</v>
      </c>
      <c r="H193" s="117" t="s">
        <v>33</v>
      </c>
      <c r="I193" s="120">
        <v>2950</v>
      </c>
      <c r="J193" s="120">
        <v>3569.5</v>
      </c>
      <c r="K193" s="120">
        <v>3569.5</v>
      </c>
      <c r="L193" s="117"/>
      <c r="M193" s="117" t="s">
        <v>79</v>
      </c>
      <c r="N193" s="121" t="s">
        <v>1753</v>
      </c>
      <c r="O193" s="122" t="s">
        <v>1754</v>
      </c>
      <c r="P193" s="116" t="s">
        <v>37</v>
      </c>
      <c r="Q193" s="135" t="s">
        <v>493</v>
      </c>
      <c r="R193" s="124" t="s">
        <v>684</v>
      </c>
      <c r="S193" s="117"/>
      <c r="T193" s="124" t="s">
        <v>90</v>
      </c>
      <c r="U193" s="126">
        <v>43305</v>
      </c>
      <c r="V193" s="126">
        <v>43307</v>
      </c>
      <c r="W193" s="126">
        <v>43308</v>
      </c>
      <c r="X193" s="127">
        <v>43353</v>
      </c>
      <c r="Y193" s="128"/>
      <c r="Z193" s="128"/>
      <c r="AA193" s="128"/>
      <c r="AB193" s="129">
        <f t="shared" si="6"/>
        <v>2950</v>
      </c>
      <c r="AC193" s="133">
        <v>3569.5</v>
      </c>
      <c r="AD193" s="131">
        <v>0.21</v>
      </c>
      <c r="AE193" s="117" t="s">
        <v>38</v>
      </c>
      <c r="AF193" s="132" t="s">
        <v>37</v>
      </c>
    </row>
    <row r="194" spans="1:32" ht="26.25" customHeight="1" x14ac:dyDescent="0.25">
      <c r="A194" s="115" t="s">
        <v>28</v>
      </c>
      <c r="B194" s="116" t="s">
        <v>29</v>
      </c>
      <c r="C194" s="117" t="s">
        <v>515</v>
      </c>
      <c r="D194" s="117">
        <v>2018</v>
      </c>
      <c r="E194" s="118">
        <v>2018009567</v>
      </c>
      <c r="F194" s="119" t="s">
        <v>1234</v>
      </c>
      <c r="G194" s="116" t="s">
        <v>32</v>
      </c>
      <c r="H194" s="117" t="s">
        <v>33</v>
      </c>
      <c r="I194" s="120">
        <v>69.42307692307692</v>
      </c>
      <c r="J194" s="120">
        <v>72.2</v>
      </c>
      <c r="K194" s="120">
        <v>72.2</v>
      </c>
      <c r="L194" s="117" t="s">
        <v>517</v>
      </c>
      <c r="M194" s="117"/>
      <c r="N194" s="121" t="s">
        <v>362</v>
      </c>
      <c r="O194" s="122" t="s">
        <v>363</v>
      </c>
      <c r="P194" s="116" t="s">
        <v>37</v>
      </c>
      <c r="Q194" s="135" t="s">
        <v>493</v>
      </c>
      <c r="R194" s="124" t="s">
        <v>503</v>
      </c>
      <c r="S194" s="117"/>
      <c r="T194" s="124" t="s">
        <v>186</v>
      </c>
      <c r="U194" s="126">
        <v>43286</v>
      </c>
      <c r="V194" s="126">
        <v>43286</v>
      </c>
      <c r="W194" s="126">
        <v>43287</v>
      </c>
      <c r="X194" s="127">
        <v>43290</v>
      </c>
      <c r="Y194" s="128"/>
      <c r="Z194" s="128"/>
      <c r="AA194" s="128"/>
      <c r="AB194" s="129">
        <f t="shared" ref="AB194:AB257" si="8">AC194/(1+AD194)</f>
        <v>69.42307692307692</v>
      </c>
      <c r="AC194" s="133">
        <v>72.2</v>
      </c>
      <c r="AD194" s="131">
        <v>0.04</v>
      </c>
      <c r="AE194" s="117" t="s">
        <v>38</v>
      </c>
      <c r="AF194" s="132" t="s">
        <v>37</v>
      </c>
    </row>
    <row r="195" spans="1:32" ht="26.25" customHeight="1" x14ac:dyDescent="0.25">
      <c r="A195" s="115" t="s">
        <v>28</v>
      </c>
      <c r="B195" s="116" t="s">
        <v>29</v>
      </c>
      <c r="C195" s="117" t="s">
        <v>515</v>
      </c>
      <c r="D195" s="117">
        <v>2018</v>
      </c>
      <c r="E195" s="118">
        <v>2018010611</v>
      </c>
      <c r="F195" s="119" t="s">
        <v>1762</v>
      </c>
      <c r="G195" s="116" t="s">
        <v>32</v>
      </c>
      <c r="H195" s="117" t="s">
        <v>33</v>
      </c>
      <c r="I195" s="120">
        <v>857.99038461538453</v>
      </c>
      <c r="J195" s="120">
        <v>892.31</v>
      </c>
      <c r="K195" s="120">
        <v>892.31</v>
      </c>
      <c r="L195" s="117" t="s">
        <v>517</v>
      </c>
      <c r="M195" s="117"/>
      <c r="N195" s="121" t="s">
        <v>362</v>
      </c>
      <c r="O195" s="122" t="s">
        <v>363</v>
      </c>
      <c r="P195" s="116" t="s">
        <v>37</v>
      </c>
      <c r="Q195" s="135" t="s">
        <v>493</v>
      </c>
      <c r="R195" s="124" t="s">
        <v>503</v>
      </c>
      <c r="S195" s="117"/>
      <c r="T195" s="124" t="s">
        <v>141</v>
      </c>
      <c r="U195" s="126">
        <v>43286</v>
      </c>
      <c r="V195" s="126">
        <v>43286</v>
      </c>
      <c r="W195" s="126">
        <v>43287</v>
      </c>
      <c r="X195" s="127">
        <v>43290</v>
      </c>
      <c r="Y195" s="128"/>
      <c r="Z195" s="128"/>
      <c r="AA195" s="128"/>
      <c r="AB195" s="129">
        <f t="shared" si="8"/>
        <v>857.99038461538453</v>
      </c>
      <c r="AC195" s="133">
        <v>892.31</v>
      </c>
      <c r="AD195" s="131">
        <v>0.04</v>
      </c>
      <c r="AE195" s="117" t="s">
        <v>38</v>
      </c>
      <c r="AF195" s="132" t="s">
        <v>37</v>
      </c>
    </row>
    <row r="196" spans="1:32" ht="26.25" customHeight="1" x14ac:dyDescent="0.25">
      <c r="A196" s="115" t="s">
        <v>28</v>
      </c>
      <c r="B196" s="116" t="s">
        <v>29</v>
      </c>
      <c r="C196" s="117" t="s">
        <v>515</v>
      </c>
      <c r="D196" s="117">
        <v>2018</v>
      </c>
      <c r="E196" s="118">
        <v>2018010612</v>
      </c>
      <c r="F196" s="119" t="s">
        <v>1763</v>
      </c>
      <c r="G196" s="116" t="s">
        <v>32</v>
      </c>
      <c r="H196" s="117" t="s">
        <v>33</v>
      </c>
      <c r="I196" s="120">
        <v>237.27884615384616</v>
      </c>
      <c r="J196" s="120">
        <v>246.77</v>
      </c>
      <c r="K196" s="120">
        <v>246.77</v>
      </c>
      <c r="L196" s="117" t="s">
        <v>517</v>
      </c>
      <c r="M196" s="117"/>
      <c r="N196" s="121" t="s">
        <v>362</v>
      </c>
      <c r="O196" s="122" t="s">
        <v>363</v>
      </c>
      <c r="P196" s="116" t="s">
        <v>37</v>
      </c>
      <c r="Q196" s="135" t="s">
        <v>493</v>
      </c>
      <c r="R196" s="124" t="s">
        <v>503</v>
      </c>
      <c r="S196" s="117"/>
      <c r="T196" s="124" t="s">
        <v>141</v>
      </c>
      <c r="U196" s="126">
        <v>43286</v>
      </c>
      <c r="V196" s="126">
        <v>43286</v>
      </c>
      <c r="W196" s="126">
        <v>43287</v>
      </c>
      <c r="X196" s="127">
        <v>43290</v>
      </c>
      <c r="Y196" s="128"/>
      <c r="Z196" s="128"/>
      <c r="AA196" s="128"/>
      <c r="AB196" s="129">
        <f t="shared" si="8"/>
        <v>237.27884615384616</v>
      </c>
      <c r="AC196" s="133">
        <v>246.77</v>
      </c>
      <c r="AD196" s="131">
        <v>0.04</v>
      </c>
      <c r="AE196" s="117" t="s">
        <v>38</v>
      </c>
      <c r="AF196" s="132" t="s">
        <v>37</v>
      </c>
    </row>
    <row r="197" spans="1:32" ht="26.25" customHeight="1" x14ac:dyDescent="0.25">
      <c r="A197" s="115" t="s">
        <v>28</v>
      </c>
      <c r="B197" s="116" t="s">
        <v>29</v>
      </c>
      <c r="C197" s="117" t="s">
        <v>65</v>
      </c>
      <c r="D197" s="117">
        <v>2018</v>
      </c>
      <c r="E197" s="118">
        <v>2018011043</v>
      </c>
      <c r="F197" s="119" t="s">
        <v>1764</v>
      </c>
      <c r="G197" s="116" t="s">
        <v>32</v>
      </c>
      <c r="H197" s="117" t="s">
        <v>33</v>
      </c>
      <c r="I197" s="120">
        <v>2016.0000000000002</v>
      </c>
      <c r="J197" s="120">
        <v>2439.36</v>
      </c>
      <c r="K197" s="120">
        <v>2439.36</v>
      </c>
      <c r="L197" s="117"/>
      <c r="M197" s="117" t="s">
        <v>79</v>
      </c>
      <c r="N197" s="121"/>
      <c r="O197" s="122" t="s">
        <v>1241</v>
      </c>
      <c r="P197" s="116" t="s">
        <v>37</v>
      </c>
      <c r="Q197" s="135" t="s">
        <v>493</v>
      </c>
      <c r="R197" s="124" t="s">
        <v>503</v>
      </c>
      <c r="S197" s="117"/>
      <c r="T197" s="124" t="s">
        <v>98</v>
      </c>
      <c r="U197" s="126">
        <v>43293</v>
      </c>
      <c r="V197" s="126">
        <v>43300</v>
      </c>
      <c r="W197" s="126">
        <v>43301</v>
      </c>
      <c r="X197" s="127">
        <v>43353</v>
      </c>
      <c r="Y197" s="128"/>
      <c r="Z197" s="128"/>
      <c r="AA197" s="128"/>
      <c r="AB197" s="129">
        <f t="shared" si="8"/>
        <v>2016.0000000000002</v>
      </c>
      <c r="AC197" s="133">
        <v>2439.36</v>
      </c>
      <c r="AD197" s="131">
        <v>0.21</v>
      </c>
      <c r="AE197" s="117" t="s">
        <v>38</v>
      </c>
      <c r="AF197" s="132" t="s">
        <v>37</v>
      </c>
    </row>
    <row r="198" spans="1:32" ht="26.25" customHeight="1" x14ac:dyDescent="0.25">
      <c r="A198" s="115" t="s">
        <v>28</v>
      </c>
      <c r="B198" s="116" t="s">
        <v>29</v>
      </c>
      <c r="C198" s="117" t="s">
        <v>515</v>
      </c>
      <c r="D198" s="117">
        <v>2018</v>
      </c>
      <c r="E198" s="118">
        <v>2018011834</v>
      </c>
      <c r="F198" s="119" t="s">
        <v>1765</v>
      </c>
      <c r="G198" s="116" t="s">
        <v>32</v>
      </c>
      <c r="H198" s="117" t="s">
        <v>33</v>
      </c>
      <c r="I198" s="120">
        <v>220</v>
      </c>
      <c r="J198" s="120">
        <v>266.2</v>
      </c>
      <c r="K198" s="120">
        <v>266.2</v>
      </c>
      <c r="L198" s="117" t="s">
        <v>517</v>
      </c>
      <c r="M198" s="117"/>
      <c r="N198" s="134" t="s">
        <v>1244</v>
      </c>
      <c r="O198" s="122" t="s">
        <v>1245</v>
      </c>
      <c r="P198" s="116" t="s">
        <v>37</v>
      </c>
      <c r="Q198" s="135" t="s">
        <v>493</v>
      </c>
      <c r="R198" s="125" t="s">
        <v>503</v>
      </c>
      <c r="S198" s="117"/>
      <c r="T198" s="124" t="s">
        <v>141</v>
      </c>
      <c r="U198" s="126">
        <v>43299</v>
      </c>
      <c r="V198" s="126">
        <v>43301</v>
      </c>
      <c r="W198" s="126">
        <v>43304</v>
      </c>
      <c r="X198" s="127">
        <v>43346</v>
      </c>
      <c r="Y198" s="128"/>
      <c r="Z198" s="128"/>
      <c r="AA198" s="128"/>
      <c r="AB198" s="129">
        <f t="shared" si="8"/>
        <v>220</v>
      </c>
      <c r="AC198" s="133">
        <v>266.2</v>
      </c>
      <c r="AD198" s="131">
        <v>0.21</v>
      </c>
      <c r="AE198" s="117" t="s">
        <v>38</v>
      </c>
      <c r="AF198" s="132" t="s">
        <v>37</v>
      </c>
    </row>
    <row r="199" spans="1:32" ht="26.25" customHeight="1" x14ac:dyDescent="0.25">
      <c r="A199" s="115" t="s">
        <v>28</v>
      </c>
      <c r="B199" s="116" t="s">
        <v>29</v>
      </c>
      <c r="C199" s="117" t="s">
        <v>515</v>
      </c>
      <c r="D199" s="117">
        <v>2018</v>
      </c>
      <c r="E199" s="118">
        <v>2018012311</v>
      </c>
      <c r="F199" s="119" t="s">
        <v>1766</v>
      </c>
      <c r="G199" s="116" t="s">
        <v>32</v>
      </c>
      <c r="H199" s="117" t="s">
        <v>33</v>
      </c>
      <c r="I199" s="120">
        <v>146</v>
      </c>
      <c r="J199" s="120">
        <v>176.66</v>
      </c>
      <c r="K199" s="120">
        <v>176.66</v>
      </c>
      <c r="L199" s="117" t="s">
        <v>517</v>
      </c>
      <c r="M199" s="117"/>
      <c r="N199" s="134" t="s">
        <v>1244</v>
      </c>
      <c r="O199" s="122" t="s">
        <v>1245</v>
      </c>
      <c r="P199" s="116" t="s">
        <v>37</v>
      </c>
      <c r="Q199" s="135" t="s">
        <v>493</v>
      </c>
      <c r="R199" s="125" t="s">
        <v>503</v>
      </c>
      <c r="S199" s="117"/>
      <c r="T199" s="124" t="s">
        <v>141</v>
      </c>
      <c r="U199" s="126">
        <v>43306</v>
      </c>
      <c r="V199" s="126">
        <v>43315</v>
      </c>
      <c r="W199" s="126">
        <v>43318</v>
      </c>
      <c r="X199" s="127">
        <v>43360</v>
      </c>
      <c r="Y199" s="128"/>
      <c r="Z199" s="128"/>
      <c r="AA199" s="128"/>
      <c r="AB199" s="129">
        <f t="shared" si="8"/>
        <v>146</v>
      </c>
      <c r="AC199" s="133">
        <v>176.66</v>
      </c>
      <c r="AD199" s="131">
        <v>0.21</v>
      </c>
      <c r="AE199" s="117" t="s">
        <v>38</v>
      </c>
      <c r="AF199" s="132" t="s">
        <v>37</v>
      </c>
    </row>
    <row r="200" spans="1:32" ht="26.25" customHeight="1" x14ac:dyDescent="0.25">
      <c r="A200" s="115" t="s">
        <v>28</v>
      </c>
      <c r="B200" s="116" t="s">
        <v>29</v>
      </c>
      <c r="C200" s="117" t="s">
        <v>40</v>
      </c>
      <c r="D200" s="117">
        <v>2018</v>
      </c>
      <c r="E200" s="118">
        <v>2018011969</v>
      </c>
      <c r="F200" s="119" t="s">
        <v>1767</v>
      </c>
      <c r="G200" s="116" t="s">
        <v>32</v>
      </c>
      <c r="H200" s="117" t="s">
        <v>33</v>
      </c>
      <c r="I200" s="120">
        <v>387.05785123966939</v>
      </c>
      <c r="J200" s="120">
        <v>468.34</v>
      </c>
      <c r="K200" s="120">
        <v>468.34</v>
      </c>
      <c r="L200" s="117" t="s">
        <v>52</v>
      </c>
      <c r="M200" s="117"/>
      <c r="N200" s="121" t="s">
        <v>1768</v>
      </c>
      <c r="O200" s="122" t="s">
        <v>1769</v>
      </c>
      <c r="P200" s="116" t="s">
        <v>37</v>
      </c>
      <c r="Q200" s="135" t="s">
        <v>493</v>
      </c>
      <c r="R200" s="124" t="s">
        <v>503</v>
      </c>
      <c r="S200" s="117"/>
      <c r="T200" s="124" t="s">
        <v>710</v>
      </c>
      <c r="U200" s="126">
        <v>43301</v>
      </c>
      <c r="V200" s="126">
        <v>43301</v>
      </c>
      <c r="W200" s="126">
        <v>43304</v>
      </c>
      <c r="X200" s="127">
        <v>43340</v>
      </c>
      <c r="Y200" s="128"/>
      <c r="Z200" s="128"/>
      <c r="AA200" s="128"/>
      <c r="AB200" s="129">
        <f t="shared" si="8"/>
        <v>387.05785123966939</v>
      </c>
      <c r="AC200" s="130">
        <v>468.34</v>
      </c>
      <c r="AD200" s="131">
        <v>0.21</v>
      </c>
      <c r="AE200" s="117" t="s">
        <v>38</v>
      </c>
      <c r="AF200" s="132" t="s">
        <v>37</v>
      </c>
    </row>
    <row r="201" spans="1:32" ht="26.25" customHeight="1" x14ac:dyDescent="0.25">
      <c r="A201" s="115" t="s">
        <v>28</v>
      </c>
      <c r="B201" s="116" t="s">
        <v>29</v>
      </c>
      <c r="C201" s="117" t="s">
        <v>65</v>
      </c>
      <c r="D201" s="117">
        <v>2018</v>
      </c>
      <c r="E201" s="118">
        <v>2018000106</v>
      </c>
      <c r="F201" s="119" t="s">
        <v>1266</v>
      </c>
      <c r="G201" s="116" t="s">
        <v>32</v>
      </c>
      <c r="H201" s="117" t="s">
        <v>33</v>
      </c>
      <c r="I201" s="120">
        <v>6501.6</v>
      </c>
      <c r="J201" s="120">
        <v>6501.6</v>
      </c>
      <c r="K201" s="120">
        <f>7199.74-698.14</f>
        <v>6501.5999999999995</v>
      </c>
      <c r="L201" s="117"/>
      <c r="M201" s="117" t="s">
        <v>74</v>
      </c>
      <c r="N201" s="134"/>
      <c r="O201" s="122" t="s">
        <v>1267</v>
      </c>
      <c r="P201" s="116" t="s">
        <v>37</v>
      </c>
      <c r="Q201" s="135" t="s">
        <v>493</v>
      </c>
      <c r="R201" s="124">
        <v>8156</v>
      </c>
      <c r="S201" s="117"/>
      <c r="T201" s="124" t="s">
        <v>115</v>
      </c>
      <c r="U201" s="126">
        <v>43116</v>
      </c>
      <c r="V201" s="126">
        <v>43118</v>
      </c>
      <c r="W201" s="126">
        <v>43119</v>
      </c>
      <c r="X201" s="127">
        <v>43290</v>
      </c>
      <c r="Y201" s="128"/>
      <c r="Z201" s="128"/>
      <c r="AA201" s="128"/>
      <c r="AB201" s="129">
        <f t="shared" si="8"/>
        <v>6501.6</v>
      </c>
      <c r="AC201" s="133">
        <v>6501.6</v>
      </c>
      <c r="AD201" s="131">
        <v>0</v>
      </c>
      <c r="AE201" s="117" t="s">
        <v>38</v>
      </c>
      <c r="AF201" s="132" t="s">
        <v>37</v>
      </c>
    </row>
    <row r="202" spans="1:32" ht="26.25" customHeight="1" x14ac:dyDescent="0.25">
      <c r="A202" s="115" t="s">
        <v>28</v>
      </c>
      <c r="B202" s="116" t="s">
        <v>29</v>
      </c>
      <c r="C202" s="117" t="s">
        <v>65</v>
      </c>
      <c r="D202" s="117">
        <v>2018</v>
      </c>
      <c r="E202" s="118">
        <v>2018010630</v>
      </c>
      <c r="F202" s="119" t="s">
        <v>1266</v>
      </c>
      <c r="G202" s="116" t="s">
        <v>32</v>
      </c>
      <c r="H202" s="117" t="s">
        <v>33</v>
      </c>
      <c r="I202" s="120">
        <v>1083.5999999999999</v>
      </c>
      <c r="J202" s="120">
        <v>1083.5999999999999</v>
      </c>
      <c r="K202" s="120">
        <v>1083.5999999999999</v>
      </c>
      <c r="L202" s="117"/>
      <c r="M202" s="117" t="s">
        <v>74</v>
      </c>
      <c r="N202" s="134"/>
      <c r="O202" s="122" t="s">
        <v>1267</v>
      </c>
      <c r="P202" s="116" t="s">
        <v>37</v>
      </c>
      <c r="Q202" s="135" t="s">
        <v>493</v>
      </c>
      <c r="R202" s="124">
        <v>8156</v>
      </c>
      <c r="S202" s="117"/>
      <c r="T202" s="124" t="s">
        <v>115</v>
      </c>
      <c r="U202" s="126">
        <v>43286</v>
      </c>
      <c r="V202" s="126">
        <v>43286</v>
      </c>
      <c r="W202" s="126">
        <v>43287</v>
      </c>
      <c r="X202" s="127">
        <v>43290</v>
      </c>
      <c r="Y202" s="128"/>
      <c r="Z202" s="128"/>
      <c r="AA202" s="128"/>
      <c r="AB202" s="129">
        <f t="shared" si="8"/>
        <v>1083.5999999999999</v>
      </c>
      <c r="AC202" s="133">
        <v>1083.5999999999999</v>
      </c>
      <c r="AD202" s="131">
        <v>0</v>
      </c>
      <c r="AE202" s="117" t="s">
        <v>38</v>
      </c>
      <c r="AF202" s="132" t="s">
        <v>37</v>
      </c>
    </row>
    <row r="203" spans="1:32" ht="26.25" customHeight="1" x14ac:dyDescent="0.25">
      <c r="A203" s="115" t="s">
        <v>28</v>
      </c>
      <c r="B203" s="116" t="s">
        <v>29</v>
      </c>
      <c r="C203" s="117" t="s">
        <v>40</v>
      </c>
      <c r="D203" s="117">
        <v>2018</v>
      </c>
      <c r="E203" s="118">
        <v>2018009933</v>
      </c>
      <c r="F203" s="119" t="s">
        <v>1770</v>
      </c>
      <c r="G203" s="116" t="s">
        <v>32</v>
      </c>
      <c r="H203" s="117" t="s">
        <v>33</v>
      </c>
      <c r="I203" s="120">
        <v>2753.504132231405</v>
      </c>
      <c r="J203" s="120">
        <v>3331.74</v>
      </c>
      <c r="K203" s="120">
        <v>3331.74</v>
      </c>
      <c r="L203" s="117" t="s">
        <v>52</v>
      </c>
      <c r="M203" s="117"/>
      <c r="N203" s="121" t="s">
        <v>1771</v>
      </c>
      <c r="O203" s="122" t="s">
        <v>1772</v>
      </c>
      <c r="P203" s="116" t="s">
        <v>37</v>
      </c>
      <c r="Q203" s="135" t="s">
        <v>493</v>
      </c>
      <c r="R203" s="124" t="s">
        <v>500</v>
      </c>
      <c r="S203" s="117"/>
      <c r="T203" s="124" t="s">
        <v>298</v>
      </c>
      <c r="U203" s="126">
        <v>43286</v>
      </c>
      <c r="V203" s="126">
        <v>43286</v>
      </c>
      <c r="W203" s="126">
        <v>43287</v>
      </c>
      <c r="X203" s="127">
        <v>43290</v>
      </c>
      <c r="Y203" s="128"/>
      <c r="Z203" s="128"/>
      <c r="AA203" s="128"/>
      <c r="AB203" s="129">
        <f t="shared" si="8"/>
        <v>2753.504132231405</v>
      </c>
      <c r="AC203" s="133">
        <v>3331.74</v>
      </c>
      <c r="AD203" s="131">
        <v>0.21</v>
      </c>
      <c r="AE203" s="117" t="s">
        <v>38</v>
      </c>
      <c r="AF203" s="132" t="s">
        <v>37</v>
      </c>
    </row>
    <row r="204" spans="1:32" ht="26.25" customHeight="1" x14ac:dyDescent="0.25">
      <c r="A204" s="115" t="s">
        <v>28</v>
      </c>
      <c r="B204" s="116" t="s">
        <v>29</v>
      </c>
      <c r="C204" s="117" t="s">
        <v>495</v>
      </c>
      <c r="D204" s="117">
        <v>2018</v>
      </c>
      <c r="E204" s="118">
        <v>2018010472</v>
      </c>
      <c r="F204" s="119" t="s">
        <v>1773</v>
      </c>
      <c r="G204" s="116" t="s">
        <v>32</v>
      </c>
      <c r="H204" s="117" t="s">
        <v>33</v>
      </c>
      <c r="I204" s="120">
        <v>2100</v>
      </c>
      <c r="J204" s="120">
        <v>2541</v>
      </c>
      <c r="K204" s="120">
        <v>2541</v>
      </c>
      <c r="L204" s="117"/>
      <c r="M204" s="117" t="s">
        <v>614</v>
      </c>
      <c r="N204" s="121"/>
      <c r="O204" s="122" t="s">
        <v>343</v>
      </c>
      <c r="P204" s="116" t="s">
        <v>37</v>
      </c>
      <c r="Q204" s="135" t="s">
        <v>493</v>
      </c>
      <c r="R204" s="124" t="s">
        <v>503</v>
      </c>
      <c r="S204" s="117"/>
      <c r="T204" s="124" t="s">
        <v>172</v>
      </c>
      <c r="U204" s="126">
        <v>43286</v>
      </c>
      <c r="V204" s="126">
        <v>43286</v>
      </c>
      <c r="W204" s="126">
        <v>43287</v>
      </c>
      <c r="X204" s="127">
        <v>43290</v>
      </c>
      <c r="Y204" s="128"/>
      <c r="Z204" s="128"/>
      <c r="AA204" s="128"/>
      <c r="AB204" s="129">
        <f t="shared" si="8"/>
        <v>2100</v>
      </c>
      <c r="AC204" s="133">
        <v>2541</v>
      </c>
      <c r="AD204" s="131">
        <v>0.21</v>
      </c>
      <c r="AE204" s="117" t="s">
        <v>38</v>
      </c>
      <c r="AF204" s="132" t="s">
        <v>37</v>
      </c>
    </row>
    <row r="205" spans="1:32" ht="26.25" customHeight="1" x14ac:dyDescent="0.25">
      <c r="A205" s="115" t="s">
        <v>28</v>
      </c>
      <c r="B205" s="116" t="s">
        <v>29</v>
      </c>
      <c r="C205" s="117" t="s">
        <v>495</v>
      </c>
      <c r="D205" s="117">
        <v>2018</v>
      </c>
      <c r="E205" s="118">
        <v>2018010497</v>
      </c>
      <c r="F205" s="119" t="s">
        <v>1774</v>
      </c>
      <c r="G205" s="116" t="s">
        <v>32</v>
      </c>
      <c r="H205" s="117" t="s">
        <v>33</v>
      </c>
      <c r="I205" s="120">
        <v>900</v>
      </c>
      <c r="J205" s="120">
        <v>1089</v>
      </c>
      <c r="K205" s="120">
        <v>1089</v>
      </c>
      <c r="L205" s="117"/>
      <c r="M205" s="117" t="s">
        <v>614</v>
      </c>
      <c r="N205" s="121"/>
      <c r="O205" s="122" t="s">
        <v>343</v>
      </c>
      <c r="P205" s="116" t="s">
        <v>37</v>
      </c>
      <c r="Q205" s="135" t="s">
        <v>493</v>
      </c>
      <c r="R205" s="124" t="s">
        <v>503</v>
      </c>
      <c r="S205" s="117"/>
      <c r="T205" s="124" t="s">
        <v>172</v>
      </c>
      <c r="U205" s="126">
        <v>43286</v>
      </c>
      <c r="V205" s="126">
        <v>43286</v>
      </c>
      <c r="W205" s="126">
        <v>43287</v>
      </c>
      <c r="X205" s="127">
        <v>43290</v>
      </c>
      <c r="Y205" s="128"/>
      <c r="Z205" s="128"/>
      <c r="AA205" s="128"/>
      <c r="AB205" s="129">
        <f t="shared" si="8"/>
        <v>900</v>
      </c>
      <c r="AC205" s="133">
        <v>1089</v>
      </c>
      <c r="AD205" s="131">
        <v>0.21</v>
      </c>
      <c r="AE205" s="117" t="s">
        <v>38</v>
      </c>
      <c r="AF205" s="132" t="s">
        <v>37</v>
      </c>
    </row>
    <row r="206" spans="1:32" ht="26.25" customHeight="1" x14ac:dyDescent="0.25">
      <c r="A206" s="115" t="s">
        <v>28</v>
      </c>
      <c r="B206" s="116" t="s">
        <v>29</v>
      </c>
      <c r="C206" s="117" t="s">
        <v>495</v>
      </c>
      <c r="D206" s="117">
        <v>2018</v>
      </c>
      <c r="E206" s="118">
        <v>2018010498</v>
      </c>
      <c r="F206" s="119" t="s">
        <v>1775</v>
      </c>
      <c r="G206" s="116" t="s">
        <v>32</v>
      </c>
      <c r="H206" s="117" t="s">
        <v>33</v>
      </c>
      <c r="I206" s="120">
        <v>1150</v>
      </c>
      <c r="J206" s="120">
        <v>1391.5</v>
      </c>
      <c r="K206" s="120">
        <v>1391.5</v>
      </c>
      <c r="L206" s="117"/>
      <c r="M206" s="117" t="s">
        <v>614</v>
      </c>
      <c r="N206" s="121"/>
      <c r="O206" s="122" t="s">
        <v>343</v>
      </c>
      <c r="P206" s="116" t="s">
        <v>37</v>
      </c>
      <c r="Q206" s="135" t="s">
        <v>493</v>
      </c>
      <c r="R206" s="124" t="s">
        <v>503</v>
      </c>
      <c r="S206" s="117"/>
      <c r="T206" s="124" t="s">
        <v>172</v>
      </c>
      <c r="U206" s="126">
        <v>43286</v>
      </c>
      <c r="V206" s="126">
        <v>43286</v>
      </c>
      <c r="W206" s="126">
        <v>43287</v>
      </c>
      <c r="X206" s="127">
        <v>43290</v>
      </c>
      <c r="Y206" s="128"/>
      <c r="Z206" s="128"/>
      <c r="AA206" s="128"/>
      <c r="AB206" s="129">
        <f t="shared" si="8"/>
        <v>1150</v>
      </c>
      <c r="AC206" s="133">
        <v>1391.5</v>
      </c>
      <c r="AD206" s="131">
        <v>0.21</v>
      </c>
      <c r="AE206" s="117" t="s">
        <v>38</v>
      </c>
      <c r="AF206" s="132" t="s">
        <v>37</v>
      </c>
    </row>
    <row r="207" spans="1:32" ht="26.25" customHeight="1" x14ac:dyDescent="0.25">
      <c r="A207" s="115" t="s">
        <v>28</v>
      </c>
      <c r="B207" s="116" t="s">
        <v>29</v>
      </c>
      <c r="C207" s="117" t="s">
        <v>495</v>
      </c>
      <c r="D207" s="117">
        <v>2018</v>
      </c>
      <c r="E207" s="118">
        <v>2018012003</v>
      </c>
      <c r="F207" s="119" t="s">
        <v>1776</v>
      </c>
      <c r="G207" s="116" t="s">
        <v>32</v>
      </c>
      <c r="H207" s="117" t="s">
        <v>33</v>
      </c>
      <c r="I207" s="120">
        <v>290</v>
      </c>
      <c r="J207" s="120">
        <v>350.9</v>
      </c>
      <c r="K207" s="120">
        <v>350.9</v>
      </c>
      <c r="L207" s="117"/>
      <c r="M207" s="117" t="s">
        <v>614</v>
      </c>
      <c r="N207" s="121"/>
      <c r="O207" s="122" t="s">
        <v>343</v>
      </c>
      <c r="P207" s="116" t="s">
        <v>37</v>
      </c>
      <c r="Q207" s="135" t="s">
        <v>493</v>
      </c>
      <c r="R207" s="124" t="s">
        <v>503</v>
      </c>
      <c r="S207" s="117"/>
      <c r="T207" s="124" t="s">
        <v>172</v>
      </c>
      <c r="U207" s="126">
        <v>43301</v>
      </c>
      <c r="V207" s="126">
        <v>43315</v>
      </c>
      <c r="W207" s="126">
        <v>43318</v>
      </c>
      <c r="X207" s="127">
        <v>43368</v>
      </c>
      <c r="Y207" s="128"/>
      <c r="Z207" s="128"/>
      <c r="AA207" s="128"/>
      <c r="AB207" s="129">
        <f t="shared" si="8"/>
        <v>290</v>
      </c>
      <c r="AC207" s="130">
        <v>350.9</v>
      </c>
      <c r="AD207" s="131">
        <v>0.21</v>
      </c>
      <c r="AE207" s="117" t="s">
        <v>38</v>
      </c>
      <c r="AF207" s="132" t="s">
        <v>37</v>
      </c>
    </row>
    <row r="208" spans="1:32" ht="26.25" customHeight="1" x14ac:dyDescent="0.25">
      <c r="A208" s="115" t="s">
        <v>28</v>
      </c>
      <c r="B208" s="116" t="s">
        <v>29</v>
      </c>
      <c r="C208" s="116" t="s">
        <v>65</v>
      </c>
      <c r="D208" s="117">
        <v>2018</v>
      </c>
      <c r="E208" s="118">
        <v>2018001805</v>
      </c>
      <c r="F208" s="119" t="s">
        <v>1777</v>
      </c>
      <c r="G208" s="116" t="s">
        <v>32</v>
      </c>
      <c r="H208" s="117" t="s">
        <v>33</v>
      </c>
      <c r="I208" s="120">
        <f>J208/(1+21%)</f>
        <v>154.54545454545456</v>
      </c>
      <c r="J208" s="120">
        <v>187</v>
      </c>
      <c r="K208" s="120">
        <v>187</v>
      </c>
      <c r="L208" s="117"/>
      <c r="M208" s="116" t="s">
        <v>79</v>
      </c>
      <c r="N208" s="134" t="s">
        <v>393</v>
      </c>
      <c r="O208" s="122" t="s">
        <v>394</v>
      </c>
      <c r="P208" s="116" t="s">
        <v>37</v>
      </c>
      <c r="Q208" s="135" t="s">
        <v>493</v>
      </c>
      <c r="R208" s="125" t="s">
        <v>1272</v>
      </c>
      <c r="S208" s="117"/>
      <c r="T208" s="124" t="s">
        <v>314</v>
      </c>
      <c r="U208" s="126">
        <v>43143</v>
      </c>
      <c r="V208" s="126">
        <v>43147</v>
      </c>
      <c r="W208" s="126">
        <v>43147</v>
      </c>
      <c r="X208" s="127">
        <v>43297</v>
      </c>
      <c r="Y208" s="128"/>
      <c r="Z208" s="128"/>
      <c r="AA208" s="128"/>
      <c r="AB208" s="129">
        <f t="shared" si="8"/>
        <v>170</v>
      </c>
      <c r="AC208" s="130">
        <v>187</v>
      </c>
      <c r="AD208" s="131">
        <v>0.1</v>
      </c>
      <c r="AE208" s="117" t="s">
        <v>38</v>
      </c>
      <c r="AF208" s="132" t="s">
        <v>37</v>
      </c>
    </row>
    <row r="209" spans="1:32" ht="26.25" customHeight="1" x14ac:dyDescent="0.25">
      <c r="A209" s="115" t="s">
        <v>28</v>
      </c>
      <c r="B209" s="116" t="s">
        <v>29</v>
      </c>
      <c r="C209" s="116" t="s">
        <v>65</v>
      </c>
      <c r="D209" s="117">
        <v>2018</v>
      </c>
      <c r="E209" s="118">
        <v>2018001799</v>
      </c>
      <c r="F209" s="119" t="s">
        <v>1778</v>
      </c>
      <c r="G209" s="116" t="s">
        <v>32</v>
      </c>
      <c r="H209" s="117" t="s">
        <v>33</v>
      </c>
      <c r="I209" s="120">
        <f>J209/(1+21%)</f>
        <v>127.27272727272728</v>
      </c>
      <c r="J209" s="120">
        <v>154</v>
      </c>
      <c r="K209" s="120">
        <v>154</v>
      </c>
      <c r="L209" s="117"/>
      <c r="M209" s="116" t="s">
        <v>79</v>
      </c>
      <c r="N209" s="134" t="s">
        <v>393</v>
      </c>
      <c r="O209" s="122" t="s">
        <v>394</v>
      </c>
      <c r="P209" s="116" t="s">
        <v>37</v>
      </c>
      <c r="Q209" s="135" t="s">
        <v>493</v>
      </c>
      <c r="R209" s="125" t="s">
        <v>1272</v>
      </c>
      <c r="S209" s="117"/>
      <c r="T209" s="124" t="s">
        <v>314</v>
      </c>
      <c r="U209" s="126">
        <v>43143</v>
      </c>
      <c r="V209" s="126">
        <v>43147</v>
      </c>
      <c r="W209" s="126">
        <v>43147</v>
      </c>
      <c r="X209" s="127">
        <v>43297</v>
      </c>
      <c r="Y209" s="128"/>
      <c r="Z209" s="128"/>
      <c r="AA209" s="128"/>
      <c r="AB209" s="129">
        <f t="shared" si="8"/>
        <v>140</v>
      </c>
      <c r="AC209" s="130">
        <v>154</v>
      </c>
      <c r="AD209" s="131">
        <v>0.1</v>
      </c>
      <c r="AE209" s="117" t="s">
        <v>38</v>
      </c>
      <c r="AF209" s="132" t="s">
        <v>37</v>
      </c>
    </row>
    <row r="210" spans="1:32" ht="26.25" customHeight="1" x14ac:dyDescent="0.25">
      <c r="A210" s="115" t="s">
        <v>28</v>
      </c>
      <c r="B210" s="116" t="s">
        <v>29</v>
      </c>
      <c r="C210" s="116" t="s">
        <v>65</v>
      </c>
      <c r="D210" s="117">
        <v>2018</v>
      </c>
      <c r="E210" s="118">
        <v>2018001704</v>
      </c>
      <c r="F210" s="119" t="s">
        <v>1779</v>
      </c>
      <c r="G210" s="116" t="s">
        <v>32</v>
      </c>
      <c r="H210" s="117" t="s">
        <v>33</v>
      </c>
      <c r="I210" s="120">
        <f>J210/(1+21%)</f>
        <v>145.45454545454547</v>
      </c>
      <c r="J210" s="120">
        <v>176</v>
      </c>
      <c r="K210" s="120">
        <v>176</v>
      </c>
      <c r="L210" s="117"/>
      <c r="M210" s="116" t="s">
        <v>79</v>
      </c>
      <c r="N210" s="134" t="s">
        <v>393</v>
      </c>
      <c r="O210" s="122" t="s">
        <v>394</v>
      </c>
      <c r="P210" s="116" t="s">
        <v>37</v>
      </c>
      <c r="Q210" s="135" t="s">
        <v>493</v>
      </c>
      <c r="R210" s="125" t="s">
        <v>1272</v>
      </c>
      <c r="S210" s="117"/>
      <c r="T210" s="124" t="s">
        <v>314</v>
      </c>
      <c r="U210" s="126">
        <v>43140</v>
      </c>
      <c r="V210" s="126">
        <v>43140</v>
      </c>
      <c r="W210" s="126">
        <v>43143</v>
      </c>
      <c r="X210" s="127">
        <v>43297</v>
      </c>
      <c r="Y210" s="128"/>
      <c r="Z210" s="128"/>
      <c r="AA210" s="128"/>
      <c r="AB210" s="129">
        <f t="shared" si="8"/>
        <v>160</v>
      </c>
      <c r="AC210" s="130">
        <v>176</v>
      </c>
      <c r="AD210" s="131">
        <v>0.1</v>
      </c>
      <c r="AE210" s="117" t="s">
        <v>38</v>
      </c>
      <c r="AF210" s="132" t="s">
        <v>37</v>
      </c>
    </row>
    <row r="211" spans="1:32" ht="26.25" customHeight="1" x14ac:dyDescent="0.25">
      <c r="A211" s="115" t="s">
        <v>28</v>
      </c>
      <c r="B211" s="116" t="s">
        <v>29</v>
      </c>
      <c r="C211" s="116" t="s">
        <v>65</v>
      </c>
      <c r="D211" s="117">
        <v>2018</v>
      </c>
      <c r="E211" s="118">
        <v>2018001707</v>
      </c>
      <c r="F211" s="119" t="s">
        <v>1780</v>
      </c>
      <c r="G211" s="116" t="s">
        <v>32</v>
      </c>
      <c r="H211" s="117" t="s">
        <v>33</v>
      </c>
      <c r="I211" s="120">
        <f>J211/(1+21%)</f>
        <v>145.45454545454547</v>
      </c>
      <c r="J211" s="120">
        <v>176</v>
      </c>
      <c r="K211" s="120">
        <v>176</v>
      </c>
      <c r="L211" s="117"/>
      <c r="M211" s="116" t="s">
        <v>79</v>
      </c>
      <c r="N211" s="134" t="s">
        <v>393</v>
      </c>
      <c r="O211" s="122" t="s">
        <v>394</v>
      </c>
      <c r="P211" s="116" t="s">
        <v>37</v>
      </c>
      <c r="Q211" s="135" t="s">
        <v>493</v>
      </c>
      <c r="R211" s="125" t="s">
        <v>1272</v>
      </c>
      <c r="S211" s="117"/>
      <c r="T211" s="124" t="s">
        <v>314</v>
      </c>
      <c r="U211" s="126">
        <v>43140</v>
      </c>
      <c r="V211" s="126">
        <v>43140</v>
      </c>
      <c r="W211" s="126">
        <v>43143</v>
      </c>
      <c r="X211" s="127">
        <v>43297</v>
      </c>
      <c r="Y211" s="128"/>
      <c r="Z211" s="128"/>
      <c r="AA211" s="128"/>
      <c r="AB211" s="129">
        <f t="shared" si="8"/>
        <v>160</v>
      </c>
      <c r="AC211" s="130">
        <v>176</v>
      </c>
      <c r="AD211" s="131">
        <v>0.1</v>
      </c>
      <c r="AE211" s="117" t="s">
        <v>38</v>
      </c>
      <c r="AF211" s="132" t="s">
        <v>37</v>
      </c>
    </row>
    <row r="212" spans="1:32" ht="26.25" customHeight="1" x14ac:dyDescent="0.25">
      <c r="A212" s="115" t="s">
        <v>28</v>
      </c>
      <c r="B212" s="116" t="s">
        <v>29</v>
      </c>
      <c r="C212" s="116" t="s">
        <v>65</v>
      </c>
      <c r="D212" s="117">
        <v>2018</v>
      </c>
      <c r="E212" s="118">
        <v>2018001806</v>
      </c>
      <c r="F212" s="119" t="s">
        <v>1781</v>
      </c>
      <c r="G212" s="116" t="s">
        <v>32</v>
      </c>
      <c r="H212" s="117" t="s">
        <v>33</v>
      </c>
      <c r="I212" s="120">
        <f>J212/(1+21%)</f>
        <v>154.54545454545456</v>
      </c>
      <c r="J212" s="120">
        <v>187</v>
      </c>
      <c r="K212" s="120">
        <v>187</v>
      </c>
      <c r="L212" s="117"/>
      <c r="M212" s="116" t="s">
        <v>79</v>
      </c>
      <c r="N212" s="134" t="s">
        <v>393</v>
      </c>
      <c r="O212" s="122" t="s">
        <v>394</v>
      </c>
      <c r="P212" s="116" t="s">
        <v>37</v>
      </c>
      <c r="Q212" s="135" t="s">
        <v>493</v>
      </c>
      <c r="R212" s="125" t="s">
        <v>1272</v>
      </c>
      <c r="S212" s="117"/>
      <c r="T212" s="124" t="s">
        <v>314</v>
      </c>
      <c r="U212" s="126">
        <v>43143</v>
      </c>
      <c r="V212" s="126">
        <v>43147</v>
      </c>
      <c r="W212" s="126">
        <v>43147</v>
      </c>
      <c r="X212" s="127">
        <v>43297</v>
      </c>
      <c r="Y212" s="128"/>
      <c r="Z212" s="128"/>
      <c r="AA212" s="128"/>
      <c r="AB212" s="129">
        <f t="shared" si="8"/>
        <v>170</v>
      </c>
      <c r="AC212" s="130">
        <v>187</v>
      </c>
      <c r="AD212" s="131">
        <v>0.1</v>
      </c>
      <c r="AE212" s="117" t="s">
        <v>38</v>
      </c>
      <c r="AF212" s="132" t="s">
        <v>37</v>
      </c>
    </row>
    <row r="213" spans="1:32" ht="26.25" customHeight="1" x14ac:dyDescent="0.25">
      <c r="A213" s="115" t="s">
        <v>28</v>
      </c>
      <c r="B213" s="116" t="s">
        <v>29</v>
      </c>
      <c r="C213" s="116" t="s">
        <v>65</v>
      </c>
      <c r="D213" s="117">
        <v>2018</v>
      </c>
      <c r="E213" s="118">
        <v>2018013009</v>
      </c>
      <c r="F213" s="119" t="s">
        <v>1782</v>
      </c>
      <c r="G213" s="116" t="s">
        <v>32</v>
      </c>
      <c r="H213" s="117" t="s">
        <v>33</v>
      </c>
      <c r="I213" s="120">
        <v>480</v>
      </c>
      <c r="J213" s="120">
        <v>580.79999999999995</v>
      </c>
      <c r="K213" s="120">
        <v>580.79999999999995</v>
      </c>
      <c r="L213" s="117"/>
      <c r="M213" s="116" t="s">
        <v>79</v>
      </c>
      <c r="N213" s="121" t="s">
        <v>1783</v>
      </c>
      <c r="O213" s="122" t="s">
        <v>1784</v>
      </c>
      <c r="P213" s="116" t="s">
        <v>37</v>
      </c>
      <c r="Q213" s="135" t="s">
        <v>493</v>
      </c>
      <c r="R213" s="124" t="s">
        <v>500</v>
      </c>
      <c r="S213" s="117"/>
      <c r="T213" s="124" t="s">
        <v>888</v>
      </c>
      <c r="U213" s="126">
        <v>43329</v>
      </c>
      <c r="V213" s="126">
        <v>43342</v>
      </c>
      <c r="W213" s="126">
        <v>43342</v>
      </c>
      <c r="X213" s="127">
        <v>43353</v>
      </c>
      <c r="Y213" s="128"/>
      <c r="Z213" s="128"/>
      <c r="AA213" s="128"/>
      <c r="AB213" s="129">
        <f t="shared" si="8"/>
        <v>480</v>
      </c>
      <c r="AC213" s="133">
        <v>580.79999999999995</v>
      </c>
      <c r="AD213" s="131">
        <v>0.21</v>
      </c>
      <c r="AE213" s="117" t="s">
        <v>38</v>
      </c>
      <c r="AF213" s="132" t="s">
        <v>37</v>
      </c>
    </row>
    <row r="214" spans="1:32" ht="26.25" customHeight="1" x14ac:dyDescent="0.25">
      <c r="A214" s="115" t="s">
        <v>28</v>
      </c>
      <c r="B214" s="116" t="s">
        <v>29</v>
      </c>
      <c r="C214" s="116" t="s">
        <v>65</v>
      </c>
      <c r="D214" s="117">
        <v>2018</v>
      </c>
      <c r="E214" s="118">
        <v>2018011970</v>
      </c>
      <c r="F214" s="119" t="s">
        <v>1785</v>
      </c>
      <c r="G214" s="116" t="s">
        <v>32</v>
      </c>
      <c r="H214" s="117" t="s">
        <v>33</v>
      </c>
      <c r="I214" s="120">
        <v>440</v>
      </c>
      <c r="J214" s="120">
        <v>532.4</v>
      </c>
      <c r="K214" s="120">
        <v>532.4</v>
      </c>
      <c r="L214" s="117"/>
      <c r="M214" s="116" t="s">
        <v>79</v>
      </c>
      <c r="N214" s="121" t="s">
        <v>1783</v>
      </c>
      <c r="O214" s="122" t="s">
        <v>1784</v>
      </c>
      <c r="P214" s="116" t="s">
        <v>37</v>
      </c>
      <c r="Q214" s="135" t="s">
        <v>493</v>
      </c>
      <c r="R214" s="124" t="s">
        <v>500</v>
      </c>
      <c r="S214" s="117"/>
      <c r="T214" s="124" t="s">
        <v>888</v>
      </c>
      <c r="U214" s="126">
        <v>43301</v>
      </c>
      <c r="V214" s="126">
        <v>43301</v>
      </c>
      <c r="W214" s="126">
        <v>43304</v>
      </c>
      <c r="X214" s="127">
        <v>43360</v>
      </c>
      <c r="Y214" s="128"/>
      <c r="Z214" s="128"/>
      <c r="AA214" s="128"/>
      <c r="AB214" s="129">
        <f t="shared" si="8"/>
        <v>440</v>
      </c>
      <c r="AC214" s="133">
        <v>532.4</v>
      </c>
      <c r="AD214" s="131">
        <v>0.21</v>
      </c>
      <c r="AE214" s="117" t="s">
        <v>38</v>
      </c>
      <c r="AF214" s="132" t="s">
        <v>37</v>
      </c>
    </row>
    <row r="215" spans="1:32" ht="26.25" customHeight="1" x14ac:dyDescent="0.25">
      <c r="A215" s="115" t="s">
        <v>28</v>
      </c>
      <c r="B215" s="116" t="s">
        <v>29</v>
      </c>
      <c r="C215" s="117" t="s">
        <v>65</v>
      </c>
      <c r="D215" s="117">
        <v>2018</v>
      </c>
      <c r="E215" s="118">
        <v>2018010009</v>
      </c>
      <c r="F215" s="119" t="s">
        <v>1786</v>
      </c>
      <c r="G215" s="116" t="s">
        <v>32</v>
      </c>
      <c r="H215" s="117" t="s">
        <v>33</v>
      </c>
      <c r="I215" s="120">
        <v>971.99999999999989</v>
      </c>
      <c r="J215" s="120">
        <v>1176.1199999999999</v>
      </c>
      <c r="K215" s="120">
        <v>1176.1199999999999</v>
      </c>
      <c r="L215" s="117"/>
      <c r="M215" s="117" t="s">
        <v>79</v>
      </c>
      <c r="N215" s="121" t="s">
        <v>1787</v>
      </c>
      <c r="O215" s="122" t="s">
        <v>1788</v>
      </c>
      <c r="P215" s="116" t="s">
        <v>37</v>
      </c>
      <c r="Q215" s="135" t="s">
        <v>493</v>
      </c>
      <c r="R215" s="124" t="s">
        <v>1789</v>
      </c>
      <c r="S215" s="117"/>
      <c r="T215" s="124" t="s">
        <v>832</v>
      </c>
      <c r="U215" s="126">
        <v>43272</v>
      </c>
      <c r="V215" s="126">
        <v>43272</v>
      </c>
      <c r="W215" s="126">
        <v>43273</v>
      </c>
      <c r="X215" s="127">
        <v>43283</v>
      </c>
      <c r="Y215" s="128"/>
      <c r="Z215" s="128"/>
      <c r="AA215" s="128"/>
      <c r="AB215" s="129">
        <f t="shared" si="8"/>
        <v>971.99999999999989</v>
      </c>
      <c r="AC215" s="133">
        <v>1176.1199999999999</v>
      </c>
      <c r="AD215" s="131">
        <v>0.21</v>
      </c>
      <c r="AE215" s="117" t="s">
        <v>38</v>
      </c>
      <c r="AF215" s="132" t="s">
        <v>37</v>
      </c>
    </row>
    <row r="216" spans="1:32" ht="26.25" customHeight="1" x14ac:dyDescent="0.25">
      <c r="A216" s="115" t="s">
        <v>28</v>
      </c>
      <c r="B216" s="116" t="s">
        <v>29</v>
      </c>
      <c r="C216" s="117" t="s">
        <v>495</v>
      </c>
      <c r="D216" s="117">
        <v>2018</v>
      </c>
      <c r="E216" s="118">
        <v>2018011340</v>
      </c>
      <c r="F216" s="119" t="s">
        <v>1790</v>
      </c>
      <c r="G216" s="116" t="s">
        <v>32</v>
      </c>
      <c r="H216" s="117" t="s">
        <v>33</v>
      </c>
      <c r="I216" s="120">
        <v>210</v>
      </c>
      <c r="J216" s="120">
        <v>254.1</v>
      </c>
      <c r="K216" s="120">
        <v>254.1</v>
      </c>
      <c r="L216" s="117"/>
      <c r="M216" s="117" t="s">
        <v>614</v>
      </c>
      <c r="N216" s="121" t="s">
        <v>400</v>
      </c>
      <c r="O216" s="122" t="s">
        <v>401</v>
      </c>
      <c r="P216" s="116" t="s">
        <v>37</v>
      </c>
      <c r="Q216" s="135" t="s">
        <v>493</v>
      </c>
      <c r="R216" s="124" t="s">
        <v>657</v>
      </c>
      <c r="S216" s="117"/>
      <c r="T216" s="124" t="s">
        <v>251</v>
      </c>
      <c r="U216" s="126">
        <v>43301</v>
      </c>
      <c r="V216" s="126">
        <v>43301</v>
      </c>
      <c r="W216" s="126">
        <v>43304</v>
      </c>
      <c r="X216" s="127">
        <v>43311</v>
      </c>
      <c r="Y216" s="128"/>
      <c r="Z216" s="128"/>
      <c r="AA216" s="128"/>
      <c r="AB216" s="129">
        <f t="shared" si="8"/>
        <v>210</v>
      </c>
      <c r="AC216" s="133">
        <v>254.1</v>
      </c>
      <c r="AD216" s="131">
        <v>0.21</v>
      </c>
      <c r="AE216" s="117" t="s">
        <v>38</v>
      </c>
      <c r="AF216" s="132" t="s">
        <v>37</v>
      </c>
    </row>
    <row r="217" spans="1:32" ht="26.25" customHeight="1" x14ac:dyDescent="0.25">
      <c r="A217" s="115" t="s">
        <v>28</v>
      </c>
      <c r="B217" s="116" t="s">
        <v>29</v>
      </c>
      <c r="C217" s="117" t="s">
        <v>495</v>
      </c>
      <c r="D217" s="117">
        <v>2018</v>
      </c>
      <c r="E217" s="118">
        <v>2018011297</v>
      </c>
      <c r="F217" s="119" t="s">
        <v>1791</v>
      </c>
      <c r="G217" s="116" t="s">
        <v>32</v>
      </c>
      <c r="H217" s="117" t="s">
        <v>33</v>
      </c>
      <c r="I217" s="120">
        <v>250</v>
      </c>
      <c r="J217" s="120">
        <v>302.5</v>
      </c>
      <c r="K217" s="120">
        <v>302.5</v>
      </c>
      <c r="L217" s="117"/>
      <c r="M217" s="117" t="s">
        <v>614</v>
      </c>
      <c r="N217" s="121" t="s">
        <v>400</v>
      </c>
      <c r="O217" s="122" t="s">
        <v>401</v>
      </c>
      <c r="P217" s="116" t="s">
        <v>37</v>
      </c>
      <c r="Q217" s="135" t="s">
        <v>493</v>
      </c>
      <c r="R217" s="124" t="s">
        <v>657</v>
      </c>
      <c r="S217" s="117"/>
      <c r="T217" s="124" t="s">
        <v>251</v>
      </c>
      <c r="U217" s="126">
        <v>43301</v>
      </c>
      <c r="V217" s="126">
        <v>43301</v>
      </c>
      <c r="W217" s="126">
        <v>43304</v>
      </c>
      <c r="X217" s="127">
        <v>43311</v>
      </c>
      <c r="Y217" s="128"/>
      <c r="Z217" s="128"/>
      <c r="AA217" s="128"/>
      <c r="AB217" s="129">
        <f t="shared" si="8"/>
        <v>250</v>
      </c>
      <c r="AC217" s="133">
        <v>302.5</v>
      </c>
      <c r="AD217" s="131">
        <v>0.21</v>
      </c>
      <c r="AE217" s="117" t="s">
        <v>38</v>
      </c>
      <c r="AF217" s="132" t="s">
        <v>37</v>
      </c>
    </row>
    <row r="218" spans="1:32" ht="26.25" customHeight="1" x14ac:dyDescent="0.25">
      <c r="A218" s="115" t="s">
        <v>28</v>
      </c>
      <c r="B218" s="116" t="s">
        <v>29</v>
      </c>
      <c r="C218" s="117" t="s">
        <v>495</v>
      </c>
      <c r="D218" s="117">
        <v>2018</v>
      </c>
      <c r="E218" s="118">
        <v>2018011308</v>
      </c>
      <c r="F218" s="119" t="s">
        <v>1792</v>
      </c>
      <c r="G218" s="116" t="s">
        <v>32</v>
      </c>
      <c r="H218" s="117" t="s">
        <v>33</v>
      </c>
      <c r="I218" s="120">
        <v>210</v>
      </c>
      <c r="J218" s="120">
        <v>254.1</v>
      </c>
      <c r="K218" s="120">
        <v>254.1</v>
      </c>
      <c r="L218" s="117"/>
      <c r="M218" s="117" t="s">
        <v>614</v>
      </c>
      <c r="N218" s="121" t="s">
        <v>400</v>
      </c>
      <c r="O218" s="122" t="s">
        <v>401</v>
      </c>
      <c r="P218" s="116" t="s">
        <v>37</v>
      </c>
      <c r="Q218" s="135" t="s">
        <v>493</v>
      </c>
      <c r="R218" s="124" t="s">
        <v>657</v>
      </c>
      <c r="S218" s="117"/>
      <c r="T218" s="124" t="s">
        <v>251</v>
      </c>
      <c r="U218" s="126">
        <v>43301</v>
      </c>
      <c r="V218" s="126">
        <v>43301</v>
      </c>
      <c r="W218" s="126">
        <v>43304</v>
      </c>
      <c r="X218" s="127">
        <v>43311</v>
      </c>
      <c r="Y218" s="128"/>
      <c r="Z218" s="128"/>
      <c r="AA218" s="128"/>
      <c r="AB218" s="129">
        <f t="shared" si="8"/>
        <v>210</v>
      </c>
      <c r="AC218" s="133">
        <v>254.1</v>
      </c>
      <c r="AD218" s="131">
        <v>0.21</v>
      </c>
      <c r="AE218" s="117" t="s">
        <v>38</v>
      </c>
      <c r="AF218" s="132" t="s">
        <v>37</v>
      </c>
    </row>
    <row r="219" spans="1:32" ht="26.25" customHeight="1" x14ac:dyDescent="0.25">
      <c r="A219" s="115" t="s">
        <v>28</v>
      </c>
      <c r="B219" s="116" t="s">
        <v>29</v>
      </c>
      <c r="C219" s="117" t="s">
        <v>495</v>
      </c>
      <c r="D219" s="117">
        <v>2018</v>
      </c>
      <c r="E219" s="118">
        <v>2018011304</v>
      </c>
      <c r="F219" s="119" t="s">
        <v>1793</v>
      </c>
      <c r="G219" s="116" t="s">
        <v>32</v>
      </c>
      <c r="H219" s="117" t="s">
        <v>33</v>
      </c>
      <c r="I219" s="120">
        <v>210</v>
      </c>
      <c r="J219" s="120">
        <v>254.1</v>
      </c>
      <c r="K219" s="120">
        <v>254.1</v>
      </c>
      <c r="L219" s="117"/>
      <c r="M219" s="117" t="s">
        <v>614</v>
      </c>
      <c r="N219" s="121" t="s">
        <v>400</v>
      </c>
      <c r="O219" s="122" t="s">
        <v>401</v>
      </c>
      <c r="P219" s="116" t="s">
        <v>37</v>
      </c>
      <c r="Q219" s="135" t="s">
        <v>493</v>
      </c>
      <c r="R219" s="124" t="s">
        <v>657</v>
      </c>
      <c r="S219" s="117"/>
      <c r="T219" s="124" t="s">
        <v>251</v>
      </c>
      <c r="U219" s="126">
        <v>43301</v>
      </c>
      <c r="V219" s="126">
        <v>43301</v>
      </c>
      <c r="W219" s="126">
        <v>43304</v>
      </c>
      <c r="X219" s="127">
        <v>43311</v>
      </c>
      <c r="Y219" s="128"/>
      <c r="Z219" s="128"/>
      <c r="AA219" s="128"/>
      <c r="AB219" s="129">
        <f t="shared" si="8"/>
        <v>210</v>
      </c>
      <c r="AC219" s="133">
        <v>254.1</v>
      </c>
      <c r="AD219" s="131">
        <v>0.21</v>
      </c>
      <c r="AE219" s="117" t="s">
        <v>38</v>
      </c>
      <c r="AF219" s="132" t="s">
        <v>37</v>
      </c>
    </row>
    <row r="220" spans="1:32" ht="26.25" customHeight="1" x14ac:dyDescent="0.25">
      <c r="A220" s="115" t="s">
        <v>28</v>
      </c>
      <c r="B220" s="116" t="s">
        <v>29</v>
      </c>
      <c r="C220" s="117" t="s">
        <v>495</v>
      </c>
      <c r="D220" s="117">
        <v>2018</v>
      </c>
      <c r="E220" s="118">
        <v>2018011298</v>
      </c>
      <c r="F220" s="119" t="s">
        <v>1794</v>
      </c>
      <c r="G220" s="116" t="s">
        <v>32</v>
      </c>
      <c r="H220" s="117" t="s">
        <v>33</v>
      </c>
      <c r="I220" s="120">
        <v>210</v>
      </c>
      <c r="J220" s="120">
        <v>254.1</v>
      </c>
      <c r="K220" s="120">
        <v>254.1</v>
      </c>
      <c r="L220" s="117"/>
      <c r="M220" s="117" t="s">
        <v>614</v>
      </c>
      <c r="N220" s="121" t="s">
        <v>400</v>
      </c>
      <c r="O220" s="122" t="s">
        <v>401</v>
      </c>
      <c r="P220" s="116" t="s">
        <v>37</v>
      </c>
      <c r="Q220" s="135" t="s">
        <v>493</v>
      </c>
      <c r="R220" s="124" t="s">
        <v>657</v>
      </c>
      <c r="S220" s="117"/>
      <c r="T220" s="124" t="s">
        <v>251</v>
      </c>
      <c r="U220" s="126">
        <v>43301</v>
      </c>
      <c r="V220" s="126">
        <v>43301</v>
      </c>
      <c r="W220" s="126">
        <v>43304</v>
      </c>
      <c r="X220" s="127">
        <v>43311</v>
      </c>
      <c r="Y220" s="128"/>
      <c r="Z220" s="128"/>
      <c r="AA220" s="128"/>
      <c r="AB220" s="129">
        <f t="shared" si="8"/>
        <v>210</v>
      </c>
      <c r="AC220" s="133">
        <v>254.1</v>
      </c>
      <c r="AD220" s="131">
        <v>0.21</v>
      </c>
      <c r="AE220" s="117" t="s">
        <v>38</v>
      </c>
      <c r="AF220" s="132" t="s">
        <v>37</v>
      </c>
    </row>
    <row r="221" spans="1:32" ht="26.25" customHeight="1" x14ac:dyDescent="0.25">
      <c r="A221" s="115" t="s">
        <v>28</v>
      </c>
      <c r="B221" s="116" t="s">
        <v>29</v>
      </c>
      <c r="C221" s="117" t="s">
        <v>495</v>
      </c>
      <c r="D221" s="117">
        <v>2018</v>
      </c>
      <c r="E221" s="118">
        <v>2018011300</v>
      </c>
      <c r="F221" s="119" t="s">
        <v>1795</v>
      </c>
      <c r="G221" s="116" t="s">
        <v>32</v>
      </c>
      <c r="H221" s="117" t="s">
        <v>33</v>
      </c>
      <c r="I221" s="120">
        <v>210</v>
      </c>
      <c r="J221" s="120">
        <v>254.1</v>
      </c>
      <c r="K221" s="120">
        <v>254.1</v>
      </c>
      <c r="L221" s="117"/>
      <c r="M221" s="117" t="s">
        <v>614</v>
      </c>
      <c r="N221" s="121" t="s">
        <v>400</v>
      </c>
      <c r="O221" s="122" t="s">
        <v>401</v>
      </c>
      <c r="P221" s="116" t="s">
        <v>37</v>
      </c>
      <c r="Q221" s="135" t="s">
        <v>493</v>
      </c>
      <c r="R221" s="124" t="s">
        <v>657</v>
      </c>
      <c r="S221" s="117"/>
      <c r="T221" s="124" t="s">
        <v>251</v>
      </c>
      <c r="U221" s="126">
        <v>43301</v>
      </c>
      <c r="V221" s="126">
        <v>43301</v>
      </c>
      <c r="W221" s="126">
        <v>43304</v>
      </c>
      <c r="X221" s="127">
        <v>43311</v>
      </c>
      <c r="Y221" s="128"/>
      <c r="Z221" s="128"/>
      <c r="AA221" s="128"/>
      <c r="AB221" s="129">
        <f t="shared" si="8"/>
        <v>210</v>
      </c>
      <c r="AC221" s="133">
        <v>254.1</v>
      </c>
      <c r="AD221" s="131">
        <v>0.21</v>
      </c>
      <c r="AE221" s="117" t="s">
        <v>38</v>
      </c>
      <c r="AF221" s="132" t="s">
        <v>37</v>
      </c>
    </row>
    <row r="222" spans="1:32" ht="26.25" customHeight="1" x14ac:dyDescent="0.25">
      <c r="A222" s="115" t="s">
        <v>28</v>
      </c>
      <c r="B222" s="116" t="s">
        <v>29</v>
      </c>
      <c r="C222" s="117" t="s">
        <v>495</v>
      </c>
      <c r="D222" s="117">
        <v>2018</v>
      </c>
      <c r="E222" s="118">
        <v>2018011301</v>
      </c>
      <c r="F222" s="119" t="s">
        <v>1796</v>
      </c>
      <c r="G222" s="116" t="s">
        <v>32</v>
      </c>
      <c r="H222" s="117" t="s">
        <v>33</v>
      </c>
      <c r="I222" s="120">
        <v>210</v>
      </c>
      <c r="J222" s="120">
        <v>254.1</v>
      </c>
      <c r="K222" s="120">
        <v>254.1</v>
      </c>
      <c r="L222" s="117"/>
      <c r="M222" s="117" t="s">
        <v>614</v>
      </c>
      <c r="N222" s="121" t="s">
        <v>400</v>
      </c>
      <c r="O222" s="122" t="s">
        <v>401</v>
      </c>
      <c r="P222" s="116" t="s">
        <v>37</v>
      </c>
      <c r="Q222" s="135" t="s">
        <v>493</v>
      </c>
      <c r="R222" s="124" t="s">
        <v>657</v>
      </c>
      <c r="S222" s="117"/>
      <c r="T222" s="124" t="s">
        <v>251</v>
      </c>
      <c r="U222" s="126">
        <v>43301</v>
      </c>
      <c r="V222" s="126">
        <v>43301</v>
      </c>
      <c r="W222" s="126">
        <v>43304</v>
      </c>
      <c r="X222" s="127">
        <v>43311</v>
      </c>
      <c r="Y222" s="128"/>
      <c r="Z222" s="128"/>
      <c r="AA222" s="128"/>
      <c r="AB222" s="129">
        <f t="shared" si="8"/>
        <v>210</v>
      </c>
      <c r="AC222" s="133">
        <v>254.1</v>
      </c>
      <c r="AD222" s="131">
        <v>0.21</v>
      </c>
      <c r="AE222" s="117" t="s">
        <v>38</v>
      </c>
      <c r="AF222" s="132" t="s">
        <v>37</v>
      </c>
    </row>
    <row r="223" spans="1:32" ht="26.25" customHeight="1" x14ac:dyDescent="0.25">
      <c r="A223" s="115" t="s">
        <v>28</v>
      </c>
      <c r="B223" s="116" t="s">
        <v>29</v>
      </c>
      <c r="C223" s="117" t="s">
        <v>495</v>
      </c>
      <c r="D223" s="117">
        <v>2018</v>
      </c>
      <c r="E223" s="118">
        <v>2018011299</v>
      </c>
      <c r="F223" s="119" t="s">
        <v>1797</v>
      </c>
      <c r="G223" s="116" t="s">
        <v>32</v>
      </c>
      <c r="H223" s="117" t="s">
        <v>33</v>
      </c>
      <c r="I223" s="120">
        <v>210</v>
      </c>
      <c r="J223" s="120">
        <v>254.1</v>
      </c>
      <c r="K223" s="120">
        <v>254.1</v>
      </c>
      <c r="L223" s="117"/>
      <c r="M223" s="117" t="s">
        <v>614</v>
      </c>
      <c r="N223" s="121" t="s">
        <v>400</v>
      </c>
      <c r="O223" s="122" t="s">
        <v>401</v>
      </c>
      <c r="P223" s="116" t="s">
        <v>37</v>
      </c>
      <c r="Q223" s="135" t="s">
        <v>493</v>
      </c>
      <c r="R223" s="124" t="s">
        <v>657</v>
      </c>
      <c r="S223" s="117"/>
      <c r="T223" s="124" t="s">
        <v>251</v>
      </c>
      <c r="U223" s="126">
        <v>43301</v>
      </c>
      <c r="V223" s="126">
        <v>43301</v>
      </c>
      <c r="W223" s="126">
        <v>43304</v>
      </c>
      <c r="X223" s="127">
        <v>43311</v>
      </c>
      <c r="Y223" s="128"/>
      <c r="Z223" s="128"/>
      <c r="AA223" s="128"/>
      <c r="AB223" s="129">
        <f t="shared" si="8"/>
        <v>210</v>
      </c>
      <c r="AC223" s="133">
        <v>254.1</v>
      </c>
      <c r="AD223" s="131">
        <v>0.21</v>
      </c>
      <c r="AE223" s="117" t="s">
        <v>38</v>
      </c>
      <c r="AF223" s="132" t="s">
        <v>37</v>
      </c>
    </row>
    <row r="224" spans="1:32" ht="26.25" customHeight="1" x14ac:dyDescent="0.25">
      <c r="A224" s="115" t="s">
        <v>28</v>
      </c>
      <c r="B224" s="116" t="s">
        <v>29</v>
      </c>
      <c r="C224" s="117" t="s">
        <v>495</v>
      </c>
      <c r="D224" s="117">
        <v>2018</v>
      </c>
      <c r="E224" s="118">
        <v>2018010633</v>
      </c>
      <c r="F224" s="119" t="s">
        <v>1798</v>
      </c>
      <c r="G224" s="116" t="s">
        <v>32</v>
      </c>
      <c r="H224" s="117" t="s">
        <v>33</v>
      </c>
      <c r="I224" s="120">
        <v>1150</v>
      </c>
      <c r="J224" s="120">
        <v>1391.5</v>
      </c>
      <c r="K224" s="120">
        <v>1391.5</v>
      </c>
      <c r="L224" s="117"/>
      <c r="M224" s="117" t="s">
        <v>614</v>
      </c>
      <c r="N224" s="121" t="s">
        <v>400</v>
      </c>
      <c r="O224" s="122" t="s">
        <v>401</v>
      </c>
      <c r="P224" s="116" t="s">
        <v>37</v>
      </c>
      <c r="Q224" s="135" t="s">
        <v>493</v>
      </c>
      <c r="R224" s="124" t="s">
        <v>657</v>
      </c>
      <c r="S224" s="117"/>
      <c r="T224" s="124" t="s">
        <v>251</v>
      </c>
      <c r="U224" s="126">
        <v>43305</v>
      </c>
      <c r="V224" s="126">
        <v>43307</v>
      </c>
      <c r="W224" s="126">
        <v>43308</v>
      </c>
      <c r="X224" s="127">
        <v>43340</v>
      </c>
      <c r="Y224" s="128"/>
      <c r="Z224" s="128"/>
      <c r="AA224" s="128"/>
      <c r="AB224" s="129">
        <f t="shared" si="8"/>
        <v>1150</v>
      </c>
      <c r="AC224" s="133">
        <v>1391.5</v>
      </c>
      <c r="AD224" s="131">
        <v>0.21</v>
      </c>
      <c r="AE224" s="117" t="s">
        <v>38</v>
      </c>
      <c r="AF224" s="132" t="s">
        <v>37</v>
      </c>
    </row>
    <row r="225" spans="1:32" ht="26.25" customHeight="1" x14ac:dyDescent="0.25">
      <c r="A225" s="115" t="s">
        <v>28</v>
      </c>
      <c r="B225" s="116" t="s">
        <v>29</v>
      </c>
      <c r="C225" s="117" t="s">
        <v>495</v>
      </c>
      <c r="D225" s="117">
        <v>2018</v>
      </c>
      <c r="E225" s="118">
        <v>2018011296</v>
      </c>
      <c r="F225" s="119" t="s">
        <v>1799</v>
      </c>
      <c r="G225" s="116" t="s">
        <v>32</v>
      </c>
      <c r="H225" s="117" t="s">
        <v>33</v>
      </c>
      <c r="I225" s="120">
        <v>210</v>
      </c>
      <c r="J225" s="120">
        <v>254.1</v>
      </c>
      <c r="K225" s="120">
        <v>254.1</v>
      </c>
      <c r="L225" s="117"/>
      <c r="M225" s="117" t="s">
        <v>614</v>
      </c>
      <c r="N225" s="121" t="s">
        <v>400</v>
      </c>
      <c r="O225" s="122" t="s">
        <v>401</v>
      </c>
      <c r="P225" s="116" t="s">
        <v>37</v>
      </c>
      <c r="Q225" s="135" t="s">
        <v>493</v>
      </c>
      <c r="R225" s="124" t="s">
        <v>657</v>
      </c>
      <c r="S225" s="117"/>
      <c r="T225" s="124" t="s">
        <v>251</v>
      </c>
      <c r="U225" s="126">
        <v>43301</v>
      </c>
      <c r="V225" s="126">
        <v>43301</v>
      </c>
      <c r="W225" s="126">
        <v>43304</v>
      </c>
      <c r="X225" s="127">
        <v>43311</v>
      </c>
      <c r="Y225" s="128"/>
      <c r="Z225" s="128"/>
      <c r="AA225" s="128"/>
      <c r="AB225" s="129">
        <f t="shared" si="8"/>
        <v>210</v>
      </c>
      <c r="AC225" s="133">
        <v>254.1</v>
      </c>
      <c r="AD225" s="131">
        <v>0.21</v>
      </c>
      <c r="AE225" s="117" t="s">
        <v>38</v>
      </c>
      <c r="AF225" s="132" t="s">
        <v>37</v>
      </c>
    </row>
    <row r="226" spans="1:32" ht="26.25" customHeight="1" x14ac:dyDescent="0.25">
      <c r="A226" s="115" t="s">
        <v>28</v>
      </c>
      <c r="B226" s="116" t="s">
        <v>29</v>
      </c>
      <c r="C226" s="117" t="s">
        <v>495</v>
      </c>
      <c r="D226" s="117">
        <v>2018</v>
      </c>
      <c r="E226" s="118">
        <v>2018011331</v>
      </c>
      <c r="F226" s="119" t="s">
        <v>1800</v>
      </c>
      <c r="G226" s="116" t="s">
        <v>32</v>
      </c>
      <c r="H226" s="117" t="s">
        <v>33</v>
      </c>
      <c r="I226" s="120">
        <v>210</v>
      </c>
      <c r="J226" s="120">
        <v>254.1</v>
      </c>
      <c r="K226" s="120">
        <v>254.1</v>
      </c>
      <c r="L226" s="117"/>
      <c r="M226" s="117" t="s">
        <v>614</v>
      </c>
      <c r="N226" s="121" t="s">
        <v>400</v>
      </c>
      <c r="O226" s="122" t="s">
        <v>401</v>
      </c>
      <c r="P226" s="116" t="s">
        <v>37</v>
      </c>
      <c r="Q226" s="135" t="s">
        <v>493</v>
      </c>
      <c r="R226" s="124" t="s">
        <v>657</v>
      </c>
      <c r="S226" s="117"/>
      <c r="T226" s="124" t="s">
        <v>251</v>
      </c>
      <c r="U226" s="126">
        <v>43301</v>
      </c>
      <c r="V226" s="126">
        <v>43301</v>
      </c>
      <c r="W226" s="126">
        <v>43304</v>
      </c>
      <c r="X226" s="127">
        <v>43311</v>
      </c>
      <c r="Y226" s="128"/>
      <c r="Z226" s="128"/>
      <c r="AA226" s="128"/>
      <c r="AB226" s="129">
        <f t="shared" si="8"/>
        <v>210</v>
      </c>
      <c r="AC226" s="133">
        <v>254.1</v>
      </c>
      <c r="AD226" s="131">
        <v>0.21</v>
      </c>
      <c r="AE226" s="117" t="s">
        <v>38</v>
      </c>
      <c r="AF226" s="132" t="s">
        <v>37</v>
      </c>
    </row>
    <row r="227" spans="1:32" ht="26.25" customHeight="1" x14ac:dyDescent="0.25">
      <c r="A227" s="115" t="s">
        <v>28</v>
      </c>
      <c r="B227" s="116" t="s">
        <v>29</v>
      </c>
      <c r="C227" s="117" t="s">
        <v>495</v>
      </c>
      <c r="D227" s="117">
        <v>2018</v>
      </c>
      <c r="E227" s="118">
        <v>2018011302</v>
      </c>
      <c r="F227" s="119" t="s">
        <v>1801</v>
      </c>
      <c r="G227" s="116" t="s">
        <v>32</v>
      </c>
      <c r="H227" s="117" t="s">
        <v>33</v>
      </c>
      <c r="I227" s="120">
        <v>40</v>
      </c>
      <c r="J227" s="120">
        <v>48.4</v>
      </c>
      <c r="K227" s="120">
        <v>48.4</v>
      </c>
      <c r="L227" s="117"/>
      <c r="M227" s="117" t="s">
        <v>614</v>
      </c>
      <c r="N227" s="121" t="s">
        <v>400</v>
      </c>
      <c r="O227" s="122" t="s">
        <v>401</v>
      </c>
      <c r="P227" s="116" t="s">
        <v>37</v>
      </c>
      <c r="Q227" s="135" t="s">
        <v>493</v>
      </c>
      <c r="R227" s="124" t="s">
        <v>657</v>
      </c>
      <c r="S227" s="117"/>
      <c r="T227" s="124" t="s">
        <v>251</v>
      </c>
      <c r="U227" s="126">
        <v>43298</v>
      </c>
      <c r="V227" s="126">
        <v>43301</v>
      </c>
      <c r="W227" s="126">
        <v>43304</v>
      </c>
      <c r="X227" s="127">
        <v>43311</v>
      </c>
      <c r="Y227" s="128"/>
      <c r="Z227" s="128"/>
      <c r="AA227" s="128"/>
      <c r="AB227" s="129">
        <f t="shared" si="8"/>
        <v>40</v>
      </c>
      <c r="AC227" s="133">
        <v>48.4</v>
      </c>
      <c r="AD227" s="131">
        <v>0.21</v>
      </c>
      <c r="AE227" s="117" t="s">
        <v>38</v>
      </c>
      <c r="AF227" s="132" t="s">
        <v>37</v>
      </c>
    </row>
    <row r="228" spans="1:32" ht="26.25" customHeight="1" x14ac:dyDescent="0.25">
      <c r="A228" s="115" t="s">
        <v>28</v>
      </c>
      <c r="B228" s="116" t="s">
        <v>29</v>
      </c>
      <c r="C228" s="117" t="s">
        <v>495</v>
      </c>
      <c r="D228" s="117">
        <v>2018</v>
      </c>
      <c r="E228" s="118">
        <v>2018011266</v>
      </c>
      <c r="F228" s="119" t="s">
        <v>1802</v>
      </c>
      <c r="G228" s="116" t="s">
        <v>32</v>
      </c>
      <c r="H228" s="117" t="s">
        <v>33</v>
      </c>
      <c r="I228" s="120">
        <v>950</v>
      </c>
      <c r="J228" s="120">
        <v>1149.5</v>
      </c>
      <c r="K228" s="120">
        <v>1149.5</v>
      </c>
      <c r="L228" s="117"/>
      <c r="M228" s="117" t="s">
        <v>614</v>
      </c>
      <c r="N228" s="121" t="s">
        <v>400</v>
      </c>
      <c r="O228" s="122" t="s">
        <v>401</v>
      </c>
      <c r="P228" s="116" t="s">
        <v>37</v>
      </c>
      <c r="Q228" s="135" t="s">
        <v>493</v>
      </c>
      <c r="R228" s="124" t="s">
        <v>657</v>
      </c>
      <c r="S228" s="117"/>
      <c r="T228" s="124" t="s">
        <v>251</v>
      </c>
      <c r="U228" s="126">
        <v>43298</v>
      </c>
      <c r="V228" s="126">
        <v>43301</v>
      </c>
      <c r="W228" s="126">
        <v>43304</v>
      </c>
      <c r="X228" s="127">
        <v>43340</v>
      </c>
      <c r="Y228" s="128"/>
      <c r="Z228" s="128"/>
      <c r="AA228" s="128"/>
      <c r="AB228" s="129">
        <f t="shared" si="8"/>
        <v>950</v>
      </c>
      <c r="AC228" s="133">
        <v>1149.5</v>
      </c>
      <c r="AD228" s="131">
        <v>0.21</v>
      </c>
      <c r="AE228" s="117" t="s">
        <v>38</v>
      </c>
      <c r="AF228" s="132" t="s">
        <v>37</v>
      </c>
    </row>
    <row r="229" spans="1:32" ht="26.25" customHeight="1" x14ac:dyDescent="0.25">
      <c r="A229" s="115" t="s">
        <v>28</v>
      </c>
      <c r="B229" s="116" t="s">
        <v>29</v>
      </c>
      <c r="C229" s="117" t="s">
        <v>495</v>
      </c>
      <c r="D229" s="117">
        <v>2018</v>
      </c>
      <c r="E229" s="118">
        <v>2018011327</v>
      </c>
      <c r="F229" s="119" t="s">
        <v>1803</v>
      </c>
      <c r="G229" s="116" t="s">
        <v>32</v>
      </c>
      <c r="H229" s="117" t="s">
        <v>33</v>
      </c>
      <c r="I229" s="120">
        <v>210</v>
      </c>
      <c r="J229" s="120">
        <v>254.1</v>
      </c>
      <c r="K229" s="120">
        <v>254.1</v>
      </c>
      <c r="L229" s="117"/>
      <c r="M229" s="117" t="s">
        <v>614</v>
      </c>
      <c r="N229" s="121" t="s">
        <v>400</v>
      </c>
      <c r="O229" s="122" t="s">
        <v>401</v>
      </c>
      <c r="P229" s="116" t="s">
        <v>37</v>
      </c>
      <c r="Q229" s="135" t="s">
        <v>493</v>
      </c>
      <c r="R229" s="124" t="s">
        <v>657</v>
      </c>
      <c r="S229" s="117"/>
      <c r="T229" s="124" t="s">
        <v>251</v>
      </c>
      <c r="U229" s="126">
        <v>43301</v>
      </c>
      <c r="V229" s="126">
        <v>43301</v>
      </c>
      <c r="W229" s="126">
        <v>43304</v>
      </c>
      <c r="X229" s="127">
        <v>43311</v>
      </c>
      <c r="Y229" s="128"/>
      <c r="Z229" s="128"/>
      <c r="AA229" s="128"/>
      <c r="AB229" s="129">
        <f t="shared" si="8"/>
        <v>210</v>
      </c>
      <c r="AC229" s="133">
        <v>254.1</v>
      </c>
      <c r="AD229" s="131">
        <v>0.21</v>
      </c>
      <c r="AE229" s="117" t="s">
        <v>38</v>
      </c>
      <c r="AF229" s="132" t="s">
        <v>37</v>
      </c>
    </row>
    <row r="230" spans="1:32" ht="26.25" customHeight="1" x14ac:dyDescent="0.25">
      <c r="A230" s="115" t="s">
        <v>28</v>
      </c>
      <c r="B230" s="116" t="s">
        <v>29</v>
      </c>
      <c r="C230" s="117" t="s">
        <v>495</v>
      </c>
      <c r="D230" s="117">
        <v>2018</v>
      </c>
      <c r="E230" s="118">
        <v>2018011329</v>
      </c>
      <c r="F230" s="119" t="s">
        <v>1804</v>
      </c>
      <c r="G230" s="116" t="s">
        <v>32</v>
      </c>
      <c r="H230" s="117" t="s">
        <v>33</v>
      </c>
      <c r="I230" s="120">
        <v>210</v>
      </c>
      <c r="J230" s="120">
        <v>254.1</v>
      </c>
      <c r="K230" s="120">
        <v>254.1</v>
      </c>
      <c r="L230" s="117"/>
      <c r="M230" s="117" t="s">
        <v>614</v>
      </c>
      <c r="N230" s="121" t="s">
        <v>400</v>
      </c>
      <c r="O230" s="122" t="s">
        <v>401</v>
      </c>
      <c r="P230" s="116" t="s">
        <v>37</v>
      </c>
      <c r="Q230" s="135" t="s">
        <v>493</v>
      </c>
      <c r="R230" s="124" t="s">
        <v>657</v>
      </c>
      <c r="S230" s="117"/>
      <c r="T230" s="124" t="s">
        <v>251</v>
      </c>
      <c r="U230" s="126">
        <v>43301</v>
      </c>
      <c r="V230" s="126">
        <v>43301</v>
      </c>
      <c r="W230" s="126">
        <v>43304</v>
      </c>
      <c r="X230" s="127">
        <v>43311</v>
      </c>
      <c r="Y230" s="128"/>
      <c r="Z230" s="128"/>
      <c r="AA230" s="128"/>
      <c r="AB230" s="129">
        <f t="shared" si="8"/>
        <v>210</v>
      </c>
      <c r="AC230" s="133">
        <v>254.1</v>
      </c>
      <c r="AD230" s="131">
        <v>0.21</v>
      </c>
      <c r="AE230" s="117" t="s">
        <v>38</v>
      </c>
      <c r="AF230" s="132" t="s">
        <v>37</v>
      </c>
    </row>
    <row r="231" spans="1:32" ht="26.25" customHeight="1" x14ac:dyDescent="0.25">
      <c r="A231" s="115" t="s">
        <v>28</v>
      </c>
      <c r="B231" s="116" t="s">
        <v>29</v>
      </c>
      <c r="C231" s="117" t="s">
        <v>495</v>
      </c>
      <c r="D231" s="117">
        <v>2018</v>
      </c>
      <c r="E231" s="118">
        <v>2018011351</v>
      </c>
      <c r="F231" s="119" t="s">
        <v>1805</v>
      </c>
      <c r="G231" s="116" t="s">
        <v>32</v>
      </c>
      <c r="H231" s="117" t="s">
        <v>33</v>
      </c>
      <c r="I231" s="120">
        <v>210</v>
      </c>
      <c r="J231" s="120">
        <v>254.1</v>
      </c>
      <c r="K231" s="120">
        <v>254.1</v>
      </c>
      <c r="L231" s="117"/>
      <c r="M231" s="117" t="s">
        <v>614</v>
      </c>
      <c r="N231" s="121" t="s">
        <v>400</v>
      </c>
      <c r="O231" s="122" t="s">
        <v>401</v>
      </c>
      <c r="P231" s="116" t="s">
        <v>37</v>
      </c>
      <c r="Q231" s="135" t="s">
        <v>493</v>
      </c>
      <c r="R231" s="124" t="s">
        <v>657</v>
      </c>
      <c r="S231" s="117"/>
      <c r="T231" s="124" t="s">
        <v>251</v>
      </c>
      <c r="U231" s="126">
        <v>43301</v>
      </c>
      <c r="V231" s="126">
        <v>43301</v>
      </c>
      <c r="W231" s="126">
        <v>43304</v>
      </c>
      <c r="X231" s="127">
        <v>43311</v>
      </c>
      <c r="Y231" s="128"/>
      <c r="Z231" s="128"/>
      <c r="AA231" s="128"/>
      <c r="AB231" s="129">
        <f t="shared" si="8"/>
        <v>210</v>
      </c>
      <c r="AC231" s="133">
        <v>254.1</v>
      </c>
      <c r="AD231" s="131">
        <v>0.21</v>
      </c>
      <c r="AE231" s="117" t="s">
        <v>38</v>
      </c>
      <c r="AF231" s="132" t="s">
        <v>37</v>
      </c>
    </row>
    <row r="232" spans="1:32" ht="26.25" customHeight="1" x14ac:dyDescent="0.25">
      <c r="A232" s="115" t="s">
        <v>28</v>
      </c>
      <c r="B232" s="116" t="s">
        <v>29</v>
      </c>
      <c r="C232" s="117" t="s">
        <v>495</v>
      </c>
      <c r="D232" s="117">
        <v>2018</v>
      </c>
      <c r="E232" s="118">
        <v>2018011369</v>
      </c>
      <c r="F232" s="119" t="s">
        <v>1806</v>
      </c>
      <c r="G232" s="116" t="s">
        <v>32</v>
      </c>
      <c r="H232" s="117" t="s">
        <v>33</v>
      </c>
      <c r="I232" s="120">
        <v>210</v>
      </c>
      <c r="J232" s="120">
        <v>254.1</v>
      </c>
      <c r="K232" s="120">
        <v>254.1</v>
      </c>
      <c r="L232" s="117"/>
      <c r="M232" s="117" t="s">
        <v>614</v>
      </c>
      <c r="N232" s="121" t="s">
        <v>400</v>
      </c>
      <c r="O232" s="122" t="s">
        <v>401</v>
      </c>
      <c r="P232" s="116" t="s">
        <v>37</v>
      </c>
      <c r="Q232" s="135" t="s">
        <v>493</v>
      </c>
      <c r="R232" s="124" t="s">
        <v>657</v>
      </c>
      <c r="S232" s="117"/>
      <c r="T232" s="124" t="s">
        <v>251</v>
      </c>
      <c r="U232" s="126">
        <v>43301</v>
      </c>
      <c r="V232" s="126">
        <v>43301</v>
      </c>
      <c r="W232" s="126">
        <v>43304</v>
      </c>
      <c r="X232" s="127">
        <v>43311</v>
      </c>
      <c r="Y232" s="128"/>
      <c r="Z232" s="128"/>
      <c r="AA232" s="128"/>
      <c r="AB232" s="129">
        <f t="shared" si="8"/>
        <v>210</v>
      </c>
      <c r="AC232" s="133">
        <v>254.1</v>
      </c>
      <c r="AD232" s="131">
        <v>0.21</v>
      </c>
      <c r="AE232" s="117" t="s">
        <v>38</v>
      </c>
      <c r="AF232" s="132" t="s">
        <v>37</v>
      </c>
    </row>
    <row r="233" spans="1:32" ht="26.25" customHeight="1" x14ac:dyDescent="0.25">
      <c r="A233" s="115" t="s">
        <v>28</v>
      </c>
      <c r="B233" s="116" t="s">
        <v>29</v>
      </c>
      <c r="C233" s="117" t="s">
        <v>495</v>
      </c>
      <c r="D233" s="117">
        <v>2018</v>
      </c>
      <c r="E233" s="118">
        <v>2018011396</v>
      </c>
      <c r="F233" s="119" t="s">
        <v>1807</v>
      </c>
      <c r="G233" s="116" t="s">
        <v>32</v>
      </c>
      <c r="H233" s="117" t="s">
        <v>33</v>
      </c>
      <c r="I233" s="120">
        <v>210</v>
      </c>
      <c r="J233" s="120">
        <v>254.1</v>
      </c>
      <c r="K233" s="120">
        <v>254.1</v>
      </c>
      <c r="L233" s="117"/>
      <c r="M233" s="117" t="s">
        <v>614</v>
      </c>
      <c r="N233" s="121" t="s">
        <v>400</v>
      </c>
      <c r="O233" s="122" t="s">
        <v>401</v>
      </c>
      <c r="P233" s="116" t="s">
        <v>37</v>
      </c>
      <c r="Q233" s="135" t="s">
        <v>493</v>
      </c>
      <c r="R233" s="124" t="s">
        <v>657</v>
      </c>
      <c r="S233" s="117"/>
      <c r="T233" s="124" t="s">
        <v>251</v>
      </c>
      <c r="U233" s="126">
        <v>43301</v>
      </c>
      <c r="V233" s="126">
        <v>43301</v>
      </c>
      <c r="W233" s="126">
        <v>43304</v>
      </c>
      <c r="X233" s="127">
        <v>43311</v>
      </c>
      <c r="Y233" s="128"/>
      <c r="Z233" s="128"/>
      <c r="AA233" s="128"/>
      <c r="AB233" s="129">
        <f t="shared" si="8"/>
        <v>210</v>
      </c>
      <c r="AC233" s="133">
        <v>254.1</v>
      </c>
      <c r="AD233" s="131">
        <v>0.21</v>
      </c>
      <c r="AE233" s="117" t="s">
        <v>38</v>
      </c>
      <c r="AF233" s="132" t="s">
        <v>37</v>
      </c>
    </row>
    <row r="234" spans="1:32" ht="26.25" customHeight="1" x14ac:dyDescent="0.25">
      <c r="A234" s="115" t="s">
        <v>28</v>
      </c>
      <c r="B234" s="116" t="s">
        <v>29</v>
      </c>
      <c r="C234" s="117" t="s">
        <v>495</v>
      </c>
      <c r="D234" s="117">
        <v>2018</v>
      </c>
      <c r="E234" s="118">
        <v>2018011402</v>
      </c>
      <c r="F234" s="119" t="s">
        <v>1808</v>
      </c>
      <c r="G234" s="116" t="s">
        <v>32</v>
      </c>
      <c r="H234" s="117" t="s">
        <v>33</v>
      </c>
      <c r="I234" s="120">
        <v>210</v>
      </c>
      <c r="J234" s="120">
        <v>254.1</v>
      </c>
      <c r="K234" s="120">
        <v>254.1</v>
      </c>
      <c r="L234" s="117"/>
      <c r="M234" s="117" t="s">
        <v>614</v>
      </c>
      <c r="N234" s="121" t="s">
        <v>400</v>
      </c>
      <c r="O234" s="122" t="s">
        <v>401</v>
      </c>
      <c r="P234" s="116" t="s">
        <v>37</v>
      </c>
      <c r="Q234" s="135" t="s">
        <v>493</v>
      </c>
      <c r="R234" s="124" t="s">
        <v>657</v>
      </c>
      <c r="S234" s="117"/>
      <c r="T234" s="124" t="s">
        <v>251</v>
      </c>
      <c r="U234" s="126">
        <v>43301</v>
      </c>
      <c r="V234" s="126">
        <v>43301</v>
      </c>
      <c r="W234" s="126">
        <v>43304</v>
      </c>
      <c r="X234" s="127">
        <v>43311</v>
      </c>
      <c r="Y234" s="128"/>
      <c r="Z234" s="128"/>
      <c r="AA234" s="128"/>
      <c r="AB234" s="129">
        <f t="shared" si="8"/>
        <v>210</v>
      </c>
      <c r="AC234" s="133">
        <v>254.1</v>
      </c>
      <c r="AD234" s="131">
        <v>0.21</v>
      </c>
      <c r="AE234" s="117" t="s">
        <v>38</v>
      </c>
      <c r="AF234" s="132" t="s">
        <v>37</v>
      </c>
    </row>
    <row r="235" spans="1:32" ht="26.25" customHeight="1" x14ac:dyDescent="0.25">
      <c r="A235" s="115" t="s">
        <v>28</v>
      </c>
      <c r="B235" s="116" t="s">
        <v>29</v>
      </c>
      <c r="C235" s="117" t="s">
        <v>495</v>
      </c>
      <c r="D235" s="117">
        <v>2018</v>
      </c>
      <c r="E235" s="118">
        <v>2018010021</v>
      </c>
      <c r="F235" s="119" t="s">
        <v>1809</v>
      </c>
      <c r="G235" s="116" t="s">
        <v>32</v>
      </c>
      <c r="H235" s="117" t="s">
        <v>33</v>
      </c>
      <c r="I235" s="120">
        <v>420</v>
      </c>
      <c r="J235" s="120">
        <v>508.2</v>
      </c>
      <c r="K235" s="120">
        <v>508.2</v>
      </c>
      <c r="L235" s="117"/>
      <c r="M235" s="117" t="s">
        <v>614</v>
      </c>
      <c r="N235" s="121" t="s">
        <v>400</v>
      </c>
      <c r="O235" s="122" t="s">
        <v>401</v>
      </c>
      <c r="P235" s="116" t="s">
        <v>37</v>
      </c>
      <c r="Q235" s="135" t="s">
        <v>493</v>
      </c>
      <c r="R235" s="124" t="s">
        <v>657</v>
      </c>
      <c r="S235" s="117"/>
      <c r="T235" s="124" t="s">
        <v>251</v>
      </c>
      <c r="U235" s="126">
        <v>43279</v>
      </c>
      <c r="V235" s="126">
        <v>43279</v>
      </c>
      <c r="W235" s="126">
        <v>43280</v>
      </c>
      <c r="X235" s="127">
        <v>43283</v>
      </c>
      <c r="Y235" s="128"/>
      <c r="Z235" s="128"/>
      <c r="AA235" s="128"/>
      <c r="AB235" s="129">
        <f t="shared" si="8"/>
        <v>420</v>
      </c>
      <c r="AC235" s="133">
        <v>508.2</v>
      </c>
      <c r="AD235" s="131">
        <v>0.21</v>
      </c>
      <c r="AE235" s="117" t="s">
        <v>38</v>
      </c>
      <c r="AF235" s="132" t="s">
        <v>37</v>
      </c>
    </row>
    <row r="236" spans="1:32" ht="26.25" customHeight="1" x14ac:dyDescent="0.25">
      <c r="A236" s="115" t="s">
        <v>28</v>
      </c>
      <c r="B236" s="116" t="s">
        <v>29</v>
      </c>
      <c r="C236" s="117" t="s">
        <v>495</v>
      </c>
      <c r="D236" s="117">
        <v>2018</v>
      </c>
      <c r="E236" s="118">
        <v>2018010036</v>
      </c>
      <c r="F236" s="119" t="s">
        <v>1325</v>
      </c>
      <c r="G236" s="116" t="s">
        <v>32</v>
      </c>
      <c r="H236" s="117" t="s">
        <v>33</v>
      </c>
      <c r="I236" s="120">
        <v>636.59504132231405</v>
      </c>
      <c r="J236" s="120">
        <v>770.28</v>
      </c>
      <c r="K236" s="120">
        <v>770.28</v>
      </c>
      <c r="L236" s="117"/>
      <c r="M236" s="117" t="s">
        <v>614</v>
      </c>
      <c r="N236" s="121"/>
      <c r="O236" s="122" t="s">
        <v>336</v>
      </c>
      <c r="P236" s="116" t="s">
        <v>37</v>
      </c>
      <c r="Q236" s="135" t="s">
        <v>493</v>
      </c>
      <c r="R236" s="124" t="s">
        <v>503</v>
      </c>
      <c r="S236" s="117"/>
      <c r="T236" s="124" t="s">
        <v>98</v>
      </c>
      <c r="U236" s="126">
        <v>43279</v>
      </c>
      <c r="V236" s="126">
        <v>43279</v>
      </c>
      <c r="W236" s="126">
        <v>43280</v>
      </c>
      <c r="X236" s="127">
        <v>43283</v>
      </c>
      <c r="Y236" s="128"/>
      <c r="Z236" s="128"/>
      <c r="AA236" s="128"/>
      <c r="AB236" s="129">
        <f t="shared" si="8"/>
        <v>636.59504132231405</v>
      </c>
      <c r="AC236" s="133">
        <v>770.28</v>
      </c>
      <c r="AD236" s="131">
        <v>0.21</v>
      </c>
      <c r="AE236" s="117" t="s">
        <v>38</v>
      </c>
      <c r="AF236" s="132" t="s">
        <v>37</v>
      </c>
    </row>
    <row r="237" spans="1:32" ht="26.25" customHeight="1" x14ac:dyDescent="0.25">
      <c r="A237" s="115" t="s">
        <v>28</v>
      </c>
      <c r="B237" s="116" t="s">
        <v>29</v>
      </c>
      <c r="C237" s="117" t="s">
        <v>495</v>
      </c>
      <c r="D237" s="117">
        <v>2018</v>
      </c>
      <c r="E237" s="118">
        <v>2018010647</v>
      </c>
      <c r="F237" s="119" t="s">
        <v>1810</v>
      </c>
      <c r="G237" s="116" t="s">
        <v>32</v>
      </c>
      <c r="H237" s="117" t="s">
        <v>33</v>
      </c>
      <c r="I237" s="120">
        <v>1947</v>
      </c>
      <c r="J237" s="120">
        <v>2355.87</v>
      </c>
      <c r="K237" s="120">
        <v>2355.87</v>
      </c>
      <c r="L237" s="117"/>
      <c r="M237" s="117" t="s">
        <v>614</v>
      </c>
      <c r="N237" s="121"/>
      <c r="O237" s="122" t="s">
        <v>336</v>
      </c>
      <c r="P237" s="116" t="s">
        <v>37</v>
      </c>
      <c r="Q237" s="135" t="s">
        <v>493</v>
      </c>
      <c r="R237" s="124" t="s">
        <v>503</v>
      </c>
      <c r="S237" s="117"/>
      <c r="T237" s="124" t="s">
        <v>98</v>
      </c>
      <c r="U237" s="126">
        <v>43284</v>
      </c>
      <c r="V237" s="126">
        <v>43286</v>
      </c>
      <c r="W237" s="126">
        <v>43290</v>
      </c>
      <c r="X237" s="127">
        <v>43353</v>
      </c>
      <c r="Y237" s="128"/>
      <c r="Z237" s="128"/>
      <c r="AA237" s="128"/>
      <c r="AB237" s="129">
        <f t="shared" si="8"/>
        <v>1947</v>
      </c>
      <c r="AC237" s="133">
        <v>2355.87</v>
      </c>
      <c r="AD237" s="131">
        <v>0.21</v>
      </c>
      <c r="AE237" s="117" t="s">
        <v>38</v>
      </c>
      <c r="AF237" s="132" t="s">
        <v>37</v>
      </c>
    </row>
    <row r="238" spans="1:32" ht="26.25" customHeight="1" x14ac:dyDescent="0.25">
      <c r="A238" s="115" t="s">
        <v>28</v>
      </c>
      <c r="B238" s="116" t="s">
        <v>29</v>
      </c>
      <c r="C238" s="117" t="s">
        <v>495</v>
      </c>
      <c r="D238" s="117">
        <v>2018</v>
      </c>
      <c r="E238" s="118">
        <v>2018012776</v>
      </c>
      <c r="F238" s="119" t="s">
        <v>1811</v>
      </c>
      <c r="G238" s="116" t="s">
        <v>32</v>
      </c>
      <c r="H238" s="117" t="s">
        <v>33</v>
      </c>
      <c r="I238" s="120">
        <v>199.49586776859505</v>
      </c>
      <c r="J238" s="120">
        <v>241.39</v>
      </c>
      <c r="K238" s="120">
        <v>241.39</v>
      </c>
      <c r="L238" s="117"/>
      <c r="M238" s="117" t="s">
        <v>614</v>
      </c>
      <c r="N238" s="121"/>
      <c r="O238" s="122" t="s">
        <v>336</v>
      </c>
      <c r="P238" s="116" t="s">
        <v>37</v>
      </c>
      <c r="Q238" s="135" t="s">
        <v>493</v>
      </c>
      <c r="R238" s="124" t="s">
        <v>503</v>
      </c>
      <c r="S238" s="117"/>
      <c r="T238" s="124" t="s">
        <v>98</v>
      </c>
      <c r="U238" s="126">
        <v>43334</v>
      </c>
      <c r="V238" s="126">
        <v>43342</v>
      </c>
      <c r="W238" s="126">
        <v>43342</v>
      </c>
      <c r="X238" s="127">
        <v>43360</v>
      </c>
      <c r="Y238" s="128"/>
      <c r="Z238" s="128"/>
      <c r="AA238" s="128"/>
      <c r="AB238" s="129">
        <f t="shared" si="8"/>
        <v>199.49586776859505</v>
      </c>
      <c r="AC238" s="133">
        <v>241.39</v>
      </c>
      <c r="AD238" s="131">
        <v>0.21</v>
      </c>
      <c r="AE238" s="117" t="s">
        <v>38</v>
      </c>
      <c r="AF238" s="132" t="s">
        <v>37</v>
      </c>
    </row>
    <row r="239" spans="1:32" ht="26.25" customHeight="1" x14ac:dyDescent="0.25">
      <c r="A239" s="115" t="s">
        <v>28</v>
      </c>
      <c r="B239" s="116" t="s">
        <v>29</v>
      </c>
      <c r="C239" s="117" t="s">
        <v>495</v>
      </c>
      <c r="D239" s="117">
        <v>2018</v>
      </c>
      <c r="E239" s="118">
        <v>2018011050</v>
      </c>
      <c r="F239" s="119" t="s">
        <v>1812</v>
      </c>
      <c r="G239" s="116" t="s">
        <v>32</v>
      </c>
      <c r="H239" s="117" t="s">
        <v>33</v>
      </c>
      <c r="I239" s="120">
        <v>3362</v>
      </c>
      <c r="J239" s="120">
        <v>4068.02</v>
      </c>
      <c r="K239" s="120">
        <v>4068.02</v>
      </c>
      <c r="L239" s="117"/>
      <c r="M239" s="117" t="s">
        <v>614</v>
      </c>
      <c r="N239" s="121"/>
      <c r="O239" s="122" t="s">
        <v>336</v>
      </c>
      <c r="P239" s="116" t="s">
        <v>37</v>
      </c>
      <c r="Q239" s="135" t="s">
        <v>493</v>
      </c>
      <c r="R239" s="124" t="s">
        <v>503</v>
      </c>
      <c r="S239" s="117"/>
      <c r="T239" s="124" t="s">
        <v>98</v>
      </c>
      <c r="U239" s="126">
        <v>43294</v>
      </c>
      <c r="V239" s="126">
        <v>43300</v>
      </c>
      <c r="W239" s="126">
        <v>43301</v>
      </c>
      <c r="X239" s="127">
        <v>43368</v>
      </c>
      <c r="Y239" s="128"/>
      <c r="Z239" s="128"/>
      <c r="AA239" s="128"/>
      <c r="AB239" s="129">
        <f t="shared" si="8"/>
        <v>3362</v>
      </c>
      <c r="AC239" s="133">
        <v>4068.02</v>
      </c>
      <c r="AD239" s="131">
        <v>0.21</v>
      </c>
      <c r="AE239" s="117" t="s">
        <v>38</v>
      </c>
      <c r="AF239" s="132" t="s">
        <v>37</v>
      </c>
    </row>
    <row r="240" spans="1:32" ht="26.25" customHeight="1" x14ac:dyDescent="0.25">
      <c r="A240" s="115" t="s">
        <v>28</v>
      </c>
      <c r="B240" s="116" t="s">
        <v>29</v>
      </c>
      <c r="C240" s="117" t="s">
        <v>65</v>
      </c>
      <c r="D240" s="117">
        <v>2018</v>
      </c>
      <c r="E240" s="118">
        <v>2018010518</v>
      </c>
      <c r="F240" s="119" t="s">
        <v>1813</v>
      </c>
      <c r="G240" s="116" t="s">
        <v>32</v>
      </c>
      <c r="H240" s="117" t="s">
        <v>33</v>
      </c>
      <c r="I240" s="120">
        <v>417.801652892562</v>
      </c>
      <c r="J240" s="120">
        <v>505.54</v>
      </c>
      <c r="K240" s="120">
        <v>505.54</v>
      </c>
      <c r="L240" s="117"/>
      <c r="M240" s="117" t="s">
        <v>79</v>
      </c>
      <c r="N240" s="121" t="s">
        <v>1346</v>
      </c>
      <c r="O240" s="122" t="s">
        <v>1347</v>
      </c>
      <c r="P240" s="116" t="s">
        <v>37</v>
      </c>
      <c r="Q240" s="135" t="s">
        <v>971</v>
      </c>
      <c r="R240" s="124" t="s">
        <v>972</v>
      </c>
      <c r="S240" s="117"/>
      <c r="T240" s="124" t="s">
        <v>108</v>
      </c>
      <c r="U240" s="126">
        <v>43286</v>
      </c>
      <c r="V240" s="126">
        <v>43286</v>
      </c>
      <c r="W240" s="126">
        <v>43287</v>
      </c>
      <c r="X240" s="127">
        <v>43290</v>
      </c>
      <c r="Y240" s="128"/>
      <c r="Z240" s="128"/>
      <c r="AA240" s="128"/>
      <c r="AB240" s="129">
        <f t="shared" si="8"/>
        <v>417.801652892562</v>
      </c>
      <c r="AC240" s="133">
        <v>505.54</v>
      </c>
      <c r="AD240" s="131">
        <v>0.21</v>
      </c>
      <c r="AE240" s="117" t="s">
        <v>38</v>
      </c>
      <c r="AF240" s="132" t="s">
        <v>37</v>
      </c>
    </row>
    <row r="241" spans="1:32" ht="26.25" customHeight="1" x14ac:dyDescent="0.25">
      <c r="A241" s="115" t="s">
        <v>28</v>
      </c>
      <c r="B241" s="116" t="s">
        <v>29</v>
      </c>
      <c r="C241" s="117" t="s">
        <v>65</v>
      </c>
      <c r="D241" s="117">
        <v>2018</v>
      </c>
      <c r="E241" s="118">
        <v>2018010517</v>
      </c>
      <c r="F241" s="119" t="s">
        <v>1354</v>
      </c>
      <c r="G241" s="116" t="s">
        <v>32</v>
      </c>
      <c r="H241" s="117" t="s">
        <v>33</v>
      </c>
      <c r="I241" s="120">
        <v>102.34710743801654</v>
      </c>
      <c r="J241" s="120">
        <v>123.84</v>
      </c>
      <c r="K241" s="120">
        <v>123.84</v>
      </c>
      <c r="L241" s="117"/>
      <c r="M241" s="117" t="s">
        <v>79</v>
      </c>
      <c r="N241" s="121" t="s">
        <v>1351</v>
      </c>
      <c r="O241" s="122" t="s">
        <v>1352</v>
      </c>
      <c r="P241" s="116" t="s">
        <v>37</v>
      </c>
      <c r="Q241" s="135" t="s">
        <v>971</v>
      </c>
      <c r="R241" s="124" t="s">
        <v>972</v>
      </c>
      <c r="S241" s="117"/>
      <c r="T241" s="124" t="s">
        <v>108</v>
      </c>
      <c r="U241" s="126">
        <v>43286</v>
      </c>
      <c r="V241" s="126">
        <v>43286</v>
      </c>
      <c r="W241" s="126">
        <v>43287</v>
      </c>
      <c r="X241" s="127">
        <v>43290</v>
      </c>
      <c r="Y241" s="128"/>
      <c r="Z241" s="128"/>
      <c r="AA241" s="128"/>
      <c r="AB241" s="129">
        <f t="shared" si="8"/>
        <v>102.34710743801654</v>
      </c>
      <c r="AC241" s="133">
        <v>123.84</v>
      </c>
      <c r="AD241" s="131">
        <v>0.21</v>
      </c>
      <c r="AE241" s="117" t="s">
        <v>38</v>
      </c>
      <c r="AF241" s="132" t="s">
        <v>37</v>
      </c>
    </row>
    <row r="242" spans="1:32" ht="26.25" customHeight="1" x14ac:dyDescent="0.25">
      <c r="A242" s="115" t="s">
        <v>28</v>
      </c>
      <c r="B242" s="116" t="s">
        <v>29</v>
      </c>
      <c r="C242" s="117" t="s">
        <v>65</v>
      </c>
      <c r="D242" s="117">
        <v>2018</v>
      </c>
      <c r="E242" s="118">
        <v>2018010520</v>
      </c>
      <c r="F242" s="119" t="s">
        <v>1354</v>
      </c>
      <c r="G242" s="116" t="s">
        <v>32</v>
      </c>
      <c r="H242" s="117" t="s">
        <v>33</v>
      </c>
      <c r="I242" s="120">
        <v>634.14049586776855</v>
      </c>
      <c r="J242" s="120">
        <v>767.31</v>
      </c>
      <c r="K242" s="120">
        <v>767.31</v>
      </c>
      <c r="L242" s="117"/>
      <c r="M242" s="117" t="s">
        <v>79</v>
      </c>
      <c r="N242" s="121" t="s">
        <v>1351</v>
      </c>
      <c r="O242" s="122" t="s">
        <v>1352</v>
      </c>
      <c r="P242" s="116" t="s">
        <v>37</v>
      </c>
      <c r="Q242" s="135" t="s">
        <v>971</v>
      </c>
      <c r="R242" s="124" t="s">
        <v>972</v>
      </c>
      <c r="S242" s="117"/>
      <c r="T242" s="124" t="s">
        <v>108</v>
      </c>
      <c r="U242" s="126">
        <v>43286</v>
      </c>
      <c r="V242" s="126">
        <v>43286</v>
      </c>
      <c r="W242" s="126">
        <v>43287</v>
      </c>
      <c r="X242" s="127">
        <v>43290</v>
      </c>
      <c r="Y242" s="128"/>
      <c r="Z242" s="128"/>
      <c r="AA242" s="128"/>
      <c r="AB242" s="129">
        <f t="shared" si="8"/>
        <v>634.14049586776855</v>
      </c>
      <c r="AC242" s="133">
        <v>767.31</v>
      </c>
      <c r="AD242" s="131">
        <v>0.21</v>
      </c>
      <c r="AE242" s="117" t="s">
        <v>38</v>
      </c>
      <c r="AF242" s="132" t="s">
        <v>37</v>
      </c>
    </row>
    <row r="243" spans="1:32" ht="26.25" customHeight="1" x14ac:dyDescent="0.25">
      <c r="A243" s="115" t="s">
        <v>28</v>
      </c>
      <c r="B243" s="116" t="s">
        <v>29</v>
      </c>
      <c r="C243" s="117" t="s">
        <v>65</v>
      </c>
      <c r="D243" s="117">
        <v>2018</v>
      </c>
      <c r="E243" s="118">
        <v>2018010034</v>
      </c>
      <c r="F243" s="119" t="s">
        <v>1814</v>
      </c>
      <c r="G243" s="116" t="s">
        <v>32</v>
      </c>
      <c r="H243" s="117" t="s">
        <v>33</v>
      </c>
      <c r="I243" s="120">
        <v>177.60330578512398</v>
      </c>
      <c r="J243" s="120">
        <v>214.9</v>
      </c>
      <c r="K243" s="120">
        <v>214.9</v>
      </c>
      <c r="L243" s="117"/>
      <c r="M243" s="117" t="s">
        <v>79</v>
      </c>
      <c r="N243" s="121" t="s">
        <v>1361</v>
      </c>
      <c r="O243" s="122" t="s">
        <v>1362</v>
      </c>
      <c r="P243" s="116" t="s">
        <v>37</v>
      </c>
      <c r="Q243" s="135" t="s">
        <v>493</v>
      </c>
      <c r="R243" s="124" t="s">
        <v>993</v>
      </c>
      <c r="S243" s="117"/>
      <c r="T243" s="124" t="s">
        <v>1363</v>
      </c>
      <c r="U243" s="126">
        <v>43279</v>
      </c>
      <c r="V243" s="126">
        <v>43279</v>
      </c>
      <c r="W243" s="126">
        <v>43280</v>
      </c>
      <c r="X243" s="127">
        <v>43283</v>
      </c>
      <c r="Y243" s="128"/>
      <c r="Z243" s="128"/>
      <c r="AA243" s="128"/>
      <c r="AB243" s="129">
        <f t="shared" si="8"/>
        <v>177.60330578512398</v>
      </c>
      <c r="AC243" s="133">
        <v>214.9</v>
      </c>
      <c r="AD243" s="131">
        <v>0.21</v>
      </c>
      <c r="AE243" s="117" t="s">
        <v>38</v>
      </c>
      <c r="AF243" s="132" t="s">
        <v>37</v>
      </c>
    </row>
    <row r="244" spans="1:32" ht="26.25" customHeight="1" x14ac:dyDescent="0.25">
      <c r="A244" s="115" t="s">
        <v>28</v>
      </c>
      <c r="B244" s="116" t="s">
        <v>29</v>
      </c>
      <c r="C244" s="117" t="s">
        <v>65</v>
      </c>
      <c r="D244" s="117">
        <v>2018</v>
      </c>
      <c r="E244" s="118">
        <v>2018010383</v>
      </c>
      <c r="F244" s="119" t="s">
        <v>1815</v>
      </c>
      <c r="G244" s="116" t="s">
        <v>32</v>
      </c>
      <c r="H244" s="117" t="s">
        <v>33</v>
      </c>
      <c r="I244" s="120">
        <v>180</v>
      </c>
      <c r="J244" s="120">
        <v>180</v>
      </c>
      <c r="K244" s="120">
        <v>180</v>
      </c>
      <c r="L244" s="117"/>
      <c r="M244" s="117" t="s">
        <v>79</v>
      </c>
      <c r="N244" s="121"/>
      <c r="O244" s="122" t="s">
        <v>1816</v>
      </c>
      <c r="P244" s="116" t="s">
        <v>37</v>
      </c>
      <c r="Q244" s="135" t="s">
        <v>1817</v>
      </c>
      <c r="R244" s="124" t="s">
        <v>1818</v>
      </c>
      <c r="S244" s="117"/>
      <c r="T244" s="124" t="s">
        <v>90</v>
      </c>
      <c r="U244" s="126">
        <v>43286</v>
      </c>
      <c r="V244" s="126">
        <v>43286</v>
      </c>
      <c r="W244" s="126">
        <v>43287</v>
      </c>
      <c r="X244" s="127">
        <v>43290</v>
      </c>
      <c r="Y244" s="128"/>
      <c r="Z244" s="128"/>
      <c r="AA244" s="128"/>
      <c r="AB244" s="129">
        <f t="shared" si="8"/>
        <v>180</v>
      </c>
      <c r="AC244" s="133">
        <v>180</v>
      </c>
      <c r="AD244" s="131">
        <v>0</v>
      </c>
      <c r="AE244" s="117" t="s">
        <v>38</v>
      </c>
      <c r="AF244" s="132" t="s">
        <v>37</v>
      </c>
    </row>
    <row r="245" spans="1:32" ht="26.25" customHeight="1" x14ac:dyDescent="0.25">
      <c r="A245" s="115" t="s">
        <v>28</v>
      </c>
      <c r="B245" s="116" t="s">
        <v>29</v>
      </c>
      <c r="C245" s="117" t="s">
        <v>40</v>
      </c>
      <c r="D245" s="117">
        <v>2018</v>
      </c>
      <c r="E245" s="118">
        <v>2018000812</v>
      </c>
      <c r="F245" s="119" t="s">
        <v>1819</v>
      </c>
      <c r="G245" s="116" t="s">
        <v>32</v>
      </c>
      <c r="H245" s="117" t="s">
        <v>33</v>
      </c>
      <c r="I245" s="120">
        <f>J245/(1+21%)</f>
        <v>582.75206611570252</v>
      </c>
      <c r="J245" s="120">
        <v>705.13</v>
      </c>
      <c r="K245" s="120">
        <v>705.13</v>
      </c>
      <c r="L245" s="117" t="s">
        <v>52</v>
      </c>
      <c r="M245" s="117"/>
      <c r="N245" s="134" t="s">
        <v>1820</v>
      </c>
      <c r="O245" s="122" t="s">
        <v>1821</v>
      </c>
      <c r="P245" s="116" t="s">
        <v>37</v>
      </c>
      <c r="Q245" s="135" t="s">
        <v>493</v>
      </c>
      <c r="R245" s="124">
        <v>8019</v>
      </c>
      <c r="S245" s="117"/>
      <c r="T245" s="124" t="s">
        <v>125</v>
      </c>
      <c r="U245" s="126">
        <v>43125</v>
      </c>
      <c r="V245" s="126">
        <v>43126</v>
      </c>
      <c r="W245" s="126">
        <v>43129</v>
      </c>
      <c r="X245" s="127">
        <v>43340</v>
      </c>
      <c r="Y245" s="128"/>
      <c r="Z245" s="128"/>
      <c r="AA245" s="128"/>
      <c r="AB245" s="129">
        <f t="shared" si="8"/>
        <v>582.75206611570252</v>
      </c>
      <c r="AC245" s="130">
        <v>705.13</v>
      </c>
      <c r="AD245" s="131">
        <v>0.21</v>
      </c>
      <c r="AE245" s="117" t="s">
        <v>38</v>
      </c>
      <c r="AF245" s="132" t="s">
        <v>37</v>
      </c>
    </row>
    <row r="246" spans="1:32" ht="26.25" customHeight="1" x14ac:dyDescent="0.25">
      <c r="A246" s="115" t="s">
        <v>28</v>
      </c>
      <c r="B246" s="116" t="s">
        <v>29</v>
      </c>
      <c r="C246" s="117" t="s">
        <v>65</v>
      </c>
      <c r="D246" s="117">
        <v>2018</v>
      </c>
      <c r="E246" s="118">
        <v>2018010480</v>
      </c>
      <c r="F246" s="119" t="s">
        <v>1822</v>
      </c>
      <c r="G246" s="116" t="s">
        <v>32</v>
      </c>
      <c r="H246" s="117" t="s">
        <v>33</v>
      </c>
      <c r="I246" s="120">
        <v>250</v>
      </c>
      <c r="J246" s="120">
        <v>302.5</v>
      </c>
      <c r="K246" s="120">
        <v>302.5</v>
      </c>
      <c r="L246" s="117"/>
      <c r="M246" s="117" t="s">
        <v>614</v>
      </c>
      <c r="N246" s="121"/>
      <c r="O246" s="122" t="s">
        <v>1374</v>
      </c>
      <c r="P246" s="116" t="s">
        <v>37</v>
      </c>
      <c r="Q246" s="135" t="s">
        <v>493</v>
      </c>
      <c r="R246" s="124" t="s">
        <v>657</v>
      </c>
      <c r="S246" s="117"/>
      <c r="T246" s="124" t="s">
        <v>888</v>
      </c>
      <c r="U246" s="126">
        <v>43286</v>
      </c>
      <c r="V246" s="126">
        <v>43286</v>
      </c>
      <c r="W246" s="126">
        <v>43287</v>
      </c>
      <c r="X246" s="127">
        <v>43290</v>
      </c>
      <c r="Y246" s="128"/>
      <c r="Z246" s="128"/>
      <c r="AA246" s="128"/>
      <c r="AB246" s="129">
        <f t="shared" si="8"/>
        <v>250</v>
      </c>
      <c r="AC246" s="133">
        <v>302.5</v>
      </c>
      <c r="AD246" s="131">
        <v>0.21</v>
      </c>
      <c r="AE246" s="117" t="s">
        <v>38</v>
      </c>
      <c r="AF246" s="132" t="s">
        <v>37</v>
      </c>
    </row>
    <row r="247" spans="1:32" ht="26.25" customHeight="1" x14ac:dyDescent="0.25">
      <c r="A247" s="115" t="s">
        <v>28</v>
      </c>
      <c r="B247" s="116" t="s">
        <v>29</v>
      </c>
      <c r="C247" s="117" t="s">
        <v>65</v>
      </c>
      <c r="D247" s="117">
        <v>2018</v>
      </c>
      <c r="E247" s="118">
        <v>2018003496</v>
      </c>
      <c r="F247" s="119" t="s">
        <v>1823</v>
      </c>
      <c r="G247" s="116" t="s">
        <v>32</v>
      </c>
      <c r="H247" s="117" t="s">
        <v>33</v>
      </c>
      <c r="I247" s="120">
        <f>J247/(1+21%)</f>
        <v>8193.2727272727279</v>
      </c>
      <c r="J247" s="120">
        <v>9913.86</v>
      </c>
      <c r="K247" s="120">
        <v>9913.86</v>
      </c>
      <c r="L247" s="117"/>
      <c r="M247" s="117" t="s">
        <v>79</v>
      </c>
      <c r="N247" s="134" t="s">
        <v>1824</v>
      </c>
      <c r="O247" s="122" t="s">
        <v>1825</v>
      </c>
      <c r="P247" s="116" t="s">
        <v>37</v>
      </c>
      <c r="Q247" s="135" t="s">
        <v>493</v>
      </c>
      <c r="R247" s="124">
        <v>8169</v>
      </c>
      <c r="S247" s="117"/>
      <c r="T247" s="124" t="s">
        <v>70</v>
      </c>
      <c r="U247" s="126">
        <v>43179</v>
      </c>
      <c r="V247" s="126">
        <v>43196</v>
      </c>
      <c r="W247" s="126">
        <v>43199</v>
      </c>
      <c r="X247" s="127">
        <v>43311</v>
      </c>
      <c r="Y247" s="128"/>
      <c r="Z247" s="128"/>
      <c r="AA247" s="128"/>
      <c r="AB247" s="129">
        <f t="shared" si="8"/>
        <v>8193.2727272727279</v>
      </c>
      <c r="AC247" s="130">
        <v>9913.86</v>
      </c>
      <c r="AD247" s="131">
        <v>0.21</v>
      </c>
      <c r="AE247" s="117" t="s">
        <v>38</v>
      </c>
      <c r="AF247" s="132" t="s">
        <v>37</v>
      </c>
    </row>
    <row r="248" spans="1:32" ht="26.25" customHeight="1" x14ac:dyDescent="0.25">
      <c r="A248" s="115" t="s">
        <v>28</v>
      </c>
      <c r="B248" s="116" t="s">
        <v>29</v>
      </c>
      <c r="C248" s="117" t="s">
        <v>495</v>
      </c>
      <c r="D248" s="117">
        <v>2018</v>
      </c>
      <c r="E248" s="118">
        <v>2018010499</v>
      </c>
      <c r="F248" s="119" t="s">
        <v>1826</v>
      </c>
      <c r="G248" s="116" t="s">
        <v>32</v>
      </c>
      <c r="H248" s="117" t="s">
        <v>33</v>
      </c>
      <c r="I248" s="120">
        <v>220</v>
      </c>
      <c r="J248" s="120">
        <v>266.2</v>
      </c>
      <c r="K248" s="120">
        <v>266.2</v>
      </c>
      <c r="L248" s="117"/>
      <c r="M248" s="117" t="s">
        <v>614</v>
      </c>
      <c r="N248" s="121" t="s">
        <v>1395</v>
      </c>
      <c r="O248" s="122" t="s">
        <v>1396</v>
      </c>
      <c r="P248" s="116" t="s">
        <v>37</v>
      </c>
      <c r="Q248" s="123" t="s">
        <v>1397</v>
      </c>
      <c r="R248" s="124" t="s">
        <v>1827</v>
      </c>
      <c r="S248" s="117"/>
      <c r="T248" s="124" t="s">
        <v>1363</v>
      </c>
      <c r="U248" s="126">
        <v>43286</v>
      </c>
      <c r="V248" s="126">
        <v>43286</v>
      </c>
      <c r="W248" s="126">
        <v>43287</v>
      </c>
      <c r="X248" s="127">
        <v>43290</v>
      </c>
      <c r="Y248" s="128"/>
      <c r="Z248" s="128"/>
      <c r="AA248" s="128"/>
      <c r="AB248" s="129">
        <f t="shared" si="8"/>
        <v>220</v>
      </c>
      <c r="AC248" s="133">
        <v>266.2</v>
      </c>
      <c r="AD248" s="131">
        <v>0.21</v>
      </c>
      <c r="AE248" s="117" t="s">
        <v>38</v>
      </c>
      <c r="AF248" s="132" t="s">
        <v>37</v>
      </c>
    </row>
    <row r="249" spans="1:32" ht="26.25" customHeight="1" x14ac:dyDescent="0.25">
      <c r="A249" s="115" t="s">
        <v>28</v>
      </c>
      <c r="B249" s="116" t="s">
        <v>29</v>
      </c>
      <c r="C249" s="117" t="s">
        <v>65</v>
      </c>
      <c r="D249" s="117">
        <v>2018</v>
      </c>
      <c r="E249" s="118">
        <v>2018010024</v>
      </c>
      <c r="F249" s="119" t="s">
        <v>1828</v>
      </c>
      <c r="G249" s="116" t="s">
        <v>32</v>
      </c>
      <c r="H249" s="117" t="s">
        <v>33</v>
      </c>
      <c r="I249" s="120">
        <v>117.05785123966942</v>
      </c>
      <c r="J249" s="120">
        <v>141.63999999999999</v>
      </c>
      <c r="K249" s="120">
        <v>141.63999999999999</v>
      </c>
      <c r="L249" s="117"/>
      <c r="M249" s="117" t="s">
        <v>79</v>
      </c>
      <c r="N249" s="121" t="s">
        <v>1829</v>
      </c>
      <c r="O249" s="122" t="s">
        <v>1830</v>
      </c>
      <c r="P249" s="116" t="s">
        <v>37</v>
      </c>
      <c r="Q249" s="135" t="s">
        <v>493</v>
      </c>
      <c r="R249" s="124" t="s">
        <v>503</v>
      </c>
      <c r="S249" s="117"/>
      <c r="T249" s="124" t="s">
        <v>98</v>
      </c>
      <c r="U249" s="126">
        <v>43279</v>
      </c>
      <c r="V249" s="126">
        <v>43279</v>
      </c>
      <c r="W249" s="126">
        <v>43280</v>
      </c>
      <c r="X249" s="127">
        <v>43283</v>
      </c>
      <c r="Y249" s="128"/>
      <c r="Z249" s="128"/>
      <c r="AA249" s="128"/>
      <c r="AB249" s="129">
        <f t="shared" si="8"/>
        <v>117.05785123966942</v>
      </c>
      <c r="AC249" s="133">
        <v>141.63999999999999</v>
      </c>
      <c r="AD249" s="131">
        <v>0.21</v>
      </c>
      <c r="AE249" s="117" t="s">
        <v>38</v>
      </c>
      <c r="AF249" s="132" t="s">
        <v>37</v>
      </c>
    </row>
    <row r="250" spans="1:32" ht="26.25" customHeight="1" x14ac:dyDescent="0.25">
      <c r="A250" s="115" t="s">
        <v>28</v>
      </c>
      <c r="B250" s="116" t="s">
        <v>29</v>
      </c>
      <c r="C250" s="117" t="s">
        <v>40</v>
      </c>
      <c r="D250" s="117">
        <v>2018</v>
      </c>
      <c r="E250" s="118">
        <v>2018009194</v>
      </c>
      <c r="F250" s="119" t="s">
        <v>1831</v>
      </c>
      <c r="G250" s="116" t="s">
        <v>32</v>
      </c>
      <c r="H250" s="117" t="s">
        <v>33</v>
      </c>
      <c r="I250" s="120">
        <v>40</v>
      </c>
      <c r="J250" s="120">
        <v>48.4</v>
      </c>
      <c r="K250" s="120">
        <v>48.4</v>
      </c>
      <c r="L250" s="117" t="s">
        <v>52</v>
      </c>
      <c r="M250" s="117"/>
      <c r="N250" s="134" t="s">
        <v>1421</v>
      </c>
      <c r="O250" s="122" t="s">
        <v>1422</v>
      </c>
      <c r="P250" s="116" t="s">
        <v>37</v>
      </c>
      <c r="Q250" s="135" t="s">
        <v>1832</v>
      </c>
      <c r="R250" s="124">
        <v>46024</v>
      </c>
      <c r="S250" s="117"/>
      <c r="T250" s="124" t="s">
        <v>689</v>
      </c>
      <c r="U250" s="126">
        <v>43265</v>
      </c>
      <c r="V250" s="126">
        <v>43265</v>
      </c>
      <c r="W250" s="126">
        <v>43266</v>
      </c>
      <c r="X250" s="127">
        <v>43297</v>
      </c>
      <c r="Y250" s="128"/>
      <c r="Z250" s="128"/>
      <c r="AA250" s="128"/>
      <c r="AB250" s="129">
        <f t="shared" si="8"/>
        <v>40</v>
      </c>
      <c r="AC250" s="133">
        <v>48.4</v>
      </c>
      <c r="AD250" s="131">
        <v>0.21</v>
      </c>
      <c r="AE250" s="117" t="s">
        <v>38</v>
      </c>
      <c r="AF250" s="132" t="s">
        <v>37</v>
      </c>
    </row>
    <row r="251" spans="1:32" ht="26.25" customHeight="1" x14ac:dyDescent="0.25">
      <c r="A251" s="115" t="s">
        <v>28</v>
      </c>
      <c r="B251" s="116" t="s">
        <v>29</v>
      </c>
      <c r="C251" s="117" t="s">
        <v>40</v>
      </c>
      <c r="D251" s="117">
        <v>2018</v>
      </c>
      <c r="E251" s="118">
        <v>2018009195</v>
      </c>
      <c r="F251" s="119" t="s">
        <v>1833</v>
      </c>
      <c r="G251" s="116" t="s">
        <v>32</v>
      </c>
      <c r="H251" s="117" t="s">
        <v>33</v>
      </c>
      <c r="I251" s="120">
        <v>40</v>
      </c>
      <c r="J251" s="120">
        <v>48.4</v>
      </c>
      <c r="K251" s="120">
        <v>48.4</v>
      </c>
      <c r="L251" s="117" t="s">
        <v>52</v>
      </c>
      <c r="M251" s="117"/>
      <c r="N251" s="134" t="s">
        <v>1421</v>
      </c>
      <c r="O251" s="122" t="s">
        <v>1422</v>
      </c>
      <c r="P251" s="116" t="s">
        <v>37</v>
      </c>
      <c r="Q251" s="135" t="s">
        <v>1832</v>
      </c>
      <c r="R251" s="124">
        <v>46024</v>
      </c>
      <c r="S251" s="117"/>
      <c r="T251" s="124" t="s">
        <v>689</v>
      </c>
      <c r="U251" s="126">
        <v>43258</v>
      </c>
      <c r="V251" s="126">
        <v>43258</v>
      </c>
      <c r="W251" s="126">
        <v>43259</v>
      </c>
      <c r="X251" s="127">
        <v>43297</v>
      </c>
      <c r="Y251" s="128"/>
      <c r="Z251" s="128"/>
      <c r="AA251" s="128"/>
      <c r="AB251" s="129">
        <f t="shared" si="8"/>
        <v>40</v>
      </c>
      <c r="AC251" s="133">
        <v>48.4</v>
      </c>
      <c r="AD251" s="131">
        <v>0.21</v>
      </c>
      <c r="AE251" s="117" t="s">
        <v>38</v>
      </c>
      <c r="AF251" s="132" t="s">
        <v>37</v>
      </c>
    </row>
    <row r="252" spans="1:32" ht="26.25" customHeight="1" x14ac:dyDescent="0.25">
      <c r="A252" s="115" t="s">
        <v>28</v>
      </c>
      <c r="B252" s="116" t="s">
        <v>29</v>
      </c>
      <c r="C252" s="117" t="s">
        <v>40</v>
      </c>
      <c r="D252" s="117">
        <v>2018</v>
      </c>
      <c r="E252" s="118">
        <v>2018011041</v>
      </c>
      <c r="F252" s="119" t="s">
        <v>1834</v>
      </c>
      <c r="G252" s="116" t="s">
        <v>32</v>
      </c>
      <c r="H252" s="117" t="s">
        <v>33</v>
      </c>
      <c r="I252" s="120">
        <v>269.99999999999994</v>
      </c>
      <c r="J252" s="120">
        <v>326.7</v>
      </c>
      <c r="K252" s="120">
        <f>756.3-429.6</f>
        <v>326.69999999999993</v>
      </c>
      <c r="L252" s="117" t="s">
        <v>52</v>
      </c>
      <c r="M252" s="117"/>
      <c r="N252" s="121"/>
      <c r="O252" s="122" t="s">
        <v>1835</v>
      </c>
      <c r="P252" s="116" t="s">
        <v>37</v>
      </c>
      <c r="Q252" s="135" t="s">
        <v>493</v>
      </c>
      <c r="R252" s="124" t="s">
        <v>1836</v>
      </c>
      <c r="S252" s="117"/>
      <c r="T252" s="124" t="s">
        <v>722</v>
      </c>
      <c r="U252" s="126">
        <v>43290</v>
      </c>
      <c r="V252" s="126">
        <v>43301</v>
      </c>
      <c r="W252" s="126">
        <v>43304</v>
      </c>
      <c r="X252" s="127">
        <v>43311</v>
      </c>
      <c r="Y252" s="128"/>
      <c r="Z252" s="128"/>
      <c r="AA252" s="128"/>
      <c r="AB252" s="129">
        <f t="shared" si="8"/>
        <v>269.99999999999994</v>
      </c>
      <c r="AC252" s="133">
        <f>756.3-429.6</f>
        <v>326.69999999999993</v>
      </c>
      <c r="AD252" s="131">
        <v>0.21</v>
      </c>
      <c r="AE252" s="117" t="s">
        <v>38</v>
      </c>
      <c r="AF252" s="132" t="s">
        <v>37</v>
      </c>
    </row>
    <row r="253" spans="1:32" ht="26.25" customHeight="1" x14ac:dyDescent="0.25">
      <c r="A253" s="115" t="s">
        <v>28</v>
      </c>
      <c r="B253" s="116" t="s">
        <v>29</v>
      </c>
      <c r="C253" s="117" t="s">
        <v>40</v>
      </c>
      <c r="D253" s="117">
        <v>2018</v>
      </c>
      <c r="E253" s="118">
        <v>2018007518</v>
      </c>
      <c r="F253" s="119" t="s">
        <v>1392</v>
      </c>
      <c r="G253" s="116" t="s">
        <v>32</v>
      </c>
      <c r="H253" s="117" t="s">
        <v>33</v>
      </c>
      <c r="I253" s="120">
        <v>308.42975206611573</v>
      </c>
      <c r="J253" s="120">
        <v>373.2</v>
      </c>
      <c r="K253" s="120">
        <v>373.2</v>
      </c>
      <c r="L253" s="117" t="s">
        <v>52</v>
      </c>
      <c r="M253" s="117"/>
      <c r="N253" s="134" t="s">
        <v>1443</v>
      </c>
      <c r="O253" s="122" t="s">
        <v>1444</v>
      </c>
      <c r="P253" s="116" t="s">
        <v>37</v>
      </c>
      <c r="Q253" s="135" t="s">
        <v>493</v>
      </c>
      <c r="R253" s="124" t="s">
        <v>1272</v>
      </c>
      <c r="S253" s="117"/>
      <c r="T253" s="124" t="s">
        <v>125</v>
      </c>
      <c r="U253" s="126">
        <v>43237</v>
      </c>
      <c r="V253" s="126">
        <v>43237</v>
      </c>
      <c r="W253" s="126">
        <v>43242</v>
      </c>
      <c r="X253" s="127">
        <v>43283</v>
      </c>
      <c r="Y253" s="128"/>
      <c r="Z253" s="128"/>
      <c r="AA253" s="128"/>
      <c r="AB253" s="129">
        <f t="shared" si="8"/>
        <v>308.42975206611573</v>
      </c>
      <c r="AC253" s="133">
        <v>373.2</v>
      </c>
      <c r="AD253" s="131">
        <v>0.21</v>
      </c>
      <c r="AE253" s="117" t="s">
        <v>38</v>
      </c>
      <c r="AF253" s="132" t="s">
        <v>37</v>
      </c>
    </row>
    <row r="254" spans="1:32" ht="26.25" customHeight="1" x14ac:dyDescent="0.25">
      <c r="A254" s="115" t="s">
        <v>28</v>
      </c>
      <c r="B254" s="116" t="s">
        <v>29</v>
      </c>
      <c r="C254" s="117" t="s">
        <v>40</v>
      </c>
      <c r="D254" s="117">
        <v>2018</v>
      </c>
      <c r="E254" s="118">
        <v>2018010025</v>
      </c>
      <c r="F254" s="119" t="s">
        <v>1392</v>
      </c>
      <c r="G254" s="116" t="s">
        <v>32</v>
      </c>
      <c r="H254" s="117" t="s">
        <v>33</v>
      </c>
      <c r="I254" s="120">
        <v>12.082644628099173</v>
      </c>
      <c r="J254" s="120">
        <v>14.62</v>
      </c>
      <c r="K254" s="120">
        <v>14.62</v>
      </c>
      <c r="L254" s="117" t="s">
        <v>52</v>
      </c>
      <c r="M254" s="117"/>
      <c r="N254" s="134" t="s">
        <v>1443</v>
      </c>
      <c r="O254" s="122" t="s">
        <v>1444</v>
      </c>
      <c r="P254" s="116" t="s">
        <v>37</v>
      </c>
      <c r="Q254" s="135" t="s">
        <v>493</v>
      </c>
      <c r="R254" s="124" t="s">
        <v>1272</v>
      </c>
      <c r="S254" s="117"/>
      <c r="T254" s="124" t="s">
        <v>125</v>
      </c>
      <c r="U254" s="126">
        <v>43272</v>
      </c>
      <c r="V254" s="126">
        <v>43272</v>
      </c>
      <c r="W254" s="126">
        <v>43273</v>
      </c>
      <c r="X254" s="127">
        <v>43283</v>
      </c>
      <c r="Y254" s="128"/>
      <c r="Z254" s="128"/>
      <c r="AA254" s="128"/>
      <c r="AB254" s="129">
        <f t="shared" si="8"/>
        <v>12.082644628099173</v>
      </c>
      <c r="AC254" s="133">
        <v>14.62</v>
      </c>
      <c r="AD254" s="131">
        <v>0.21</v>
      </c>
      <c r="AE254" s="117" t="s">
        <v>38</v>
      </c>
      <c r="AF254" s="132" t="s">
        <v>37</v>
      </c>
    </row>
    <row r="255" spans="1:32" ht="26.25" customHeight="1" x14ac:dyDescent="0.25">
      <c r="A255" s="115" t="s">
        <v>28</v>
      </c>
      <c r="B255" s="116" t="s">
        <v>29</v>
      </c>
      <c r="C255" s="117" t="s">
        <v>40</v>
      </c>
      <c r="D255" s="117">
        <v>2018</v>
      </c>
      <c r="E255" s="118">
        <v>2018010476</v>
      </c>
      <c r="F255" s="119" t="s">
        <v>1837</v>
      </c>
      <c r="G255" s="116" t="s">
        <v>32</v>
      </c>
      <c r="H255" s="117" t="s">
        <v>33</v>
      </c>
      <c r="I255" s="120">
        <v>711.05785123966939</v>
      </c>
      <c r="J255" s="120">
        <v>860.38</v>
      </c>
      <c r="K255" s="120">
        <v>860.38</v>
      </c>
      <c r="L255" s="117" t="s">
        <v>52</v>
      </c>
      <c r="M255" s="117"/>
      <c r="N255" s="134" t="s">
        <v>1443</v>
      </c>
      <c r="O255" s="122" t="s">
        <v>1444</v>
      </c>
      <c r="P255" s="116" t="s">
        <v>37</v>
      </c>
      <c r="Q255" s="135" t="s">
        <v>493</v>
      </c>
      <c r="R255" s="124" t="s">
        <v>1272</v>
      </c>
      <c r="S255" s="117"/>
      <c r="T255" s="124" t="s">
        <v>125</v>
      </c>
      <c r="U255" s="126">
        <v>43286</v>
      </c>
      <c r="V255" s="126">
        <v>43286</v>
      </c>
      <c r="W255" s="126">
        <v>43287</v>
      </c>
      <c r="X255" s="127">
        <v>43290</v>
      </c>
      <c r="Y255" s="128"/>
      <c r="Z255" s="128"/>
      <c r="AA255" s="128"/>
      <c r="AB255" s="129">
        <f t="shared" si="8"/>
        <v>711.05785123966939</v>
      </c>
      <c r="AC255" s="133">
        <v>860.38</v>
      </c>
      <c r="AD255" s="131">
        <v>0.21</v>
      </c>
      <c r="AE255" s="117" t="s">
        <v>38</v>
      </c>
      <c r="AF255" s="132" t="s">
        <v>37</v>
      </c>
    </row>
    <row r="256" spans="1:32" ht="26.25" customHeight="1" x14ac:dyDescent="0.25">
      <c r="A256" s="115" t="s">
        <v>28</v>
      </c>
      <c r="B256" s="116" t="s">
        <v>29</v>
      </c>
      <c r="C256" s="117" t="s">
        <v>40</v>
      </c>
      <c r="D256" s="117">
        <v>2018</v>
      </c>
      <c r="E256" s="118">
        <v>2018010478</v>
      </c>
      <c r="F256" s="119" t="s">
        <v>1838</v>
      </c>
      <c r="G256" s="116" t="s">
        <v>32</v>
      </c>
      <c r="H256" s="117" t="s">
        <v>33</v>
      </c>
      <c r="I256" s="120">
        <v>1308.4710743801654</v>
      </c>
      <c r="J256" s="120">
        <v>1583.25</v>
      </c>
      <c r="K256" s="120">
        <v>1583.25</v>
      </c>
      <c r="L256" s="117" t="s">
        <v>52</v>
      </c>
      <c r="M256" s="117"/>
      <c r="N256" s="134" t="s">
        <v>1443</v>
      </c>
      <c r="O256" s="122" t="s">
        <v>1444</v>
      </c>
      <c r="P256" s="116" t="s">
        <v>37</v>
      </c>
      <c r="Q256" s="135" t="s">
        <v>493</v>
      </c>
      <c r="R256" s="124" t="s">
        <v>1272</v>
      </c>
      <c r="S256" s="117"/>
      <c r="T256" s="124" t="s">
        <v>125</v>
      </c>
      <c r="U256" s="126">
        <v>43286</v>
      </c>
      <c r="V256" s="126">
        <v>43286</v>
      </c>
      <c r="W256" s="126">
        <v>43287</v>
      </c>
      <c r="X256" s="127">
        <v>43290</v>
      </c>
      <c r="Y256" s="128"/>
      <c r="Z256" s="128"/>
      <c r="AA256" s="128"/>
      <c r="AB256" s="129">
        <f t="shared" si="8"/>
        <v>1308.4710743801654</v>
      </c>
      <c r="AC256" s="133">
        <v>1583.25</v>
      </c>
      <c r="AD256" s="131">
        <v>0.21</v>
      </c>
      <c r="AE256" s="117" t="s">
        <v>38</v>
      </c>
      <c r="AF256" s="132" t="s">
        <v>37</v>
      </c>
    </row>
    <row r="257" spans="1:32" ht="26.25" customHeight="1" x14ac:dyDescent="0.25">
      <c r="A257" s="115" t="s">
        <v>28</v>
      </c>
      <c r="B257" s="116" t="s">
        <v>29</v>
      </c>
      <c r="C257" s="117" t="s">
        <v>40</v>
      </c>
      <c r="D257" s="117">
        <v>2018</v>
      </c>
      <c r="E257" s="118">
        <v>2018011315</v>
      </c>
      <c r="F257" s="119" t="s">
        <v>1839</v>
      </c>
      <c r="G257" s="116" t="s">
        <v>32</v>
      </c>
      <c r="H257" s="117" t="s">
        <v>33</v>
      </c>
      <c r="I257" s="120">
        <v>163.30578512396696</v>
      </c>
      <c r="J257" s="120">
        <v>197.6</v>
      </c>
      <c r="K257" s="120">
        <v>197.6</v>
      </c>
      <c r="L257" s="117" t="s">
        <v>52</v>
      </c>
      <c r="M257" s="117"/>
      <c r="N257" s="121" t="s">
        <v>1446</v>
      </c>
      <c r="O257" s="122" t="s">
        <v>1840</v>
      </c>
      <c r="P257" s="116" t="s">
        <v>37</v>
      </c>
      <c r="Q257" s="135" t="s">
        <v>176</v>
      </c>
      <c r="R257" s="124">
        <v>28127</v>
      </c>
      <c r="S257" s="117"/>
      <c r="T257" s="124" t="s">
        <v>298</v>
      </c>
      <c r="U257" s="126">
        <v>43298</v>
      </c>
      <c r="V257" s="126">
        <v>43301</v>
      </c>
      <c r="W257" s="126">
        <v>43304</v>
      </c>
      <c r="X257" s="127">
        <v>43311</v>
      </c>
      <c r="Y257" s="128"/>
      <c r="Z257" s="128"/>
      <c r="AA257" s="128"/>
      <c r="AB257" s="129">
        <f t="shared" si="8"/>
        <v>163.30578512396696</v>
      </c>
      <c r="AC257" s="133">
        <v>197.6</v>
      </c>
      <c r="AD257" s="131">
        <v>0.21</v>
      </c>
      <c r="AE257" s="117" t="s">
        <v>38</v>
      </c>
      <c r="AF257" s="132" t="s">
        <v>37</v>
      </c>
    </row>
    <row r="258" spans="1:32" ht="26.25" customHeight="1" x14ac:dyDescent="0.25">
      <c r="A258" s="115" t="s">
        <v>28</v>
      </c>
      <c r="B258" s="116" t="s">
        <v>29</v>
      </c>
      <c r="C258" s="117" t="s">
        <v>40</v>
      </c>
      <c r="D258" s="117">
        <v>2018</v>
      </c>
      <c r="E258" s="118">
        <v>2018000549</v>
      </c>
      <c r="F258" s="119" t="s">
        <v>1841</v>
      </c>
      <c r="G258" s="116" t="s">
        <v>32</v>
      </c>
      <c r="H258" s="117" t="s">
        <v>33</v>
      </c>
      <c r="I258" s="120">
        <v>197.85123966942149</v>
      </c>
      <c r="J258" s="120">
        <v>239.4</v>
      </c>
      <c r="K258" s="120">
        <v>239.4</v>
      </c>
      <c r="L258" s="136" t="s">
        <v>52</v>
      </c>
      <c r="M258" s="136"/>
      <c r="N258" s="134" t="s">
        <v>464</v>
      </c>
      <c r="O258" s="122" t="s">
        <v>344</v>
      </c>
      <c r="P258" s="116" t="s">
        <v>37</v>
      </c>
      <c r="Q258" s="135" t="s">
        <v>176</v>
      </c>
      <c r="R258" s="124" t="s">
        <v>1448</v>
      </c>
      <c r="S258" s="117"/>
      <c r="T258" s="124" t="s">
        <v>125</v>
      </c>
      <c r="U258" s="126">
        <v>43119</v>
      </c>
      <c r="V258" s="126">
        <v>43126</v>
      </c>
      <c r="W258" s="126">
        <v>43129</v>
      </c>
      <c r="X258" s="127">
        <v>43283</v>
      </c>
      <c r="Y258" s="128"/>
      <c r="Z258" s="128"/>
      <c r="AA258" s="128"/>
      <c r="AB258" s="129">
        <f t="shared" ref="AB258:AB263" si="9">AC258/(1+AD258)</f>
        <v>197.85123966942149</v>
      </c>
      <c r="AC258" s="133">
        <v>239.4</v>
      </c>
      <c r="AD258" s="131">
        <v>0.21</v>
      </c>
      <c r="AE258" s="117" t="s">
        <v>38</v>
      </c>
      <c r="AF258" s="132" t="s">
        <v>37</v>
      </c>
    </row>
    <row r="259" spans="1:32" ht="26.25" customHeight="1" x14ac:dyDescent="0.25">
      <c r="A259" s="115" t="s">
        <v>28</v>
      </c>
      <c r="B259" s="116" t="s">
        <v>29</v>
      </c>
      <c r="C259" s="117" t="s">
        <v>515</v>
      </c>
      <c r="D259" s="117">
        <v>2018</v>
      </c>
      <c r="E259" s="118">
        <v>2018010030</v>
      </c>
      <c r="F259" s="119" t="s">
        <v>1842</v>
      </c>
      <c r="G259" s="116" t="s">
        <v>32</v>
      </c>
      <c r="H259" s="117" t="s">
        <v>33</v>
      </c>
      <c r="I259" s="120">
        <v>645</v>
      </c>
      <c r="J259" s="120">
        <v>780.45</v>
      </c>
      <c r="K259" s="120">
        <v>780.45</v>
      </c>
      <c r="L259" s="117" t="s">
        <v>517</v>
      </c>
      <c r="M259" s="117"/>
      <c r="N259" s="134" t="s">
        <v>464</v>
      </c>
      <c r="O259" s="122" t="s">
        <v>344</v>
      </c>
      <c r="P259" s="116" t="s">
        <v>37</v>
      </c>
      <c r="Q259" s="135" t="s">
        <v>176</v>
      </c>
      <c r="R259" s="124" t="s">
        <v>1448</v>
      </c>
      <c r="S259" s="117"/>
      <c r="T259" s="124" t="s">
        <v>734</v>
      </c>
      <c r="U259" s="126">
        <v>43279</v>
      </c>
      <c r="V259" s="126">
        <v>43279</v>
      </c>
      <c r="W259" s="126">
        <v>43280</v>
      </c>
      <c r="X259" s="127">
        <v>43283</v>
      </c>
      <c r="Y259" s="128"/>
      <c r="Z259" s="128"/>
      <c r="AA259" s="128"/>
      <c r="AB259" s="129">
        <f t="shared" si="9"/>
        <v>645</v>
      </c>
      <c r="AC259" s="133">
        <v>780.45</v>
      </c>
      <c r="AD259" s="131">
        <v>0.21</v>
      </c>
      <c r="AE259" s="117" t="s">
        <v>38</v>
      </c>
      <c r="AF259" s="132" t="s">
        <v>37</v>
      </c>
    </row>
    <row r="260" spans="1:32" ht="26.25" customHeight="1" x14ac:dyDescent="0.25">
      <c r="A260" s="115" t="s">
        <v>28</v>
      </c>
      <c r="B260" s="116" t="s">
        <v>29</v>
      </c>
      <c r="C260" s="117" t="s">
        <v>515</v>
      </c>
      <c r="D260" s="117">
        <v>2018</v>
      </c>
      <c r="E260" s="118">
        <v>2018010317</v>
      </c>
      <c r="F260" s="119" t="s">
        <v>1843</v>
      </c>
      <c r="G260" s="116" t="s">
        <v>32</v>
      </c>
      <c r="H260" s="117" t="s">
        <v>33</v>
      </c>
      <c r="I260" s="120">
        <v>84.760330578512395</v>
      </c>
      <c r="J260" s="120">
        <v>102.56</v>
      </c>
      <c r="K260" s="120">
        <v>102.56</v>
      </c>
      <c r="L260" s="117" t="s">
        <v>517</v>
      </c>
      <c r="M260" s="117"/>
      <c r="N260" s="134" t="s">
        <v>464</v>
      </c>
      <c r="O260" s="122" t="s">
        <v>344</v>
      </c>
      <c r="P260" s="116" t="s">
        <v>37</v>
      </c>
      <c r="Q260" s="135" t="s">
        <v>176</v>
      </c>
      <c r="R260" s="124" t="s">
        <v>1448</v>
      </c>
      <c r="S260" s="117"/>
      <c r="T260" s="124" t="s">
        <v>734</v>
      </c>
      <c r="U260" s="126">
        <v>43279</v>
      </c>
      <c r="V260" s="126">
        <v>43279</v>
      </c>
      <c r="W260" s="126">
        <v>43280</v>
      </c>
      <c r="X260" s="127">
        <v>43283</v>
      </c>
      <c r="Y260" s="128"/>
      <c r="Z260" s="128"/>
      <c r="AA260" s="128"/>
      <c r="AB260" s="129">
        <f t="shared" si="9"/>
        <v>84.760330578512395</v>
      </c>
      <c r="AC260" s="133">
        <v>102.56</v>
      </c>
      <c r="AD260" s="131">
        <v>0.21</v>
      </c>
      <c r="AE260" s="117" t="s">
        <v>38</v>
      </c>
      <c r="AF260" s="132" t="s">
        <v>37</v>
      </c>
    </row>
    <row r="261" spans="1:32" ht="26.25" customHeight="1" x14ac:dyDescent="0.25">
      <c r="A261" s="115" t="s">
        <v>28</v>
      </c>
      <c r="B261" s="116" t="s">
        <v>29</v>
      </c>
      <c r="C261" s="117" t="s">
        <v>515</v>
      </c>
      <c r="D261" s="117">
        <v>2018</v>
      </c>
      <c r="E261" s="118">
        <v>2018010318</v>
      </c>
      <c r="F261" s="119" t="s">
        <v>1843</v>
      </c>
      <c r="G261" s="116" t="s">
        <v>32</v>
      </c>
      <c r="H261" s="117" t="s">
        <v>33</v>
      </c>
      <c r="I261" s="120">
        <v>61.206611570247937</v>
      </c>
      <c r="J261" s="120">
        <v>74.06</v>
      </c>
      <c r="K261" s="120">
        <v>74.06</v>
      </c>
      <c r="L261" s="117" t="s">
        <v>517</v>
      </c>
      <c r="M261" s="117"/>
      <c r="N261" s="134" t="s">
        <v>464</v>
      </c>
      <c r="O261" s="122" t="s">
        <v>344</v>
      </c>
      <c r="P261" s="116" t="s">
        <v>37</v>
      </c>
      <c r="Q261" s="135" t="s">
        <v>176</v>
      </c>
      <c r="R261" s="124" t="s">
        <v>1448</v>
      </c>
      <c r="S261" s="117"/>
      <c r="T261" s="124" t="s">
        <v>734</v>
      </c>
      <c r="U261" s="126">
        <v>43279</v>
      </c>
      <c r="V261" s="126">
        <v>43279</v>
      </c>
      <c r="W261" s="126">
        <v>43280</v>
      </c>
      <c r="X261" s="127">
        <v>43283</v>
      </c>
      <c r="Y261" s="128"/>
      <c r="Z261" s="128"/>
      <c r="AA261" s="128"/>
      <c r="AB261" s="129">
        <f t="shared" si="9"/>
        <v>61.206611570247937</v>
      </c>
      <c r="AC261" s="133">
        <v>74.06</v>
      </c>
      <c r="AD261" s="131">
        <v>0.21</v>
      </c>
      <c r="AE261" s="117" t="s">
        <v>38</v>
      </c>
      <c r="AF261" s="132" t="s">
        <v>37</v>
      </c>
    </row>
    <row r="262" spans="1:32" ht="26.25" customHeight="1" x14ac:dyDescent="0.25">
      <c r="A262" s="140" t="s">
        <v>28</v>
      </c>
      <c r="B262" s="141" t="s">
        <v>29</v>
      </c>
      <c r="C262" s="142" t="s">
        <v>515</v>
      </c>
      <c r="D262" s="142">
        <v>2018</v>
      </c>
      <c r="E262" s="143">
        <v>2018010319</v>
      </c>
      <c r="F262" s="144" t="s">
        <v>1841</v>
      </c>
      <c r="G262" s="141" t="s">
        <v>32</v>
      </c>
      <c r="H262" s="142" t="s">
        <v>33</v>
      </c>
      <c r="I262" s="145">
        <v>197.85123966942149</v>
      </c>
      <c r="J262" s="145">
        <v>239.4</v>
      </c>
      <c r="K262" s="145">
        <v>239.4</v>
      </c>
      <c r="L262" s="142" t="s">
        <v>517</v>
      </c>
      <c r="M262" s="142"/>
      <c r="N262" s="146" t="s">
        <v>464</v>
      </c>
      <c r="O262" s="147" t="s">
        <v>344</v>
      </c>
      <c r="P262" s="141" t="s">
        <v>37</v>
      </c>
      <c r="Q262" s="148" t="s">
        <v>176</v>
      </c>
      <c r="R262" s="149" t="s">
        <v>1448</v>
      </c>
      <c r="S262" s="142"/>
      <c r="T262" s="149" t="s">
        <v>125</v>
      </c>
      <c r="U262" s="150">
        <v>43279</v>
      </c>
      <c r="V262" s="150">
        <v>43279</v>
      </c>
      <c r="W262" s="150">
        <v>43280</v>
      </c>
      <c r="X262" s="151">
        <v>43283</v>
      </c>
      <c r="Y262" s="152"/>
      <c r="Z262" s="152"/>
      <c r="AA262" s="152"/>
      <c r="AB262" s="153">
        <f t="shared" si="9"/>
        <v>197.85123966942149</v>
      </c>
      <c r="AC262" s="154">
        <v>239.4</v>
      </c>
      <c r="AD262" s="155">
        <v>0.21</v>
      </c>
      <c r="AE262" s="142" t="s">
        <v>38</v>
      </c>
      <c r="AF262" s="156" t="s">
        <v>37</v>
      </c>
    </row>
    <row r="263" spans="1:32" ht="34.5" customHeight="1" x14ac:dyDescent="0.25">
      <c r="A263" s="140" t="s">
        <v>28</v>
      </c>
      <c r="B263" s="141" t="s">
        <v>29</v>
      </c>
      <c r="C263" s="142" t="s">
        <v>515</v>
      </c>
      <c r="D263" s="142">
        <v>2018</v>
      </c>
      <c r="E263" s="157">
        <v>2018011334</v>
      </c>
      <c r="F263" s="158" t="s">
        <v>1844</v>
      </c>
      <c r="G263" s="141" t="s">
        <v>32</v>
      </c>
      <c r="H263" s="142" t="s">
        <v>33</v>
      </c>
      <c r="I263" s="145">
        <v>49</v>
      </c>
      <c r="J263" s="145">
        <f>60.38-1.09</f>
        <v>59.29</v>
      </c>
      <c r="K263" s="159">
        <f>60.38-1.09</f>
        <v>59.29</v>
      </c>
      <c r="L263" s="142" t="s">
        <v>517</v>
      </c>
      <c r="M263" s="142"/>
      <c r="N263" s="146" t="s">
        <v>464</v>
      </c>
      <c r="O263" s="147" t="s">
        <v>344</v>
      </c>
      <c r="P263" s="141" t="s">
        <v>37</v>
      </c>
      <c r="Q263" s="148" t="s">
        <v>176</v>
      </c>
      <c r="R263" s="149" t="s">
        <v>1448</v>
      </c>
      <c r="S263" s="142"/>
      <c r="T263" s="149" t="s">
        <v>734</v>
      </c>
      <c r="U263" s="126">
        <v>43298</v>
      </c>
      <c r="V263" s="126">
        <v>43301</v>
      </c>
      <c r="W263" s="126">
        <v>43304</v>
      </c>
      <c r="X263" s="151">
        <v>43311</v>
      </c>
      <c r="Y263" s="152"/>
      <c r="Z263" s="152"/>
      <c r="AA263" s="152"/>
      <c r="AB263" s="153">
        <f t="shared" si="9"/>
        <v>49</v>
      </c>
      <c r="AC263" s="160">
        <f>60.38-1.09</f>
        <v>59.29</v>
      </c>
      <c r="AD263" s="155">
        <v>0.21</v>
      </c>
      <c r="AE263" s="142" t="s">
        <v>38</v>
      </c>
      <c r="AF263" s="156" t="s">
        <v>37</v>
      </c>
    </row>
  </sheetData>
  <conditionalFormatting sqref="E1:E1048576">
    <cfRule type="duplicateValues" dxfId="99" priority="1"/>
  </conditionalFormatting>
  <dataValidations count="9">
    <dataValidation type="list" allowBlank="1" showInputMessage="1" showErrorMessage="1" errorTitle="Format Erroni: Llista" error="El valor introduït no coincideix amb les restriccions definides: _x000a_-Només pot ser un valor de la llista" sqref="AF1:AF263">
      <formula1>PAIS_ORIGEN_PRODUCTE_HIDDEN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1:G263">
      <formula1>CLASSE_TRAMITACIÓ_HIDDEN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61 P1 P3:P12 P16 P18 P32:P34 P57:P59 P63:P65 P104:P105 P68:P72 P38:P44 P78:P80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1 Q3:Q12 AE1:AE263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37 B61 B1:B15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37 A61 A1:A15">
      <formula1>ORGANISME_HIDDEN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L61 L69:L70 L1:L3 L72">
      <formula1>TIPUS_SUBMINISTRAMENTS_HIDDEN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M1:M3">
      <formula1>MODALITAT_DETERMINACIÓ_PREUS_HIDDEN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37 C69:C70 C1:C16 C72 C57">
      <formula1>TIPUS_HIDDEN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6"/>
  <sheetViews>
    <sheetView tabSelected="1" workbookViewId="0">
      <selection activeCell="N19" sqref="N19"/>
    </sheetView>
  </sheetViews>
  <sheetFormatPr baseColWidth="10" defaultRowHeight="15" x14ac:dyDescent="0.25"/>
  <cols>
    <col min="1" max="1" width="26.140625" customWidth="1"/>
    <col min="2" max="2" width="18.140625" customWidth="1"/>
    <col min="3" max="3" width="11.28515625" customWidth="1"/>
    <col min="4" max="4" width="9.28515625" customWidth="1"/>
    <col min="5" max="5" width="13.7109375" customWidth="1"/>
    <col min="6" max="6" width="30.42578125" customWidth="1"/>
    <col min="7" max="7" width="11.140625" customWidth="1"/>
    <col min="8" max="8" width="5.7109375" customWidth="1"/>
    <col min="9" max="11" width="15" customWidth="1"/>
    <col min="12" max="12" width="13.5703125" customWidth="1"/>
    <col min="13" max="13" width="14.28515625" customWidth="1"/>
    <col min="14" max="14" width="13.85546875" customWidth="1"/>
    <col min="15" max="15" width="42.28515625" customWidth="1"/>
    <col min="16" max="16" width="14.28515625" customWidth="1"/>
    <col min="17" max="17" width="14" customWidth="1"/>
    <col min="18" max="18" width="9.7109375" customWidth="1"/>
    <col min="19" max="19" width="16.140625" customWidth="1"/>
    <col min="20" max="20" width="12" style="336" customWidth="1"/>
    <col min="21" max="24" width="14.28515625" customWidth="1"/>
    <col min="25" max="27" width="12.7109375" customWidth="1"/>
    <col min="28" max="29" width="17.5703125" customWidth="1"/>
    <col min="30" max="30" width="7.7109375" customWidth="1"/>
    <col min="31" max="31" width="15.140625" customWidth="1"/>
    <col min="32" max="32" width="17.7109375" customWidth="1"/>
    <col min="33" max="33" width="14.42578125" style="240" customWidth="1"/>
    <col min="34" max="34" width="18.7109375" style="240" customWidth="1"/>
    <col min="35" max="35" width="11.42578125" style="240" customWidth="1"/>
  </cols>
  <sheetData>
    <row r="1" spans="1:35" ht="24.75" customHeight="1" x14ac:dyDescent="0.25">
      <c r="A1" s="216" t="s">
        <v>0</v>
      </c>
      <c r="B1" s="216" t="s">
        <v>1</v>
      </c>
      <c r="C1" s="216" t="s">
        <v>2</v>
      </c>
      <c r="D1" s="216" t="s">
        <v>3</v>
      </c>
      <c r="E1" s="217" t="s">
        <v>4</v>
      </c>
      <c r="F1" s="218" t="s">
        <v>5</v>
      </c>
      <c r="G1" s="216" t="s">
        <v>6</v>
      </c>
      <c r="H1" s="216" t="s">
        <v>7</v>
      </c>
      <c r="I1" s="219" t="s">
        <v>1451</v>
      </c>
      <c r="J1" s="220" t="s">
        <v>1452</v>
      </c>
      <c r="K1" s="219" t="s">
        <v>479</v>
      </c>
      <c r="L1" s="216" t="s">
        <v>8</v>
      </c>
      <c r="M1" s="216" t="s">
        <v>9</v>
      </c>
      <c r="N1" s="221" t="s">
        <v>10</v>
      </c>
      <c r="O1" s="222" t="s">
        <v>11</v>
      </c>
      <c r="P1" s="216" t="s">
        <v>12</v>
      </c>
      <c r="Q1" s="216" t="s">
        <v>13</v>
      </c>
      <c r="R1" s="223" t="s">
        <v>14</v>
      </c>
      <c r="S1" s="216" t="s">
        <v>15</v>
      </c>
      <c r="T1" s="224" t="s">
        <v>16</v>
      </c>
      <c r="U1" s="216" t="s">
        <v>17</v>
      </c>
      <c r="V1" s="216" t="s">
        <v>18</v>
      </c>
      <c r="W1" s="216" t="s">
        <v>19</v>
      </c>
      <c r="X1" s="225" t="s">
        <v>20</v>
      </c>
      <c r="Y1" s="216" t="s">
        <v>21</v>
      </c>
      <c r="Z1" s="216" t="s">
        <v>22</v>
      </c>
      <c r="AA1" s="216" t="s">
        <v>23</v>
      </c>
      <c r="AB1" s="226" t="s">
        <v>488</v>
      </c>
      <c r="AC1" s="227" t="s">
        <v>24</v>
      </c>
      <c r="AD1" s="228" t="s">
        <v>25</v>
      </c>
      <c r="AE1" s="216" t="s">
        <v>26</v>
      </c>
      <c r="AF1" s="229" t="s">
        <v>27</v>
      </c>
      <c r="AG1" s="230" t="s">
        <v>1852</v>
      </c>
      <c r="AH1" s="230" t="s">
        <v>1853</v>
      </c>
      <c r="AI1" s="230" t="s">
        <v>1854</v>
      </c>
    </row>
    <row r="2" spans="1:35" ht="24.75" customHeight="1" x14ac:dyDescent="0.25">
      <c r="A2" s="98" t="s">
        <v>28</v>
      </c>
      <c r="B2" s="162" t="s">
        <v>29</v>
      </c>
      <c r="C2" s="162" t="s">
        <v>40</v>
      </c>
      <c r="D2" s="162">
        <v>2018</v>
      </c>
      <c r="E2" s="231">
        <v>2018018580</v>
      </c>
      <c r="F2" s="232" t="s">
        <v>1855</v>
      </c>
      <c r="G2" s="162" t="s">
        <v>32</v>
      </c>
      <c r="H2" s="162" t="s">
        <v>33</v>
      </c>
      <c r="I2" s="233">
        <f>Tabla14[[#This Row],[IMPORT ADJUDICACIÓ (SENSE IVA)]]</f>
        <v>150</v>
      </c>
      <c r="J2" s="234">
        <v>150</v>
      </c>
      <c r="K2" s="234">
        <v>150</v>
      </c>
      <c r="L2" s="162" t="s">
        <v>52</v>
      </c>
      <c r="M2" s="162"/>
      <c r="N2" s="235" t="s">
        <v>1454</v>
      </c>
      <c r="O2" s="232" t="s">
        <v>1455</v>
      </c>
      <c r="P2" s="162" t="s">
        <v>37</v>
      </c>
      <c r="Q2" s="170" t="s">
        <v>38</v>
      </c>
      <c r="R2" s="236">
        <v>8019</v>
      </c>
      <c r="S2" s="162"/>
      <c r="T2" s="237" t="s">
        <v>1856</v>
      </c>
      <c r="U2" s="176">
        <v>43424</v>
      </c>
      <c r="V2" s="176">
        <v>43424</v>
      </c>
      <c r="W2" s="176">
        <v>43425</v>
      </c>
      <c r="X2" s="176">
        <v>43461</v>
      </c>
      <c r="Y2" s="213"/>
      <c r="Z2" s="213"/>
      <c r="AA2" s="213"/>
      <c r="AB2" s="214">
        <f t="shared" ref="AB2:AB65" si="0">AC2/(1+AD2)</f>
        <v>150</v>
      </c>
      <c r="AC2" s="234">
        <v>150</v>
      </c>
      <c r="AD2" s="238">
        <v>0</v>
      </c>
      <c r="AE2" s="212" t="s">
        <v>38</v>
      </c>
      <c r="AF2" s="239" t="s">
        <v>37</v>
      </c>
      <c r="AG2" s="176">
        <f>Tabla14[[#This Row],[DATA FI EXECUCIÓ]]</f>
        <v>43461</v>
      </c>
      <c r="AH2" s="214">
        <f>Tabla14[[#This Row],[IMPORT ADJUDICACIÓ (SENSE IVA)]]</f>
        <v>150</v>
      </c>
      <c r="AI2" s="240" t="s">
        <v>1857</v>
      </c>
    </row>
    <row r="3" spans="1:35" ht="24.75" customHeight="1" x14ac:dyDescent="0.25">
      <c r="A3" s="98" t="s">
        <v>28</v>
      </c>
      <c r="B3" s="167" t="s">
        <v>29</v>
      </c>
      <c r="C3" s="167" t="s">
        <v>40</v>
      </c>
      <c r="D3" s="167">
        <v>2018</v>
      </c>
      <c r="E3" s="241">
        <v>2018015684</v>
      </c>
      <c r="F3" s="232" t="s">
        <v>1858</v>
      </c>
      <c r="G3" s="167" t="s">
        <v>32</v>
      </c>
      <c r="H3" s="167" t="s">
        <v>33</v>
      </c>
      <c r="I3" s="233">
        <f>Tabla14[[#This Row],[IMPORT ADJUDICACIÓ (SENSE IVA)]]</f>
        <v>1197.297520661157</v>
      </c>
      <c r="J3" s="234">
        <v>1448.73</v>
      </c>
      <c r="K3" s="234">
        <v>1448.73</v>
      </c>
      <c r="L3" s="167" t="s">
        <v>52</v>
      </c>
      <c r="M3" s="167"/>
      <c r="N3" s="186" t="s">
        <v>498</v>
      </c>
      <c r="O3" s="232" t="s">
        <v>499</v>
      </c>
      <c r="P3" s="167" t="s">
        <v>37</v>
      </c>
      <c r="Q3" s="170" t="s">
        <v>38</v>
      </c>
      <c r="R3" s="236">
        <v>8019</v>
      </c>
      <c r="S3" s="167"/>
      <c r="T3" s="237" t="s">
        <v>298</v>
      </c>
      <c r="U3" s="176">
        <v>43374</v>
      </c>
      <c r="V3" s="176">
        <v>43377</v>
      </c>
      <c r="W3" s="176">
        <v>43381</v>
      </c>
      <c r="X3" s="177">
        <v>43416</v>
      </c>
      <c r="Y3" s="215"/>
      <c r="Z3" s="215"/>
      <c r="AA3" s="215"/>
      <c r="AB3" s="214">
        <f t="shared" si="0"/>
        <v>1197.297520661157</v>
      </c>
      <c r="AC3" s="234">
        <v>1448.73</v>
      </c>
      <c r="AD3" s="242">
        <v>0.21</v>
      </c>
      <c r="AE3" s="243" t="s">
        <v>38</v>
      </c>
      <c r="AF3" s="244" t="s">
        <v>37</v>
      </c>
      <c r="AG3" s="176">
        <f>Tabla14[[#This Row],[DATA FI EXECUCIÓ]]</f>
        <v>43416</v>
      </c>
      <c r="AH3" s="214">
        <f>Tabla14[[#This Row],[IMPORT ADJUDICACIÓ (SENSE IVA)]]</f>
        <v>1197.297520661157</v>
      </c>
      <c r="AI3" s="240" t="s">
        <v>1857</v>
      </c>
    </row>
    <row r="4" spans="1:35" ht="24.75" customHeight="1" x14ac:dyDescent="0.25">
      <c r="A4" s="98" t="s">
        <v>28</v>
      </c>
      <c r="B4" s="245" t="s">
        <v>29</v>
      </c>
      <c r="C4" s="162" t="s">
        <v>40</v>
      </c>
      <c r="D4" s="245">
        <v>2018</v>
      </c>
      <c r="E4" s="246">
        <v>2018013307</v>
      </c>
      <c r="F4" s="247" t="s">
        <v>1859</v>
      </c>
      <c r="G4" s="167" t="s">
        <v>32</v>
      </c>
      <c r="H4" s="245" t="s">
        <v>33</v>
      </c>
      <c r="I4" s="233">
        <f>Tabla14[[#This Row],[IMPORT ADJUDICACIÓ (SENSE IVA)]]</f>
        <v>737.50413223140492</v>
      </c>
      <c r="J4" s="234">
        <v>892.38</v>
      </c>
      <c r="K4" s="234">
        <v>892.38</v>
      </c>
      <c r="L4" s="162" t="s">
        <v>52</v>
      </c>
      <c r="M4" s="167"/>
      <c r="N4" s="173" t="s">
        <v>43</v>
      </c>
      <c r="O4" s="169" t="s">
        <v>44</v>
      </c>
      <c r="P4" s="245" t="s">
        <v>37</v>
      </c>
      <c r="Q4" s="170" t="s">
        <v>38</v>
      </c>
      <c r="R4" s="171" t="s">
        <v>503</v>
      </c>
      <c r="S4" s="167"/>
      <c r="T4" s="124" t="s">
        <v>45</v>
      </c>
      <c r="U4" s="176">
        <v>43341</v>
      </c>
      <c r="V4" s="176">
        <v>43342</v>
      </c>
      <c r="W4" s="176">
        <v>43342</v>
      </c>
      <c r="X4" s="177">
        <v>43374</v>
      </c>
      <c r="Y4" s="215"/>
      <c r="Z4" s="215"/>
      <c r="AA4" s="215"/>
      <c r="AB4" s="214">
        <f t="shared" si="0"/>
        <v>737.50413223140492</v>
      </c>
      <c r="AC4" s="234">
        <v>892.38</v>
      </c>
      <c r="AD4" s="238">
        <v>0.21</v>
      </c>
      <c r="AE4" s="243" t="s">
        <v>38</v>
      </c>
      <c r="AF4" s="244" t="s">
        <v>37</v>
      </c>
      <c r="AG4" s="176">
        <f>Tabla14[[#This Row],[DATA FI EXECUCIÓ]]</f>
        <v>43374</v>
      </c>
      <c r="AH4" s="214">
        <f>Tabla14[[#This Row],[IMPORT ADJUDICACIÓ (SENSE IVA)]]</f>
        <v>737.50413223140492</v>
      </c>
      <c r="AI4" s="240" t="s">
        <v>1857</v>
      </c>
    </row>
    <row r="5" spans="1:35" ht="24.75" customHeight="1" x14ac:dyDescent="0.25">
      <c r="A5" s="98" t="s">
        <v>28</v>
      </c>
      <c r="B5" s="248" t="s">
        <v>29</v>
      </c>
      <c r="C5" s="162" t="s">
        <v>40</v>
      </c>
      <c r="D5" s="248">
        <v>2018</v>
      </c>
      <c r="E5" s="249">
        <v>2018014890</v>
      </c>
      <c r="F5" s="250" t="s">
        <v>1860</v>
      </c>
      <c r="G5" s="248" t="s">
        <v>32</v>
      </c>
      <c r="H5" s="248" t="s">
        <v>33</v>
      </c>
      <c r="I5" s="233">
        <f>Tabla14[[#This Row],[IMPORT ADJUDICACIÓ (SENSE IVA)]]</f>
        <v>211.19834710743802</v>
      </c>
      <c r="J5" s="234">
        <v>255.55</v>
      </c>
      <c r="K5" s="234">
        <v>255.55</v>
      </c>
      <c r="L5" s="162" t="s">
        <v>52</v>
      </c>
      <c r="M5" s="162"/>
      <c r="N5" s="174" t="s">
        <v>43</v>
      </c>
      <c r="O5" s="251" t="s">
        <v>44</v>
      </c>
      <c r="P5" s="248" t="s">
        <v>37</v>
      </c>
      <c r="Q5" s="165" t="s">
        <v>38</v>
      </c>
      <c r="R5" s="166" t="s">
        <v>503</v>
      </c>
      <c r="S5" s="162"/>
      <c r="T5" s="124" t="s">
        <v>45</v>
      </c>
      <c r="U5" s="176">
        <v>43363</v>
      </c>
      <c r="V5" s="176">
        <v>43363</v>
      </c>
      <c r="W5" s="176">
        <v>43364</v>
      </c>
      <c r="X5" s="176">
        <v>43402</v>
      </c>
      <c r="Y5" s="213"/>
      <c r="Z5" s="213"/>
      <c r="AA5" s="213"/>
      <c r="AB5" s="214">
        <f t="shared" si="0"/>
        <v>211.19834710743802</v>
      </c>
      <c r="AC5" s="252">
        <v>255.55</v>
      </c>
      <c r="AD5" s="238">
        <v>0.21</v>
      </c>
      <c r="AE5" s="253" t="s">
        <v>38</v>
      </c>
      <c r="AF5" s="254" t="s">
        <v>37</v>
      </c>
      <c r="AG5" s="176">
        <f>Tabla14[[#This Row],[DATA FI EXECUCIÓ]]</f>
        <v>43402</v>
      </c>
      <c r="AH5" s="214">
        <f>Tabla14[[#This Row],[IMPORT ADJUDICACIÓ (SENSE IVA)]]</f>
        <v>211.19834710743802</v>
      </c>
      <c r="AI5" s="240" t="s">
        <v>1857</v>
      </c>
    </row>
    <row r="6" spans="1:35" ht="24.75" customHeight="1" x14ac:dyDescent="0.25">
      <c r="A6" s="98" t="s">
        <v>28</v>
      </c>
      <c r="B6" s="167" t="s">
        <v>29</v>
      </c>
      <c r="C6" s="162" t="s">
        <v>40</v>
      </c>
      <c r="D6" s="167">
        <v>2018</v>
      </c>
      <c r="E6" s="246">
        <v>2018013308</v>
      </c>
      <c r="F6" s="255" t="s">
        <v>1861</v>
      </c>
      <c r="G6" s="167" t="s">
        <v>32</v>
      </c>
      <c r="H6" s="167" t="s">
        <v>33</v>
      </c>
      <c r="I6" s="233">
        <f>Tabla14[[#This Row],[IMPORT ADJUDICACIÓ (SENSE IVA)]]</f>
        <v>220.04958677685951</v>
      </c>
      <c r="J6" s="234">
        <v>266.26</v>
      </c>
      <c r="K6" s="234">
        <v>266.26</v>
      </c>
      <c r="L6" s="162" t="s">
        <v>52</v>
      </c>
      <c r="M6" s="167"/>
      <c r="N6" s="173" t="s">
        <v>43</v>
      </c>
      <c r="O6" s="169" t="s">
        <v>44</v>
      </c>
      <c r="P6" s="167" t="s">
        <v>37</v>
      </c>
      <c r="Q6" s="170" t="s">
        <v>38</v>
      </c>
      <c r="R6" s="171" t="s">
        <v>503</v>
      </c>
      <c r="S6" s="167"/>
      <c r="T6" s="124" t="s">
        <v>45</v>
      </c>
      <c r="U6" s="176">
        <v>43342</v>
      </c>
      <c r="V6" s="176">
        <v>43350</v>
      </c>
      <c r="W6" s="176">
        <v>43350</v>
      </c>
      <c r="X6" s="177">
        <v>43381</v>
      </c>
      <c r="Y6" s="215"/>
      <c r="Z6" s="215"/>
      <c r="AA6" s="215"/>
      <c r="AB6" s="214">
        <f t="shared" si="0"/>
        <v>220.04958677685951</v>
      </c>
      <c r="AC6" s="256">
        <v>266.26</v>
      </c>
      <c r="AD6" s="238">
        <v>0.21</v>
      </c>
      <c r="AE6" s="243" t="s">
        <v>38</v>
      </c>
      <c r="AF6" s="244" t="s">
        <v>37</v>
      </c>
      <c r="AG6" s="176">
        <f>Tabla14[[#This Row],[DATA FI EXECUCIÓ]]</f>
        <v>43381</v>
      </c>
      <c r="AH6" s="214">
        <f>Tabla14[[#This Row],[IMPORT ADJUDICACIÓ (SENSE IVA)]]</f>
        <v>220.04958677685951</v>
      </c>
      <c r="AI6" s="240" t="s">
        <v>1857</v>
      </c>
    </row>
    <row r="7" spans="1:35" ht="24.75" customHeight="1" x14ac:dyDescent="0.25">
      <c r="A7" s="98" t="s">
        <v>28</v>
      </c>
      <c r="B7" s="162" t="s">
        <v>29</v>
      </c>
      <c r="C7" s="162" t="s">
        <v>40</v>
      </c>
      <c r="D7" s="162">
        <v>2018</v>
      </c>
      <c r="E7" s="249">
        <v>2018013310</v>
      </c>
      <c r="F7" s="257" t="s">
        <v>1862</v>
      </c>
      <c r="G7" s="162" t="s">
        <v>32</v>
      </c>
      <c r="H7" s="162" t="s">
        <v>33</v>
      </c>
      <c r="I7" s="233">
        <f>Tabla14[[#This Row],[IMPORT ADJUDICACIÓ (SENSE IVA)]]</f>
        <v>683.67768595041321</v>
      </c>
      <c r="J7" s="234">
        <v>827.25</v>
      </c>
      <c r="K7" s="234">
        <v>827.25</v>
      </c>
      <c r="L7" s="162" t="s">
        <v>52</v>
      </c>
      <c r="M7" s="162"/>
      <c r="N7" s="174" t="s">
        <v>43</v>
      </c>
      <c r="O7" s="164" t="s">
        <v>44</v>
      </c>
      <c r="P7" s="162" t="s">
        <v>37</v>
      </c>
      <c r="Q7" s="165" t="s">
        <v>38</v>
      </c>
      <c r="R7" s="166" t="s">
        <v>503</v>
      </c>
      <c r="S7" s="162"/>
      <c r="T7" s="124" t="s">
        <v>45</v>
      </c>
      <c r="U7" s="176">
        <v>43346</v>
      </c>
      <c r="V7" s="176">
        <v>43350</v>
      </c>
      <c r="W7" s="176">
        <v>43350</v>
      </c>
      <c r="X7" s="176">
        <v>43402</v>
      </c>
      <c r="Y7" s="213"/>
      <c r="Z7" s="213"/>
      <c r="AA7" s="213"/>
      <c r="AB7" s="214">
        <f t="shared" si="0"/>
        <v>683.67768595041321</v>
      </c>
      <c r="AC7" s="258">
        <v>827.25</v>
      </c>
      <c r="AD7" s="238">
        <v>0.21</v>
      </c>
      <c r="AE7" s="212" t="s">
        <v>38</v>
      </c>
      <c r="AF7" s="239" t="s">
        <v>37</v>
      </c>
      <c r="AG7" s="176">
        <f>Tabla14[[#This Row],[DATA FI EXECUCIÓ]]</f>
        <v>43402</v>
      </c>
      <c r="AH7" s="214">
        <f>Tabla14[[#This Row],[IMPORT ADJUDICACIÓ (SENSE IVA)]]</f>
        <v>683.67768595041321</v>
      </c>
      <c r="AI7" s="240" t="s">
        <v>1857</v>
      </c>
    </row>
    <row r="8" spans="1:35" ht="24.75" customHeight="1" x14ac:dyDescent="0.25">
      <c r="A8" s="98" t="s">
        <v>28</v>
      </c>
      <c r="B8" s="167" t="s">
        <v>29</v>
      </c>
      <c r="C8" s="162" t="s">
        <v>40</v>
      </c>
      <c r="D8" s="167">
        <v>2018</v>
      </c>
      <c r="E8" s="246">
        <v>2018014816</v>
      </c>
      <c r="F8" s="255" t="s">
        <v>1863</v>
      </c>
      <c r="G8" s="167" t="s">
        <v>32</v>
      </c>
      <c r="H8" s="167" t="s">
        <v>33</v>
      </c>
      <c r="I8" s="233">
        <f>Tabla14[[#This Row],[IMPORT ADJUDICACIÓ (SENSE IVA)]]</f>
        <v>199</v>
      </c>
      <c r="J8" s="234">
        <v>240.79</v>
      </c>
      <c r="K8" s="234">
        <v>240.79</v>
      </c>
      <c r="L8" s="162" t="s">
        <v>52</v>
      </c>
      <c r="M8" s="167"/>
      <c r="N8" s="173" t="s">
        <v>43</v>
      </c>
      <c r="O8" s="169" t="s">
        <v>44</v>
      </c>
      <c r="P8" s="167" t="s">
        <v>37</v>
      </c>
      <c r="Q8" s="170" t="s">
        <v>38</v>
      </c>
      <c r="R8" s="171" t="s">
        <v>503</v>
      </c>
      <c r="S8" s="167"/>
      <c r="T8" s="124" t="s">
        <v>45</v>
      </c>
      <c r="U8" s="176">
        <v>43361</v>
      </c>
      <c r="V8" s="176">
        <v>43363</v>
      </c>
      <c r="W8" s="176">
        <v>43364</v>
      </c>
      <c r="X8" s="177">
        <v>43402</v>
      </c>
      <c r="Y8" s="215"/>
      <c r="Z8" s="215"/>
      <c r="AA8" s="215"/>
      <c r="AB8" s="214">
        <f t="shared" si="0"/>
        <v>199</v>
      </c>
      <c r="AC8" s="256">
        <v>240.79</v>
      </c>
      <c r="AD8" s="238">
        <v>0.21</v>
      </c>
      <c r="AE8" s="243" t="s">
        <v>38</v>
      </c>
      <c r="AF8" s="244" t="s">
        <v>37</v>
      </c>
      <c r="AG8" s="176">
        <f>Tabla14[[#This Row],[DATA FI EXECUCIÓ]]</f>
        <v>43402</v>
      </c>
      <c r="AH8" s="214">
        <f>Tabla14[[#This Row],[IMPORT ADJUDICACIÓ (SENSE IVA)]]</f>
        <v>199</v>
      </c>
      <c r="AI8" s="240" t="s">
        <v>1857</v>
      </c>
    </row>
    <row r="9" spans="1:35" ht="24.75" customHeight="1" x14ac:dyDescent="0.25">
      <c r="A9" s="98" t="s">
        <v>28</v>
      </c>
      <c r="B9" s="162" t="s">
        <v>29</v>
      </c>
      <c r="C9" s="162" t="s">
        <v>40</v>
      </c>
      <c r="D9" s="162">
        <v>2018</v>
      </c>
      <c r="E9" s="249">
        <v>2018013309</v>
      </c>
      <c r="F9" s="257" t="s">
        <v>1864</v>
      </c>
      <c r="G9" s="162" t="s">
        <v>32</v>
      </c>
      <c r="H9" s="162" t="s">
        <v>33</v>
      </c>
      <c r="I9" s="233">
        <f>Tabla14[[#This Row],[IMPORT ADJUDICACIÓ (SENSE IVA)]]</f>
        <v>629.85950413223145</v>
      </c>
      <c r="J9" s="234">
        <v>762.13</v>
      </c>
      <c r="K9" s="234">
        <v>762.13</v>
      </c>
      <c r="L9" s="162" t="s">
        <v>52</v>
      </c>
      <c r="M9" s="162"/>
      <c r="N9" s="174" t="s">
        <v>43</v>
      </c>
      <c r="O9" s="164" t="s">
        <v>44</v>
      </c>
      <c r="P9" s="162" t="s">
        <v>37</v>
      </c>
      <c r="Q9" s="165" t="s">
        <v>38</v>
      </c>
      <c r="R9" s="166" t="s">
        <v>503</v>
      </c>
      <c r="S9" s="162"/>
      <c r="T9" s="124" t="s">
        <v>45</v>
      </c>
      <c r="U9" s="176">
        <v>43346</v>
      </c>
      <c r="V9" s="176">
        <v>43350</v>
      </c>
      <c r="W9" s="176">
        <v>43350</v>
      </c>
      <c r="X9" s="176">
        <v>43381</v>
      </c>
      <c r="Y9" s="213"/>
      <c r="Z9" s="213"/>
      <c r="AA9" s="213"/>
      <c r="AB9" s="214">
        <f t="shared" si="0"/>
        <v>629.85950413223145</v>
      </c>
      <c r="AC9" s="258">
        <v>762.13</v>
      </c>
      <c r="AD9" s="238">
        <v>0.21</v>
      </c>
      <c r="AE9" s="212" t="s">
        <v>38</v>
      </c>
      <c r="AF9" s="239" t="s">
        <v>37</v>
      </c>
      <c r="AG9" s="176">
        <f>Tabla14[[#This Row],[DATA FI EXECUCIÓ]]</f>
        <v>43381</v>
      </c>
      <c r="AH9" s="214">
        <f>Tabla14[[#This Row],[IMPORT ADJUDICACIÓ (SENSE IVA)]]</f>
        <v>629.85950413223145</v>
      </c>
      <c r="AI9" s="240" t="s">
        <v>1857</v>
      </c>
    </row>
    <row r="10" spans="1:35" ht="24.75" customHeight="1" x14ac:dyDescent="0.25">
      <c r="A10" s="98" t="s">
        <v>28</v>
      </c>
      <c r="B10" s="167" t="s">
        <v>29</v>
      </c>
      <c r="C10" s="162" t="s">
        <v>40</v>
      </c>
      <c r="D10" s="167">
        <v>2018</v>
      </c>
      <c r="E10" s="246">
        <v>2018014713</v>
      </c>
      <c r="F10" s="255" t="s">
        <v>1865</v>
      </c>
      <c r="G10" s="167" t="s">
        <v>32</v>
      </c>
      <c r="H10" s="167" t="s">
        <v>33</v>
      </c>
      <c r="I10" s="233">
        <f>Tabla14[[#This Row],[IMPORT ADJUDICACIÓ (SENSE IVA)]]</f>
        <v>622.50413223140504</v>
      </c>
      <c r="J10" s="234">
        <v>753.23</v>
      </c>
      <c r="K10" s="234">
        <v>753.23</v>
      </c>
      <c r="L10" s="162" t="s">
        <v>52</v>
      </c>
      <c r="M10" s="167"/>
      <c r="N10" s="173" t="s">
        <v>43</v>
      </c>
      <c r="O10" s="169" t="s">
        <v>44</v>
      </c>
      <c r="P10" s="167" t="s">
        <v>37</v>
      </c>
      <c r="Q10" s="170" t="s">
        <v>38</v>
      </c>
      <c r="R10" s="171" t="s">
        <v>503</v>
      </c>
      <c r="S10" s="167"/>
      <c r="T10" s="124" t="s">
        <v>45</v>
      </c>
      <c r="U10" s="176">
        <v>43360</v>
      </c>
      <c r="V10" s="176">
        <v>43363</v>
      </c>
      <c r="W10" s="176">
        <v>43364</v>
      </c>
      <c r="X10" s="177">
        <v>43402</v>
      </c>
      <c r="Y10" s="215"/>
      <c r="Z10" s="215"/>
      <c r="AA10" s="215"/>
      <c r="AB10" s="214">
        <f t="shared" si="0"/>
        <v>622.50413223140504</v>
      </c>
      <c r="AC10" s="256">
        <v>753.23</v>
      </c>
      <c r="AD10" s="238">
        <v>0.21</v>
      </c>
      <c r="AE10" s="243" t="s">
        <v>38</v>
      </c>
      <c r="AF10" s="244" t="s">
        <v>37</v>
      </c>
      <c r="AG10" s="176">
        <f>Tabla14[[#This Row],[DATA FI EXECUCIÓ]]</f>
        <v>43402</v>
      </c>
      <c r="AH10" s="214">
        <f>Tabla14[[#This Row],[IMPORT ADJUDICACIÓ (SENSE IVA)]]</f>
        <v>622.50413223140504</v>
      </c>
      <c r="AI10" s="240" t="s">
        <v>1857</v>
      </c>
    </row>
    <row r="11" spans="1:35" ht="24.75" customHeight="1" x14ac:dyDescent="0.25">
      <c r="A11" s="98" t="s">
        <v>28</v>
      </c>
      <c r="B11" s="162" t="s">
        <v>29</v>
      </c>
      <c r="C11" s="162" t="s">
        <v>40</v>
      </c>
      <c r="D11" s="162">
        <v>2018</v>
      </c>
      <c r="E11" s="249">
        <v>2018014714</v>
      </c>
      <c r="F11" s="257" t="s">
        <v>1866</v>
      </c>
      <c r="G11" s="162" t="s">
        <v>32</v>
      </c>
      <c r="H11" s="162" t="s">
        <v>33</v>
      </c>
      <c r="I11" s="233">
        <f>Tabla14[[#This Row],[IMPORT ADJUDICACIÓ (SENSE IVA)]]</f>
        <v>466.70247933884303</v>
      </c>
      <c r="J11" s="234">
        <v>564.71</v>
      </c>
      <c r="K11" s="234">
        <v>564.71</v>
      </c>
      <c r="L11" s="162" t="s">
        <v>52</v>
      </c>
      <c r="M11" s="162"/>
      <c r="N11" s="174" t="s">
        <v>43</v>
      </c>
      <c r="O11" s="164" t="s">
        <v>44</v>
      </c>
      <c r="P11" s="162" t="s">
        <v>37</v>
      </c>
      <c r="Q11" s="165" t="s">
        <v>38</v>
      </c>
      <c r="R11" s="166" t="s">
        <v>503</v>
      </c>
      <c r="S11" s="162"/>
      <c r="T11" s="124" t="s">
        <v>45</v>
      </c>
      <c r="U11" s="176">
        <v>43360</v>
      </c>
      <c r="V11" s="176">
        <v>43363</v>
      </c>
      <c r="W11" s="176">
        <v>43364</v>
      </c>
      <c r="X11" s="176">
        <v>43402</v>
      </c>
      <c r="Y11" s="213"/>
      <c r="Z11" s="213"/>
      <c r="AA11" s="213"/>
      <c r="AB11" s="214">
        <f t="shared" si="0"/>
        <v>466.70247933884303</v>
      </c>
      <c r="AC11" s="258">
        <v>564.71</v>
      </c>
      <c r="AD11" s="238">
        <v>0.21</v>
      </c>
      <c r="AE11" s="212" t="s">
        <v>38</v>
      </c>
      <c r="AF11" s="239" t="s">
        <v>37</v>
      </c>
      <c r="AG11" s="176">
        <f>Tabla14[[#This Row],[DATA FI EXECUCIÓ]]</f>
        <v>43402</v>
      </c>
      <c r="AH11" s="214">
        <f>Tabla14[[#This Row],[IMPORT ADJUDICACIÓ (SENSE IVA)]]</f>
        <v>466.70247933884303</v>
      </c>
      <c r="AI11" s="240" t="s">
        <v>1857</v>
      </c>
    </row>
    <row r="12" spans="1:35" ht="24.75" customHeight="1" x14ac:dyDescent="0.25">
      <c r="A12" s="98" t="s">
        <v>28</v>
      </c>
      <c r="B12" s="162" t="s">
        <v>29</v>
      </c>
      <c r="C12" s="162" t="s">
        <v>40</v>
      </c>
      <c r="D12" s="162">
        <v>2018</v>
      </c>
      <c r="E12" s="249">
        <v>2018011949</v>
      </c>
      <c r="F12" s="257" t="s">
        <v>1867</v>
      </c>
      <c r="G12" s="162" t="s">
        <v>32</v>
      </c>
      <c r="H12" s="162" t="s">
        <v>33</v>
      </c>
      <c r="I12" s="233">
        <f>Tabla14[[#This Row],[IMPORT ADJUDICACIÓ (SENSE IVA)]]</f>
        <v>374.39669421487605</v>
      </c>
      <c r="J12" s="234">
        <v>453.02</v>
      </c>
      <c r="K12" s="234">
        <v>453.02</v>
      </c>
      <c r="L12" s="162" t="s">
        <v>52</v>
      </c>
      <c r="M12" s="162"/>
      <c r="N12" s="174" t="s">
        <v>43</v>
      </c>
      <c r="O12" s="164" t="s">
        <v>44</v>
      </c>
      <c r="P12" s="162" t="s">
        <v>37</v>
      </c>
      <c r="Q12" s="165" t="s">
        <v>38</v>
      </c>
      <c r="R12" s="166" t="s">
        <v>503</v>
      </c>
      <c r="S12" s="162"/>
      <c r="T12" s="124" t="s">
        <v>45</v>
      </c>
      <c r="U12" s="176">
        <v>43300</v>
      </c>
      <c r="V12" s="176">
        <v>43301</v>
      </c>
      <c r="W12" s="176">
        <v>43304</v>
      </c>
      <c r="X12" s="176">
        <v>43451</v>
      </c>
      <c r="Y12" s="213"/>
      <c r="Z12" s="213"/>
      <c r="AA12" s="213"/>
      <c r="AB12" s="214">
        <f t="shared" si="0"/>
        <v>374.39669421487605</v>
      </c>
      <c r="AC12" s="258">
        <v>453.02</v>
      </c>
      <c r="AD12" s="238">
        <v>0.21</v>
      </c>
      <c r="AE12" s="212" t="s">
        <v>38</v>
      </c>
      <c r="AF12" s="239" t="s">
        <v>37</v>
      </c>
      <c r="AG12" s="176">
        <f>Tabla14[[#This Row],[DATA FI EXECUCIÓ]]</f>
        <v>43451</v>
      </c>
      <c r="AH12" s="214">
        <f>Tabla14[[#This Row],[IMPORT ADJUDICACIÓ (SENSE IVA)]]</f>
        <v>374.39669421487605</v>
      </c>
      <c r="AI12" s="240" t="s">
        <v>1857</v>
      </c>
    </row>
    <row r="13" spans="1:35" ht="24.75" customHeight="1" x14ac:dyDescent="0.25">
      <c r="A13" s="98" t="s">
        <v>28</v>
      </c>
      <c r="B13" s="167" t="s">
        <v>29</v>
      </c>
      <c r="C13" s="162" t="s">
        <v>40</v>
      </c>
      <c r="D13" s="167">
        <v>2018</v>
      </c>
      <c r="E13" s="246">
        <v>2018011950</v>
      </c>
      <c r="F13" s="255" t="s">
        <v>1868</v>
      </c>
      <c r="G13" s="167" t="s">
        <v>32</v>
      </c>
      <c r="H13" s="167" t="s">
        <v>33</v>
      </c>
      <c r="I13" s="233">
        <f>Tabla14[[#This Row],[IMPORT ADJUDICACIÓ (SENSE IVA)]]</f>
        <v>388.67768595041326</v>
      </c>
      <c r="J13" s="234">
        <v>470.3</v>
      </c>
      <c r="K13" s="234">
        <v>470.3</v>
      </c>
      <c r="L13" s="162" t="s">
        <v>52</v>
      </c>
      <c r="M13" s="167"/>
      <c r="N13" s="173" t="s">
        <v>43</v>
      </c>
      <c r="O13" s="169" t="s">
        <v>44</v>
      </c>
      <c r="P13" s="167" t="s">
        <v>37</v>
      </c>
      <c r="Q13" s="170" t="s">
        <v>38</v>
      </c>
      <c r="R13" s="171" t="s">
        <v>503</v>
      </c>
      <c r="S13" s="167"/>
      <c r="T13" s="124" t="s">
        <v>45</v>
      </c>
      <c r="U13" s="176">
        <v>43300</v>
      </c>
      <c r="V13" s="176">
        <v>43301</v>
      </c>
      <c r="W13" s="176">
        <v>43304</v>
      </c>
      <c r="X13" s="177">
        <v>43451</v>
      </c>
      <c r="Y13" s="215"/>
      <c r="Z13" s="215"/>
      <c r="AA13" s="215"/>
      <c r="AB13" s="214">
        <f t="shared" si="0"/>
        <v>388.67768595041326</v>
      </c>
      <c r="AC13" s="256">
        <v>470.3</v>
      </c>
      <c r="AD13" s="238">
        <v>0.21</v>
      </c>
      <c r="AE13" s="243" t="s">
        <v>38</v>
      </c>
      <c r="AF13" s="244" t="s">
        <v>37</v>
      </c>
      <c r="AG13" s="176">
        <f>Tabla14[[#This Row],[DATA FI EXECUCIÓ]]</f>
        <v>43451</v>
      </c>
      <c r="AH13" s="214">
        <f>Tabla14[[#This Row],[IMPORT ADJUDICACIÓ (SENSE IVA)]]</f>
        <v>388.67768595041326</v>
      </c>
      <c r="AI13" s="240" t="s">
        <v>1857</v>
      </c>
    </row>
    <row r="14" spans="1:35" ht="24.75" customHeight="1" x14ac:dyDescent="0.25">
      <c r="A14" s="98" t="s">
        <v>28</v>
      </c>
      <c r="B14" s="162" t="s">
        <v>29</v>
      </c>
      <c r="C14" s="162" t="s">
        <v>40</v>
      </c>
      <c r="D14" s="162">
        <v>2018</v>
      </c>
      <c r="E14" s="231">
        <v>2018016861</v>
      </c>
      <c r="F14" s="232" t="s">
        <v>1869</v>
      </c>
      <c r="G14" s="162" t="s">
        <v>32</v>
      </c>
      <c r="H14" s="162" t="s">
        <v>33</v>
      </c>
      <c r="I14" s="233">
        <f>Tabla14[[#This Row],[IMPORT ADJUDICACIÓ (SENSE IVA)]]</f>
        <v>153.57851239669424</v>
      </c>
      <c r="J14" s="234">
        <v>185.83</v>
      </c>
      <c r="K14" s="234">
        <v>185.83</v>
      </c>
      <c r="L14" s="162" t="s">
        <v>52</v>
      </c>
      <c r="M14" s="162"/>
      <c r="N14" s="174" t="s">
        <v>43</v>
      </c>
      <c r="O14" s="232" t="s">
        <v>44</v>
      </c>
      <c r="P14" s="162" t="s">
        <v>37</v>
      </c>
      <c r="Q14" s="165" t="s">
        <v>38</v>
      </c>
      <c r="R14" s="166" t="s">
        <v>503</v>
      </c>
      <c r="S14" s="162"/>
      <c r="T14" s="124" t="s">
        <v>45</v>
      </c>
      <c r="U14" s="176">
        <v>43395</v>
      </c>
      <c r="V14" s="176">
        <v>43395</v>
      </c>
      <c r="W14" s="176">
        <v>43396</v>
      </c>
      <c r="X14" s="176">
        <v>43423</v>
      </c>
      <c r="Y14" s="213"/>
      <c r="Z14" s="213"/>
      <c r="AA14" s="213"/>
      <c r="AB14" s="214">
        <f t="shared" si="0"/>
        <v>153.57851239669424</v>
      </c>
      <c r="AC14" s="256">
        <v>185.83</v>
      </c>
      <c r="AD14" s="238">
        <v>0.21</v>
      </c>
      <c r="AE14" s="212" t="s">
        <v>38</v>
      </c>
      <c r="AF14" s="239" t="s">
        <v>37</v>
      </c>
      <c r="AG14" s="176">
        <f>Tabla14[[#This Row],[DATA FI EXECUCIÓ]]</f>
        <v>43423</v>
      </c>
      <c r="AH14" s="214">
        <f>Tabla14[[#This Row],[IMPORT ADJUDICACIÓ (SENSE IVA)]]</f>
        <v>153.57851239669424</v>
      </c>
      <c r="AI14" s="240" t="s">
        <v>1857</v>
      </c>
    </row>
    <row r="15" spans="1:35" ht="24.75" customHeight="1" x14ac:dyDescent="0.25">
      <c r="A15" s="98" t="s">
        <v>28</v>
      </c>
      <c r="B15" s="162" t="s">
        <v>29</v>
      </c>
      <c r="C15" s="162" t="s">
        <v>40</v>
      </c>
      <c r="D15" s="162">
        <v>2018</v>
      </c>
      <c r="E15" s="231">
        <v>2018018626</v>
      </c>
      <c r="F15" s="232" t="s">
        <v>1870</v>
      </c>
      <c r="G15" s="162" t="s">
        <v>32</v>
      </c>
      <c r="H15" s="162" t="s">
        <v>33</v>
      </c>
      <c r="I15" s="233">
        <f>Tabla14[[#This Row],[IMPORT ADJUDICACIÓ (SENSE IVA)]]</f>
        <v>951.6611570247934</v>
      </c>
      <c r="J15" s="234">
        <v>1151.51</v>
      </c>
      <c r="K15" s="234">
        <v>1151.51</v>
      </c>
      <c r="L15" s="162" t="s">
        <v>52</v>
      </c>
      <c r="M15" s="162"/>
      <c r="N15" s="174" t="s">
        <v>43</v>
      </c>
      <c r="O15" s="232" t="s">
        <v>44</v>
      </c>
      <c r="P15" s="162" t="s">
        <v>37</v>
      </c>
      <c r="Q15" s="165" t="s">
        <v>38</v>
      </c>
      <c r="R15" s="166" t="s">
        <v>503</v>
      </c>
      <c r="S15" s="162"/>
      <c r="T15" s="124" t="s">
        <v>45</v>
      </c>
      <c r="U15" s="176">
        <v>43426</v>
      </c>
      <c r="V15" s="176">
        <v>43426</v>
      </c>
      <c r="W15" s="176">
        <v>43430</v>
      </c>
      <c r="X15" s="176">
        <v>43441</v>
      </c>
      <c r="Y15" s="213"/>
      <c r="Z15" s="213"/>
      <c r="AA15" s="213"/>
      <c r="AB15" s="214">
        <f t="shared" si="0"/>
        <v>951.6611570247934</v>
      </c>
      <c r="AC15" s="256">
        <v>1151.51</v>
      </c>
      <c r="AD15" s="238">
        <v>0.21</v>
      </c>
      <c r="AE15" s="212" t="s">
        <v>38</v>
      </c>
      <c r="AF15" s="239" t="s">
        <v>37</v>
      </c>
      <c r="AG15" s="176">
        <f>Tabla14[[#This Row],[DATA FI EXECUCIÓ]]</f>
        <v>43441</v>
      </c>
      <c r="AH15" s="214">
        <f>Tabla14[[#This Row],[IMPORT ADJUDICACIÓ (SENSE IVA)]]</f>
        <v>951.6611570247934</v>
      </c>
      <c r="AI15" s="240" t="s">
        <v>1857</v>
      </c>
    </row>
    <row r="16" spans="1:35" ht="24.75" customHeight="1" x14ac:dyDescent="0.25">
      <c r="A16" s="98" t="s">
        <v>28</v>
      </c>
      <c r="B16" s="167" t="s">
        <v>29</v>
      </c>
      <c r="C16" s="162" t="s">
        <v>40</v>
      </c>
      <c r="D16" s="167">
        <v>2018</v>
      </c>
      <c r="E16" s="241">
        <v>2018018627</v>
      </c>
      <c r="F16" s="232" t="s">
        <v>1871</v>
      </c>
      <c r="G16" s="167" t="s">
        <v>32</v>
      </c>
      <c r="H16" s="167" t="s">
        <v>33</v>
      </c>
      <c r="I16" s="233">
        <f>Tabla14[[#This Row],[IMPORT ADJUDICACIÓ (SENSE IVA)]]</f>
        <v>333.22314049586777</v>
      </c>
      <c r="J16" s="234">
        <v>403.2</v>
      </c>
      <c r="K16" s="234">
        <v>403.2</v>
      </c>
      <c r="L16" s="162" t="s">
        <v>52</v>
      </c>
      <c r="M16" s="167"/>
      <c r="N16" s="165" t="s">
        <v>43</v>
      </c>
      <c r="O16" s="232" t="s">
        <v>44</v>
      </c>
      <c r="P16" s="167" t="s">
        <v>37</v>
      </c>
      <c r="Q16" s="165" t="s">
        <v>38</v>
      </c>
      <c r="R16" s="259" t="s">
        <v>503</v>
      </c>
      <c r="S16" s="167"/>
      <c r="T16" s="124" t="s">
        <v>45</v>
      </c>
      <c r="U16" s="176">
        <v>43426</v>
      </c>
      <c r="V16" s="176">
        <v>43426</v>
      </c>
      <c r="W16" s="176">
        <v>43430</v>
      </c>
      <c r="X16" s="177">
        <v>43451</v>
      </c>
      <c r="Y16" s="215"/>
      <c r="Z16" s="215"/>
      <c r="AA16" s="215"/>
      <c r="AB16" s="214">
        <f t="shared" si="0"/>
        <v>333.22314049586777</v>
      </c>
      <c r="AC16" s="256">
        <v>403.2</v>
      </c>
      <c r="AD16" s="238">
        <v>0.21</v>
      </c>
      <c r="AE16" s="243" t="s">
        <v>38</v>
      </c>
      <c r="AF16" s="244" t="s">
        <v>37</v>
      </c>
      <c r="AG16" s="176">
        <f>Tabla14[[#This Row],[DATA FI EXECUCIÓ]]</f>
        <v>43451</v>
      </c>
      <c r="AH16" s="214">
        <f>Tabla14[[#This Row],[IMPORT ADJUDICACIÓ (SENSE IVA)]]</f>
        <v>333.22314049586777</v>
      </c>
      <c r="AI16" s="240" t="s">
        <v>1857</v>
      </c>
    </row>
    <row r="17" spans="1:35" ht="24.75" customHeight="1" x14ac:dyDescent="0.25">
      <c r="A17" s="98" t="s">
        <v>28</v>
      </c>
      <c r="B17" s="167" t="s">
        <v>29</v>
      </c>
      <c r="C17" s="167" t="s">
        <v>65</v>
      </c>
      <c r="D17" s="167">
        <v>2018</v>
      </c>
      <c r="E17" s="246">
        <v>2018013058</v>
      </c>
      <c r="F17" s="255" t="s">
        <v>1872</v>
      </c>
      <c r="G17" s="167" t="s">
        <v>32</v>
      </c>
      <c r="H17" s="167" t="s">
        <v>33</v>
      </c>
      <c r="I17" s="233">
        <f>Tabla14[[#This Row],[IMPORT ADJUDICACIÓ (SENSE IVA)]]</f>
        <v>300</v>
      </c>
      <c r="J17" s="234">
        <v>363</v>
      </c>
      <c r="K17" s="234">
        <v>363</v>
      </c>
      <c r="L17" s="167"/>
      <c r="M17" s="17" t="s">
        <v>79</v>
      </c>
      <c r="N17" s="170" t="s">
        <v>1873</v>
      </c>
      <c r="O17" s="169" t="s">
        <v>1874</v>
      </c>
      <c r="P17" s="167" t="s">
        <v>37</v>
      </c>
      <c r="Q17" s="165" t="s">
        <v>38</v>
      </c>
      <c r="R17" s="236">
        <v>8019</v>
      </c>
      <c r="S17" s="167"/>
      <c r="T17" s="124" t="s">
        <v>90</v>
      </c>
      <c r="U17" s="176">
        <v>43334</v>
      </c>
      <c r="V17" s="176">
        <v>43342</v>
      </c>
      <c r="W17" s="176">
        <v>43342</v>
      </c>
      <c r="X17" s="177">
        <v>43374</v>
      </c>
      <c r="Y17" s="215"/>
      <c r="Z17" s="215"/>
      <c r="AA17" s="215"/>
      <c r="AB17" s="214">
        <f t="shared" si="0"/>
        <v>300</v>
      </c>
      <c r="AC17" s="256">
        <v>363</v>
      </c>
      <c r="AD17" s="242">
        <v>0.21</v>
      </c>
      <c r="AE17" s="243" t="s">
        <v>38</v>
      </c>
      <c r="AF17" s="244" t="s">
        <v>37</v>
      </c>
      <c r="AG17" s="176">
        <f>Tabla14[[#This Row],[DATA FI EXECUCIÓ]]</f>
        <v>43374</v>
      </c>
      <c r="AH17" s="214">
        <f>Tabla14[[#This Row],[IMPORT ADJUDICACIÓ (SENSE IVA)]]</f>
        <v>300</v>
      </c>
      <c r="AI17" s="240" t="s">
        <v>1857</v>
      </c>
    </row>
    <row r="18" spans="1:35" ht="24.75" customHeight="1" x14ac:dyDescent="0.25">
      <c r="A18" s="98" t="s">
        <v>28</v>
      </c>
      <c r="B18" s="162" t="s">
        <v>29</v>
      </c>
      <c r="C18" s="162" t="s">
        <v>65</v>
      </c>
      <c r="D18" s="162">
        <v>2018</v>
      </c>
      <c r="E18" s="231">
        <v>2018011993</v>
      </c>
      <c r="F18" s="257" t="s">
        <v>1875</v>
      </c>
      <c r="G18" s="162" t="s">
        <v>32</v>
      </c>
      <c r="H18" s="162" t="s">
        <v>33</v>
      </c>
      <c r="I18" s="233">
        <f>Tabla14[[#This Row],[IMPORT ADJUDICACIÓ (SENSE IVA)]]</f>
        <v>4900</v>
      </c>
      <c r="J18" s="234">
        <v>4900</v>
      </c>
      <c r="K18" s="234">
        <v>4900</v>
      </c>
      <c r="L18" s="162"/>
      <c r="M18" s="17" t="s">
        <v>79</v>
      </c>
      <c r="N18" s="165" t="s">
        <v>1876</v>
      </c>
      <c r="O18" s="164" t="s">
        <v>1877</v>
      </c>
      <c r="P18" s="162" t="s">
        <v>37</v>
      </c>
      <c r="Q18" s="165" t="s">
        <v>38</v>
      </c>
      <c r="R18" s="259" t="s">
        <v>503</v>
      </c>
      <c r="S18" s="162"/>
      <c r="T18" s="124" t="s">
        <v>689</v>
      </c>
      <c r="U18" s="176">
        <v>43305</v>
      </c>
      <c r="V18" s="176">
        <v>43307</v>
      </c>
      <c r="W18" s="176">
        <v>43308</v>
      </c>
      <c r="X18" s="176">
        <v>43396</v>
      </c>
      <c r="Y18" s="213"/>
      <c r="Z18" s="213"/>
      <c r="AA18" s="213"/>
      <c r="AB18" s="214">
        <f t="shared" si="0"/>
        <v>4900</v>
      </c>
      <c r="AC18" s="256">
        <v>4900</v>
      </c>
      <c r="AD18" s="238">
        <v>0</v>
      </c>
      <c r="AE18" s="212" t="s">
        <v>38</v>
      </c>
      <c r="AF18" s="239" t="s">
        <v>37</v>
      </c>
      <c r="AG18" s="176">
        <f>Tabla14[[#This Row],[DATA FI EXECUCIÓ]]</f>
        <v>43396</v>
      </c>
      <c r="AH18" s="214">
        <f>Tabla14[[#This Row],[IMPORT ADJUDICACIÓ (SENSE IVA)]]</f>
        <v>4900</v>
      </c>
      <c r="AI18" s="240" t="s">
        <v>1857</v>
      </c>
    </row>
    <row r="19" spans="1:35" ht="24.75" customHeight="1" x14ac:dyDescent="0.25">
      <c r="A19" s="98" t="s">
        <v>28</v>
      </c>
      <c r="B19" s="162" t="s">
        <v>29</v>
      </c>
      <c r="C19" s="162" t="s">
        <v>40</v>
      </c>
      <c r="D19" s="162">
        <v>2018</v>
      </c>
      <c r="E19" s="231">
        <v>2018014859</v>
      </c>
      <c r="F19" s="257" t="s">
        <v>1878</v>
      </c>
      <c r="G19" s="162" t="s">
        <v>32</v>
      </c>
      <c r="H19" s="162" t="s">
        <v>33</v>
      </c>
      <c r="I19" s="233">
        <f>Tabla14[[#This Row],[IMPORT ADJUDICACIÓ (SENSE IVA)]]</f>
        <v>83.330578512396698</v>
      </c>
      <c r="J19" s="234">
        <v>100.83</v>
      </c>
      <c r="K19" s="234">
        <v>100.83</v>
      </c>
      <c r="L19" s="162" t="s">
        <v>52</v>
      </c>
      <c r="M19" s="162"/>
      <c r="N19" s="174"/>
      <c r="O19" s="164" t="s">
        <v>574</v>
      </c>
      <c r="P19" s="162" t="s">
        <v>37</v>
      </c>
      <c r="Q19" s="165" t="s">
        <v>38</v>
      </c>
      <c r="R19" s="166" t="s">
        <v>500</v>
      </c>
      <c r="S19" s="162"/>
      <c r="T19" s="124" t="s">
        <v>448</v>
      </c>
      <c r="U19" s="176">
        <v>43363</v>
      </c>
      <c r="V19" s="176">
        <v>43363</v>
      </c>
      <c r="W19" s="176">
        <v>43364</v>
      </c>
      <c r="X19" s="176">
        <v>43396</v>
      </c>
      <c r="Y19" s="213"/>
      <c r="Z19" s="213"/>
      <c r="AA19" s="213"/>
      <c r="AB19" s="214">
        <f t="shared" si="0"/>
        <v>83.330578512396698</v>
      </c>
      <c r="AC19" s="256">
        <v>100.83</v>
      </c>
      <c r="AD19" s="238">
        <v>0.21</v>
      </c>
      <c r="AE19" s="212" t="s">
        <v>38</v>
      </c>
      <c r="AF19" s="239" t="s">
        <v>37</v>
      </c>
      <c r="AG19" s="176">
        <f>Tabla14[[#This Row],[DATA FI EXECUCIÓ]]</f>
        <v>43396</v>
      </c>
      <c r="AH19" s="214">
        <f>Tabla14[[#This Row],[IMPORT ADJUDICACIÓ (SENSE IVA)]]</f>
        <v>83.330578512396698</v>
      </c>
      <c r="AI19" s="240" t="s">
        <v>1879</v>
      </c>
    </row>
    <row r="20" spans="1:35" ht="24.75" customHeight="1" x14ac:dyDescent="0.25">
      <c r="A20" s="98" t="s">
        <v>28</v>
      </c>
      <c r="B20" s="167" t="s">
        <v>29</v>
      </c>
      <c r="C20" s="167" t="s">
        <v>40</v>
      </c>
      <c r="D20" s="167">
        <v>2018</v>
      </c>
      <c r="E20" s="241">
        <v>2018015855</v>
      </c>
      <c r="F20" s="232" t="s">
        <v>1880</v>
      </c>
      <c r="G20" s="167" t="s">
        <v>32</v>
      </c>
      <c r="H20" s="167" t="s">
        <v>33</v>
      </c>
      <c r="I20" s="233">
        <f>Tabla14[[#This Row],[IMPORT ADJUDICACIÓ (SENSE IVA)]]</f>
        <v>156.74380165289256</v>
      </c>
      <c r="J20" s="234">
        <v>189.66</v>
      </c>
      <c r="K20" s="234">
        <v>189.66</v>
      </c>
      <c r="L20" s="162" t="s">
        <v>52</v>
      </c>
      <c r="M20" s="167"/>
      <c r="N20" s="174"/>
      <c r="O20" s="232" t="s">
        <v>574</v>
      </c>
      <c r="P20" s="167" t="s">
        <v>37</v>
      </c>
      <c r="Q20" s="165" t="s">
        <v>38</v>
      </c>
      <c r="R20" s="166" t="s">
        <v>500</v>
      </c>
      <c r="S20" s="167"/>
      <c r="T20" s="124" t="s">
        <v>448</v>
      </c>
      <c r="U20" s="176">
        <v>43378</v>
      </c>
      <c r="V20" s="176">
        <v>43381</v>
      </c>
      <c r="W20" s="176">
        <v>43395</v>
      </c>
      <c r="X20" s="177">
        <v>43416</v>
      </c>
      <c r="Y20" s="215"/>
      <c r="Z20" s="215"/>
      <c r="AA20" s="215"/>
      <c r="AB20" s="214">
        <f t="shared" si="0"/>
        <v>156.74380165289256</v>
      </c>
      <c r="AC20" s="256">
        <v>189.66</v>
      </c>
      <c r="AD20" s="242">
        <v>0.21</v>
      </c>
      <c r="AE20" s="243" t="s">
        <v>38</v>
      </c>
      <c r="AF20" s="244" t="s">
        <v>37</v>
      </c>
      <c r="AG20" s="176">
        <f>Tabla14[[#This Row],[DATA FI EXECUCIÓ]]</f>
        <v>43416</v>
      </c>
      <c r="AH20" s="214">
        <f>Tabla14[[#This Row],[IMPORT ADJUDICACIÓ (SENSE IVA)]]</f>
        <v>156.74380165289256</v>
      </c>
      <c r="AI20" s="240" t="s">
        <v>1879</v>
      </c>
    </row>
    <row r="21" spans="1:35" ht="24.75" customHeight="1" x14ac:dyDescent="0.25">
      <c r="A21" s="98" t="s">
        <v>28</v>
      </c>
      <c r="B21" s="167" t="s">
        <v>29</v>
      </c>
      <c r="C21" s="17" t="s">
        <v>65</v>
      </c>
      <c r="D21" s="167">
        <v>2018</v>
      </c>
      <c r="E21" s="241">
        <v>2018014400</v>
      </c>
      <c r="F21" s="255" t="s">
        <v>1881</v>
      </c>
      <c r="G21" s="167" t="s">
        <v>32</v>
      </c>
      <c r="H21" s="167" t="s">
        <v>33</v>
      </c>
      <c r="I21" s="233">
        <f>Tabla14[[#This Row],[IMPORT ADJUDICACIÓ (SENSE IVA)]]</f>
        <v>755</v>
      </c>
      <c r="J21" s="234">
        <v>913.55</v>
      </c>
      <c r="K21" s="234">
        <v>913.55</v>
      </c>
      <c r="L21" s="167"/>
      <c r="M21" s="17" t="s">
        <v>79</v>
      </c>
      <c r="N21" s="32" t="s">
        <v>576</v>
      </c>
      <c r="O21" s="169" t="s">
        <v>577</v>
      </c>
      <c r="P21" s="167" t="s">
        <v>37</v>
      </c>
      <c r="Q21" s="182" t="s">
        <v>493</v>
      </c>
      <c r="R21" s="33" t="s">
        <v>578</v>
      </c>
      <c r="S21" s="167"/>
      <c r="T21" s="34" t="s">
        <v>579</v>
      </c>
      <c r="U21" s="176">
        <v>43363</v>
      </c>
      <c r="V21" s="176">
        <v>43363</v>
      </c>
      <c r="W21" s="176">
        <v>43364</v>
      </c>
      <c r="X21" s="177">
        <v>43451</v>
      </c>
      <c r="Y21" s="215"/>
      <c r="Z21" s="215"/>
      <c r="AA21" s="215"/>
      <c r="AB21" s="214">
        <f t="shared" si="0"/>
        <v>755</v>
      </c>
      <c r="AC21" s="256">
        <v>913.55</v>
      </c>
      <c r="AD21" s="242">
        <v>0.21</v>
      </c>
      <c r="AE21" s="243" t="s">
        <v>38</v>
      </c>
      <c r="AF21" s="244" t="s">
        <v>37</v>
      </c>
      <c r="AG21" s="176">
        <f>Tabla14[[#This Row],[DATA FI EXECUCIÓ]]</f>
        <v>43451</v>
      </c>
      <c r="AH21" s="214">
        <f>Tabla14[[#This Row],[IMPORT ADJUDICACIÓ (SENSE IVA)]]</f>
        <v>755</v>
      </c>
      <c r="AI21" s="240" t="s">
        <v>1857</v>
      </c>
    </row>
    <row r="22" spans="1:35" ht="24.75" customHeight="1" x14ac:dyDescent="0.25">
      <c r="A22" s="98" t="s">
        <v>28</v>
      </c>
      <c r="B22" s="162" t="s">
        <v>29</v>
      </c>
      <c r="C22" s="17" t="s">
        <v>65</v>
      </c>
      <c r="D22" s="162">
        <v>2018</v>
      </c>
      <c r="E22" s="231">
        <v>2018014449</v>
      </c>
      <c r="F22" s="257" t="s">
        <v>1882</v>
      </c>
      <c r="G22" s="162" t="s">
        <v>32</v>
      </c>
      <c r="H22" s="162" t="s">
        <v>33</v>
      </c>
      <c r="I22" s="233">
        <f>Tabla14[[#This Row],[IMPORT ADJUDICACIÓ (SENSE IVA)]]</f>
        <v>1685</v>
      </c>
      <c r="J22" s="234">
        <v>2038.85</v>
      </c>
      <c r="K22" s="234">
        <v>2038.85</v>
      </c>
      <c r="L22" s="162"/>
      <c r="M22" s="17" t="s">
        <v>79</v>
      </c>
      <c r="N22" s="32" t="s">
        <v>576</v>
      </c>
      <c r="O22" s="164" t="s">
        <v>577</v>
      </c>
      <c r="P22" s="162" t="s">
        <v>37</v>
      </c>
      <c r="Q22" s="182" t="s">
        <v>493</v>
      </c>
      <c r="R22" s="33" t="s">
        <v>578</v>
      </c>
      <c r="S22" s="162"/>
      <c r="T22" s="34" t="s">
        <v>579</v>
      </c>
      <c r="U22" s="176">
        <v>43356</v>
      </c>
      <c r="V22" s="176">
        <v>43363</v>
      </c>
      <c r="W22" s="176">
        <v>43370</v>
      </c>
      <c r="X22" s="176">
        <v>43461</v>
      </c>
      <c r="Y22" s="213"/>
      <c r="Z22" s="213"/>
      <c r="AA22" s="213"/>
      <c r="AB22" s="214">
        <f t="shared" si="0"/>
        <v>1685</v>
      </c>
      <c r="AC22" s="256">
        <v>2038.85</v>
      </c>
      <c r="AD22" s="238">
        <v>0.21</v>
      </c>
      <c r="AE22" s="212" t="s">
        <v>38</v>
      </c>
      <c r="AF22" s="239" t="s">
        <v>37</v>
      </c>
      <c r="AG22" s="176">
        <f>Tabla14[[#This Row],[DATA FI EXECUCIÓ]]</f>
        <v>43461</v>
      </c>
      <c r="AH22" s="214">
        <f>Tabla14[[#This Row],[IMPORT ADJUDICACIÓ (SENSE IVA)]]</f>
        <v>1685</v>
      </c>
      <c r="AI22" s="240" t="s">
        <v>1857</v>
      </c>
    </row>
    <row r="23" spans="1:35" ht="24.75" customHeight="1" x14ac:dyDescent="0.25">
      <c r="A23" s="98" t="s">
        <v>28</v>
      </c>
      <c r="B23" s="167" t="s">
        <v>29</v>
      </c>
      <c r="C23" s="17" t="s">
        <v>40</v>
      </c>
      <c r="D23" s="167">
        <v>2018</v>
      </c>
      <c r="E23" s="241">
        <v>2018016867</v>
      </c>
      <c r="F23" s="232" t="s">
        <v>1883</v>
      </c>
      <c r="G23" s="167" t="s">
        <v>32</v>
      </c>
      <c r="H23" s="167" t="s">
        <v>33</v>
      </c>
      <c r="I23" s="233">
        <f>Tabla14[[#This Row],[IMPORT ADJUDICACIÓ (SENSE IVA)]]</f>
        <v>780.16528925619832</v>
      </c>
      <c r="J23" s="234">
        <v>944</v>
      </c>
      <c r="K23" s="234">
        <v>944</v>
      </c>
      <c r="L23" s="43" t="s">
        <v>34</v>
      </c>
      <c r="M23" s="167"/>
      <c r="N23" s="32" t="s">
        <v>581</v>
      </c>
      <c r="O23" s="232" t="s">
        <v>582</v>
      </c>
      <c r="P23" s="167" t="s">
        <v>37</v>
      </c>
      <c r="Q23" s="182" t="s">
        <v>493</v>
      </c>
      <c r="R23" s="189" t="s">
        <v>500</v>
      </c>
      <c r="S23" s="167"/>
      <c r="T23" s="34" t="s">
        <v>583</v>
      </c>
      <c r="U23" s="176">
        <v>43397</v>
      </c>
      <c r="V23" s="176">
        <v>43404</v>
      </c>
      <c r="W23" s="176">
        <v>43409</v>
      </c>
      <c r="X23" s="177">
        <v>43416</v>
      </c>
      <c r="Y23" s="215"/>
      <c r="Z23" s="215"/>
      <c r="AA23" s="215"/>
      <c r="AB23" s="214">
        <f t="shared" si="0"/>
        <v>780.16528925619832</v>
      </c>
      <c r="AC23" s="256">
        <v>944</v>
      </c>
      <c r="AD23" s="242">
        <v>0.21</v>
      </c>
      <c r="AE23" s="243" t="s">
        <v>38</v>
      </c>
      <c r="AF23" s="244" t="s">
        <v>37</v>
      </c>
      <c r="AG23" s="176">
        <f>Tabla14[[#This Row],[DATA FI EXECUCIÓ]]</f>
        <v>43416</v>
      </c>
      <c r="AH23" s="214">
        <f>Tabla14[[#This Row],[IMPORT ADJUDICACIÓ (SENSE IVA)]]</f>
        <v>780.16528925619832</v>
      </c>
      <c r="AI23" s="240" t="s">
        <v>1857</v>
      </c>
    </row>
    <row r="24" spans="1:35" ht="24.75" customHeight="1" x14ac:dyDescent="0.25">
      <c r="A24" s="98" t="s">
        <v>28</v>
      </c>
      <c r="B24" s="162" t="s">
        <v>29</v>
      </c>
      <c r="C24" s="17" t="s">
        <v>40</v>
      </c>
      <c r="D24" s="162">
        <v>2018</v>
      </c>
      <c r="E24" s="231">
        <v>2018018414</v>
      </c>
      <c r="F24" s="232" t="s">
        <v>1884</v>
      </c>
      <c r="G24" s="162" t="s">
        <v>32</v>
      </c>
      <c r="H24" s="162" t="s">
        <v>33</v>
      </c>
      <c r="I24" s="233">
        <f>Tabla14[[#This Row],[IMPORT ADJUDICACIÓ (SENSE IVA)]]</f>
        <v>724.95041322314057</v>
      </c>
      <c r="J24" s="234">
        <v>877.19</v>
      </c>
      <c r="K24" s="234">
        <v>877.19</v>
      </c>
      <c r="L24" s="43" t="s">
        <v>34</v>
      </c>
      <c r="M24" s="162"/>
      <c r="N24" s="32" t="s">
        <v>581</v>
      </c>
      <c r="O24" s="232" t="s">
        <v>582</v>
      </c>
      <c r="P24" s="162" t="s">
        <v>37</v>
      </c>
      <c r="Q24" s="182" t="s">
        <v>493</v>
      </c>
      <c r="R24" s="189" t="s">
        <v>500</v>
      </c>
      <c r="S24" s="162"/>
      <c r="T24" s="34" t="s">
        <v>583</v>
      </c>
      <c r="U24" s="176">
        <v>43425</v>
      </c>
      <c r="V24" s="176">
        <v>43426</v>
      </c>
      <c r="W24" s="176">
        <v>43430</v>
      </c>
      <c r="X24" s="176">
        <v>43461</v>
      </c>
      <c r="Y24" s="213"/>
      <c r="Z24" s="213"/>
      <c r="AA24" s="213"/>
      <c r="AB24" s="214">
        <f t="shared" si="0"/>
        <v>724.95041322314057</v>
      </c>
      <c r="AC24" s="256">
        <v>877.19</v>
      </c>
      <c r="AD24" s="238">
        <v>0.21</v>
      </c>
      <c r="AE24" s="212" t="s">
        <v>38</v>
      </c>
      <c r="AF24" s="239" t="s">
        <v>37</v>
      </c>
      <c r="AG24" s="176">
        <f>Tabla14[[#This Row],[DATA FI EXECUCIÓ]]</f>
        <v>43461</v>
      </c>
      <c r="AH24" s="214">
        <f>Tabla14[[#This Row],[IMPORT ADJUDICACIÓ (SENSE IVA)]]</f>
        <v>724.95041322314057</v>
      </c>
      <c r="AI24" s="240" t="s">
        <v>1857</v>
      </c>
    </row>
    <row r="25" spans="1:35" ht="24.75" customHeight="1" x14ac:dyDescent="0.25">
      <c r="A25" s="98" t="s">
        <v>28</v>
      </c>
      <c r="B25" s="162" t="s">
        <v>29</v>
      </c>
      <c r="C25" s="162" t="s">
        <v>65</v>
      </c>
      <c r="D25" s="162">
        <v>2018</v>
      </c>
      <c r="E25" s="231">
        <v>2018001170</v>
      </c>
      <c r="F25" s="257" t="s">
        <v>1885</v>
      </c>
      <c r="G25" s="162" t="s">
        <v>32</v>
      </c>
      <c r="H25" s="162" t="s">
        <v>33</v>
      </c>
      <c r="I25" s="233">
        <f>Tabla14[[#This Row],[IMPORT ADJUDICACIÓ (SENSE IVA)]]</f>
        <v>826.44628099173553</v>
      </c>
      <c r="J25" s="234">
        <v>1000</v>
      </c>
      <c r="K25" s="234">
        <v>1000</v>
      </c>
      <c r="L25" s="162"/>
      <c r="M25" s="162" t="s">
        <v>79</v>
      </c>
      <c r="N25" s="163" t="s">
        <v>585</v>
      </c>
      <c r="O25" s="164" t="s">
        <v>586</v>
      </c>
      <c r="P25" s="162" t="s">
        <v>37</v>
      </c>
      <c r="Q25" s="174" t="s">
        <v>38</v>
      </c>
      <c r="R25" s="166" t="s">
        <v>503</v>
      </c>
      <c r="S25" s="162"/>
      <c r="T25" s="124" t="s">
        <v>587</v>
      </c>
      <c r="U25" s="176">
        <v>43138</v>
      </c>
      <c r="V25" s="176">
        <v>43140</v>
      </c>
      <c r="W25" s="176">
        <v>43143</v>
      </c>
      <c r="X25" s="176">
        <v>43368</v>
      </c>
      <c r="Y25" s="213"/>
      <c r="Z25" s="213"/>
      <c r="AA25" s="213"/>
      <c r="AB25" s="214">
        <f t="shared" si="0"/>
        <v>826.44628099173553</v>
      </c>
      <c r="AC25" s="256">
        <v>1000</v>
      </c>
      <c r="AD25" s="238">
        <v>0.21</v>
      </c>
      <c r="AE25" s="212" t="s">
        <v>38</v>
      </c>
      <c r="AF25" s="239" t="s">
        <v>37</v>
      </c>
      <c r="AG25" s="176">
        <f>Tabla14[[#This Row],[DATA FI EXECUCIÓ]]</f>
        <v>43368</v>
      </c>
      <c r="AH25" s="214">
        <f>Tabla14[[#This Row],[IMPORT ADJUDICACIÓ (SENSE IVA)]]</f>
        <v>826.44628099173553</v>
      </c>
      <c r="AI25" s="240" t="s">
        <v>1857</v>
      </c>
    </row>
    <row r="26" spans="1:35" ht="24.75" customHeight="1" x14ac:dyDescent="0.25">
      <c r="A26" s="98" t="s">
        <v>28</v>
      </c>
      <c r="B26" s="162" t="s">
        <v>29</v>
      </c>
      <c r="C26" s="117" t="s">
        <v>65</v>
      </c>
      <c r="D26" s="162">
        <v>2018</v>
      </c>
      <c r="E26" s="231">
        <v>2018015497</v>
      </c>
      <c r="F26" s="257" t="s">
        <v>1886</v>
      </c>
      <c r="G26" s="162" t="s">
        <v>32</v>
      </c>
      <c r="H26" s="162" t="s">
        <v>33</v>
      </c>
      <c r="I26" s="233">
        <f>Tabla14[[#This Row],[IMPORT ADJUDICACIÓ (SENSE IVA)]]</f>
        <v>210</v>
      </c>
      <c r="J26" s="234">
        <v>210</v>
      </c>
      <c r="K26" s="234">
        <v>210</v>
      </c>
      <c r="L26" s="162"/>
      <c r="M26" s="136" t="s">
        <v>74</v>
      </c>
      <c r="N26" s="174" t="s">
        <v>75</v>
      </c>
      <c r="O26" s="164" t="s">
        <v>76</v>
      </c>
      <c r="P26" s="162" t="s">
        <v>37</v>
      </c>
      <c r="Q26" s="174" t="s">
        <v>493</v>
      </c>
      <c r="R26" s="166" t="s">
        <v>503</v>
      </c>
      <c r="S26" s="162"/>
      <c r="T26" s="124" t="s">
        <v>1488</v>
      </c>
      <c r="U26" s="176">
        <v>43377</v>
      </c>
      <c r="V26" s="176">
        <v>43381</v>
      </c>
      <c r="W26" s="176">
        <v>43382</v>
      </c>
      <c r="X26" s="176">
        <v>43402</v>
      </c>
      <c r="Y26" s="213"/>
      <c r="Z26" s="213"/>
      <c r="AA26" s="213"/>
      <c r="AB26" s="214">
        <f t="shared" si="0"/>
        <v>210</v>
      </c>
      <c r="AC26" s="256">
        <v>210</v>
      </c>
      <c r="AD26" s="238">
        <v>0</v>
      </c>
      <c r="AE26" s="212" t="s">
        <v>38</v>
      </c>
      <c r="AF26" s="239" t="s">
        <v>37</v>
      </c>
      <c r="AG26" s="176">
        <f>Tabla14[[#This Row],[DATA FI EXECUCIÓ]]</f>
        <v>43402</v>
      </c>
      <c r="AH26" s="214">
        <f>Tabla14[[#This Row],[IMPORT ADJUDICACIÓ (SENSE IVA)]]</f>
        <v>210</v>
      </c>
      <c r="AI26" s="240" t="s">
        <v>1857</v>
      </c>
    </row>
    <row r="27" spans="1:35" ht="24.75" customHeight="1" x14ac:dyDescent="0.25">
      <c r="A27" s="98" t="s">
        <v>28</v>
      </c>
      <c r="B27" s="162" t="s">
        <v>29</v>
      </c>
      <c r="C27" s="117" t="s">
        <v>65</v>
      </c>
      <c r="D27" s="162">
        <v>2018</v>
      </c>
      <c r="E27" s="231">
        <v>2018012393</v>
      </c>
      <c r="F27" s="257" t="s">
        <v>1887</v>
      </c>
      <c r="G27" s="162" t="s">
        <v>32</v>
      </c>
      <c r="H27" s="162" t="s">
        <v>33</v>
      </c>
      <c r="I27" s="233">
        <f>Tabla14[[#This Row],[IMPORT ADJUDICACIÓ (SENSE IVA)]]</f>
        <v>4080</v>
      </c>
      <c r="J27" s="234">
        <v>4080</v>
      </c>
      <c r="K27" s="234">
        <v>4080</v>
      </c>
      <c r="L27" s="162"/>
      <c r="M27" s="136" t="s">
        <v>74</v>
      </c>
      <c r="N27" s="174" t="s">
        <v>75</v>
      </c>
      <c r="O27" s="164" t="s">
        <v>76</v>
      </c>
      <c r="P27" s="162" t="s">
        <v>37</v>
      </c>
      <c r="Q27" s="174" t="s">
        <v>493</v>
      </c>
      <c r="R27" s="166" t="s">
        <v>503</v>
      </c>
      <c r="S27" s="162"/>
      <c r="T27" s="124" t="s">
        <v>115</v>
      </c>
      <c r="U27" s="176">
        <v>43346</v>
      </c>
      <c r="V27" s="176">
        <v>43349</v>
      </c>
      <c r="W27" s="176">
        <v>43349</v>
      </c>
      <c r="X27" s="176">
        <v>43396</v>
      </c>
      <c r="Y27" s="213"/>
      <c r="Z27" s="213"/>
      <c r="AA27" s="213"/>
      <c r="AB27" s="214">
        <f t="shared" si="0"/>
        <v>4080</v>
      </c>
      <c r="AC27" s="256">
        <v>4080</v>
      </c>
      <c r="AD27" s="238">
        <v>0</v>
      </c>
      <c r="AE27" s="212" t="s">
        <v>38</v>
      </c>
      <c r="AF27" s="239" t="s">
        <v>37</v>
      </c>
      <c r="AG27" s="176">
        <f>Tabla14[[#This Row],[DATA FI EXECUCIÓ]]</f>
        <v>43396</v>
      </c>
      <c r="AH27" s="214">
        <f>Tabla14[[#This Row],[IMPORT ADJUDICACIÓ (SENSE IVA)]]</f>
        <v>4080</v>
      </c>
      <c r="AI27" s="240" t="s">
        <v>1857</v>
      </c>
    </row>
    <row r="28" spans="1:35" ht="24.75" customHeight="1" x14ac:dyDescent="0.25">
      <c r="A28" s="98" t="s">
        <v>28</v>
      </c>
      <c r="B28" s="162" t="s">
        <v>29</v>
      </c>
      <c r="C28" s="117" t="s">
        <v>65</v>
      </c>
      <c r="D28" s="162">
        <v>2018</v>
      </c>
      <c r="E28" s="231">
        <v>2018017713</v>
      </c>
      <c r="F28" s="232" t="s">
        <v>1888</v>
      </c>
      <c r="G28" s="162" t="s">
        <v>32</v>
      </c>
      <c r="H28" s="162" t="s">
        <v>33</v>
      </c>
      <c r="I28" s="233">
        <f>Tabla14[[#This Row],[IMPORT ADJUDICACIÓ (SENSE IVA)]]</f>
        <v>4080</v>
      </c>
      <c r="J28" s="234">
        <v>4080</v>
      </c>
      <c r="K28" s="234">
        <v>4080</v>
      </c>
      <c r="L28" s="162"/>
      <c r="M28" s="136" t="s">
        <v>74</v>
      </c>
      <c r="N28" s="174" t="s">
        <v>75</v>
      </c>
      <c r="O28" s="232" t="s">
        <v>76</v>
      </c>
      <c r="P28" s="162" t="s">
        <v>37</v>
      </c>
      <c r="Q28" s="174" t="s">
        <v>493</v>
      </c>
      <c r="R28" s="166" t="s">
        <v>503</v>
      </c>
      <c r="S28" s="162"/>
      <c r="T28" s="124" t="s">
        <v>115</v>
      </c>
      <c r="U28" s="176">
        <v>43418</v>
      </c>
      <c r="V28" s="176">
        <v>43419</v>
      </c>
      <c r="W28" s="176">
        <v>43425</v>
      </c>
      <c r="X28" s="176">
        <v>43465</v>
      </c>
      <c r="Y28" s="213"/>
      <c r="Z28" s="213"/>
      <c r="AA28" s="213"/>
      <c r="AB28" s="214">
        <f t="shared" si="0"/>
        <v>4080</v>
      </c>
      <c r="AC28" s="256">
        <v>4080</v>
      </c>
      <c r="AD28" s="238">
        <v>0</v>
      </c>
      <c r="AE28" s="212" t="s">
        <v>38</v>
      </c>
      <c r="AF28" s="239" t="s">
        <v>37</v>
      </c>
      <c r="AG28" s="176">
        <f>Tabla14[[#This Row],[DATA FI EXECUCIÓ]]</f>
        <v>43465</v>
      </c>
      <c r="AH28" s="214">
        <f>Tabla14[[#This Row],[IMPORT ADJUDICACIÓ (SENSE IVA)]]</f>
        <v>4080</v>
      </c>
      <c r="AI28" s="240" t="s">
        <v>1857</v>
      </c>
    </row>
    <row r="29" spans="1:35" ht="24.75" customHeight="1" x14ac:dyDescent="0.25">
      <c r="A29" s="98" t="s">
        <v>28</v>
      </c>
      <c r="B29" s="162" t="s">
        <v>29</v>
      </c>
      <c r="C29" s="117" t="s">
        <v>65</v>
      </c>
      <c r="D29" s="162">
        <v>2018</v>
      </c>
      <c r="E29" s="231">
        <v>2018017902</v>
      </c>
      <c r="F29" s="232" t="s">
        <v>1889</v>
      </c>
      <c r="G29" s="162" t="s">
        <v>32</v>
      </c>
      <c r="H29" s="162" t="s">
        <v>33</v>
      </c>
      <c r="I29" s="233">
        <f>Tabla14[[#This Row],[IMPORT ADJUDICACIÓ (SENSE IVA)]]</f>
        <v>1195.2</v>
      </c>
      <c r="J29" s="234">
        <v>1195.2</v>
      </c>
      <c r="K29" s="234">
        <v>1195.2</v>
      </c>
      <c r="L29" s="162"/>
      <c r="M29" s="136" t="s">
        <v>74</v>
      </c>
      <c r="N29" s="174" t="s">
        <v>75</v>
      </c>
      <c r="O29" s="232" t="s">
        <v>76</v>
      </c>
      <c r="P29" s="162" t="s">
        <v>37</v>
      </c>
      <c r="Q29" s="174" t="s">
        <v>493</v>
      </c>
      <c r="R29" s="166" t="s">
        <v>503</v>
      </c>
      <c r="S29" s="162"/>
      <c r="T29" s="124" t="s">
        <v>1488</v>
      </c>
      <c r="U29" s="176">
        <v>43413</v>
      </c>
      <c r="V29" s="176">
        <v>43417</v>
      </c>
      <c r="W29" s="176">
        <v>43419</v>
      </c>
      <c r="X29" s="176">
        <v>43465</v>
      </c>
      <c r="Y29" s="213"/>
      <c r="Z29" s="213"/>
      <c r="AA29" s="213"/>
      <c r="AB29" s="214">
        <f t="shared" si="0"/>
        <v>1195.2</v>
      </c>
      <c r="AC29" s="256">
        <v>1195.2</v>
      </c>
      <c r="AD29" s="238">
        <v>0</v>
      </c>
      <c r="AE29" s="212" t="s">
        <v>38</v>
      </c>
      <c r="AF29" s="239" t="s">
        <v>37</v>
      </c>
      <c r="AG29" s="176">
        <f>Tabla14[[#This Row],[DATA FI EXECUCIÓ]]</f>
        <v>43465</v>
      </c>
      <c r="AH29" s="214">
        <f>Tabla14[[#This Row],[IMPORT ADJUDICACIÓ (SENSE IVA)]]</f>
        <v>1195.2</v>
      </c>
      <c r="AI29" s="240" t="s">
        <v>1857</v>
      </c>
    </row>
    <row r="30" spans="1:35" ht="24.75" customHeight="1" x14ac:dyDescent="0.25">
      <c r="A30" s="98" t="s">
        <v>28</v>
      </c>
      <c r="B30" s="167" t="s">
        <v>29</v>
      </c>
      <c r="C30" s="162" t="s">
        <v>65</v>
      </c>
      <c r="D30" s="167">
        <v>2018</v>
      </c>
      <c r="E30" s="241">
        <v>2018016070</v>
      </c>
      <c r="F30" s="232" t="s">
        <v>1890</v>
      </c>
      <c r="G30" s="167" t="s">
        <v>32</v>
      </c>
      <c r="H30" s="167" t="s">
        <v>33</v>
      </c>
      <c r="I30" s="233">
        <f>Tabla14[[#This Row],[IMPORT ADJUDICACIÓ (SENSE IVA)]]</f>
        <v>125</v>
      </c>
      <c r="J30" s="234">
        <v>151.25</v>
      </c>
      <c r="K30" s="234">
        <v>151.25</v>
      </c>
      <c r="L30" s="167"/>
      <c r="M30" s="178" t="s">
        <v>79</v>
      </c>
      <c r="N30" s="163" t="s">
        <v>80</v>
      </c>
      <c r="O30" s="232" t="s">
        <v>81</v>
      </c>
      <c r="P30" s="167" t="s">
        <v>37</v>
      </c>
      <c r="Q30" s="174" t="s">
        <v>493</v>
      </c>
      <c r="R30" s="166" t="s">
        <v>500</v>
      </c>
      <c r="S30" s="167"/>
      <c r="T30" s="124" t="s">
        <v>82</v>
      </c>
      <c r="U30" s="176">
        <v>43378</v>
      </c>
      <c r="V30" s="176">
        <v>43381</v>
      </c>
      <c r="W30" s="176">
        <v>43395</v>
      </c>
      <c r="X30" s="177">
        <v>43402</v>
      </c>
      <c r="Y30" s="215"/>
      <c r="Z30" s="215"/>
      <c r="AA30" s="215"/>
      <c r="AB30" s="214">
        <f t="shared" si="0"/>
        <v>125</v>
      </c>
      <c r="AC30" s="256">
        <v>151.25</v>
      </c>
      <c r="AD30" s="238">
        <v>0.21</v>
      </c>
      <c r="AE30" s="243" t="s">
        <v>38</v>
      </c>
      <c r="AF30" s="244" t="s">
        <v>37</v>
      </c>
      <c r="AG30" s="176">
        <f>Tabla14[[#This Row],[DATA FI EXECUCIÓ]]</f>
        <v>43402</v>
      </c>
      <c r="AH30" s="214">
        <f>Tabla14[[#This Row],[IMPORT ADJUDICACIÓ (SENSE IVA)]]</f>
        <v>125</v>
      </c>
      <c r="AI30" s="240" t="s">
        <v>1857</v>
      </c>
    </row>
    <row r="31" spans="1:35" ht="24.75" customHeight="1" x14ac:dyDescent="0.25">
      <c r="A31" s="98" t="s">
        <v>28</v>
      </c>
      <c r="B31" s="162" t="s">
        <v>29</v>
      </c>
      <c r="C31" s="162" t="s">
        <v>65</v>
      </c>
      <c r="D31" s="162">
        <v>2018</v>
      </c>
      <c r="E31" s="231">
        <v>2018016157</v>
      </c>
      <c r="F31" s="232" t="s">
        <v>1891</v>
      </c>
      <c r="G31" s="162" t="s">
        <v>32</v>
      </c>
      <c r="H31" s="162" t="s">
        <v>33</v>
      </c>
      <c r="I31" s="233">
        <f>Tabla14[[#This Row],[IMPORT ADJUDICACIÓ (SENSE IVA)]]</f>
        <v>901.71074380165282</v>
      </c>
      <c r="J31" s="234">
        <v>1091.07</v>
      </c>
      <c r="K31" s="234">
        <v>1091.07</v>
      </c>
      <c r="L31" s="162"/>
      <c r="M31" s="178" t="s">
        <v>79</v>
      </c>
      <c r="N31" s="163" t="s">
        <v>80</v>
      </c>
      <c r="O31" s="232" t="s">
        <v>81</v>
      </c>
      <c r="P31" s="162" t="s">
        <v>37</v>
      </c>
      <c r="Q31" s="174" t="s">
        <v>493</v>
      </c>
      <c r="R31" s="166" t="s">
        <v>500</v>
      </c>
      <c r="S31" s="162"/>
      <c r="T31" s="124" t="s">
        <v>82</v>
      </c>
      <c r="U31" s="176">
        <v>43378</v>
      </c>
      <c r="V31" s="176">
        <v>43381</v>
      </c>
      <c r="W31" s="176">
        <v>43395</v>
      </c>
      <c r="X31" s="176">
        <v>43423</v>
      </c>
      <c r="Y31" s="213"/>
      <c r="Z31" s="213"/>
      <c r="AA31" s="213"/>
      <c r="AB31" s="214">
        <f t="shared" si="0"/>
        <v>901.71074380165282</v>
      </c>
      <c r="AC31" s="256">
        <v>1091.07</v>
      </c>
      <c r="AD31" s="238">
        <v>0.21</v>
      </c>
      <c r="AE31" s="212" t="s">
        <v>38</v>
      </c>
      <c r="AF31" s="239" t="s">
        <v>37</v>
      </c>
      <c r="AG31" s="176">
        <f>Tabla14[[#This Row],[DATA FI EXECUCIÓ]]</f>
        <v>43423</v>
      </c>
      <c r="AH31" s="214">
        <f>Tabla14[[#This Row],[IMPORT ADJUDICACIÓ (SENSE IVA)]]</f>
        <v>901.71074380165282</v>
      </c>
      <c r="AI31" s="240" t="s">
        <v>1857</v>
      </c>
    </row>
    <row r="32" spans="1:35" ht="24.75" customHeight="1" x14ac:dyDescent="0.25">
      <c r="A32" s="98" t="s">
        <v>28</v>
      </c>
      <c r="B32" s="162" t="s">
        <v>29</v>
      </c>
      <c r="C32" s="162" t="s">
        <v>65</v>
      </c>
      <c r="D32" s="162">
        <v>2018</v>
      </c>
      <c r="E32" s="231">
        <v>2018016020</v>
      </c>
      <c r="F32" s="232" t="s">
        <v>1892</v>
      </c>
      <c r="G32" s="162" t="s">
        <v>32</v>
      </c>
      <c r="H32" s="162" t="s">
        <v>33</v>
      </c>
      <c r="I32" s="233">
        <f>Tabla14[[#This Row],[IMPORT ADJUDICACIÓ (SENSE IVA)]]</f>
        <v>2545</v>
      </c>
      <c r="J32" s="234">
        <v>3079.45</v>
      </c>
      <c r="K32" s="234">
        <v>3079.45</v>
      </c>
      <c r="L32" s="162"/>
      <c r="M32" s="178" t="s">
        <v>79</v>
      </c>
      <c r="N32" s="260" t="s">
        <v>1893</v>
      </c>
      <c r="O32" s="232" t="s">
        <v>1894</v>
      </c>
      <c r="P32" s="162" t="s">
        <v>37</v>
      </c>
      <c r="Q32" s="174" t="s">
        <v>493</v>
      </c>
      <c r="R32" s="236">
        <v>8096</v>
      </c>
      <c r="S32" s="162"/>
      <c r="T32" s="237" t="s">
        <v>437</v>
      </c>
      <c r="U32" s="176">
        <v>43389</v>
      </c>
      <c r="V32" s="176">
        <v>43391</v>
      </c>
      <c r="W32" s="176">
        <v>43396</v>
      </c>
      <c r="X32" s="176">
        <v>43444</v>
      </c>
      <c r="Y32" s="213"/>
      <c r="Z32" s="213"/>
      <c r="AA32" s="213"/>
      <c r="AB32" s="214">
        <f t="shared" si="0"/>
        <v>2545</v>
      </c>
      <c r="AC32" s="256">
        <v>3079.45</v>
      </c>
      <c r="AD32" s="238">
        <v>0.21</v>
      </c>
      <c r="AE32" s="212" t="s">
        <v>38</v>
      </c>
      <c r="AF32" s="239" t="s">
        <v>37</v>
      </c>
      <c r="AG32" s="176">
        <f>Tabla14[[#This Row],[DATA FI EXECUCIÓ]]</f>
        <v>43444</v>
      </c>
      <c r="AH32" s="214">
        <f>Tabla14[[#This Row],[IMPORT ADJUDICACIÓ (SENSE IVA)]]</f>
        <v>2545</v>
      </c>
      <c r="AI32" s="240" t="s">
        <v>1857</v>
      </c>
    </row>
    <row r="33" spans="1:35" ht="24.75" customHeight="1" x14ac:dyDescent="0.25">
      <c r="A33" s="98" t="s">
        <v>28</v>
      </c>
      <c r="B33" s="162" t="s">
        <v>29</v>
      </c>
      <c r="C33" s="162" t="s">
        <v>65</v>
      </c>
      <c r="D33" s="162">
        <v>2018</v>
      </c>
      <c r="E33" s="231">
        <v>2018018624</v>
      </c>
      <c r="F33" s="232" t="s">
        <v>1895</v>
      </c>
      <c r="G33" s="162" t="s">
        <v>32</v>
      </c>
      <c r="H33" s="162" t="s">
        <v>33</v>
      </c>
      <c r="I33" s="233">
        <f>Tabla14[[#This Row],[IMPORT ADJUDICACIÓ (SENSE IVA)]]</f>
        <v>230.00000000000003</v>
      </c>
      <c r="J33" s="234">
        <v>278.3</v>
      </c>
      <c r="K33" s="234">
        <v>278.3</v>
      </c>
      <c r="L33" s="162"/>
      <c r="M33" s="178" t="s">
        <v>79</v>
      </c>
      <c r="N33" s="260" t="s">
        <v>1896</v>
      </c>
      <c r="O33" s="232" t="s">
        <v>1897</v>
      </c>
      <c r="P33" s="162" t="s">
        <v>37</v>
      </c>
      <c r="Q33" s="165" t="s">
        <v>1663</v>
      </c>
      <c r="R33" s="236">
        <v>43131</v>
      </c>
      <c r="S33" s="162"/>
      <c r="T33" s="237" t="s">
        <v>1898</v>
      </c>
      <c r="U33" s="176">
        <v>43431</v>
      </c>
      <c r="V33" s="176">
        <v>43438</v>
      </c>
      <c r="W33" s="176">
        <v>43439</v>
      </c>
      <c r="X33" s="176">
        <v>43451</v>
      </c>
      <c r="Y33" s="213"/>
      <c r="Z33" s="213"/>
      <c r="AA33" s="213"/>
      <c r="AB33" s="214">
        <f t="shared" si="0"/>
        <v>230.00000000000003</v>
      </c>
      <c r="AC33" s="256">
        <v>278.3</v>
      </c>
      <c r="AD33" s="238">
        <v>0.21</v>
      </c>
      <c r="AE33" s="212" t="s">
        <v>38</v>
      </c>
      <c r="AF33" s="239" t="s">
        <v>37</v>
      </c>
      <c r="AG33" s="176">
        <f>Tabla14[[#This Row],[DATA FI EXECUCIÓ]]</f>
        <v>43451</v>
      </c>
      <c r="AH33" s="214">
        <f>Tabla14[[#This Row],[IMPORT ADJUDICACIÓ (SENSE IVA)]]</f>
        <v>230.00000000000003</v>
      </c>
      <c r="AI33" s="240" t="s">
        <v>1857</v>
      </c>
    </row>
    <row r="34" spans="1:35" ht="24.75" customHeight="1" x14ac:dyDescent="0.25">
      <c r="A34" s="98" t="s">
        <v>28</v>
      </c>
      <c r="B34" s="167" t="s">
        <v>29</v>
      </c>
      <c r="C34" s="167" t="s">
        <v>40</v>
      </c>
      <c r="D34" s="167">
        <v>2018</v>
      </c>
      <c r="E34" s="241">
        <v>2018014639</v>
      </c>
      <c r="F34" s="255" t="s">
        <v>1899</v>
      </c>
      <c r="G34" s="167" t="s">
        <v>32</v>
      </c>
      <c r="H34" s="167" t="s">
        <v>33</v>
      </c>
      <c r="I34" s="233">
        <f>Tabla14[[#This Row],[IMPORT ADJUDICACIÓ (SENSE IVA)]]</f>
        <v>4054.9090909090905</v>
      </c>
      <c r="J34" s="234">
        <v>4906.4399999999996</v>
      </c>
      <c r="K34" s="234">
        <v>4906.4399999999996</v>
      </c>
      <c r="L34" s="167" t="s">
        <v>52</v>
      </c>
      <c r="M34" s="178" t="s">
        <v>514</v>
      </c>
      <c r="N34" s="261" t="s">
        <v>626</v>
      </c>
      <c r="O34" s="169" t="s">
        <v>627</v>
      </c>
      <c r="P34" s="167" t="s">
        <v>37</v>
      </c>
      <c r="Q34" s="173" t="s">
        <v>1900</v>
      </c>
      <c r="R34" s="262">
        <v>46190</v>
      </c>
      <c r="S34" s="167"/>
      <c r="T34" s="237" t="s">
        <v>507</v>
      </c>
      <c r="U34" s="176">
        <v>43360</v>
      </c>
      <c r="V34" s="176">
        <v>43363</v>
      </c>
      <c r="W34" s="176">
        <v>43370</v>
      </c>
      <c r="X34" s="177">
        <v>43396</v>
      </c>
      <c r="Y34" s="215"/>
      <c r="Z34" s="215"/>
      <c r="AA34" s="215"/>
      <c r="AB34" s="214">
        <f t="shared" si="0"/>
        <v>4054.9090909090905</v>
      </c>
      <c r="AC34" s="256">
        <v>4906.4399999999996</v>
      </c>
      <c r="AD34" s="242">
        <v>0.21</v>
      </c>
      <c r="AE34" s="243" t="s">
        <v>38</v>
      </c>
      <c r="AF34" s="244" t="s">
        <v>37</v>
      </c>
      <c r="AG34" s="176">
        <f>Tabla14[[#This Row],[DATA FI EXECUCIÓ]]</f>
        <v>43396</v>
      </c>
      <c r="AH34" s="214">
        <f>Tabla14[[#This Row],[IMPORT ADJUDICACIÓ (SENSE IVA)]]</f>
        <v>4054.9090909090905</v>
      </c>
      <c r="AI34" s="240" t="s">
        <v>1857</v>
      </c>
    </row>
    <row r="35" spans="1:35" ht="24.75" customHeight="1" x14ac:dyDescent="0.25">
      <c r="A35" s="98" t="s">
        <v>28</v>
      </c>
      <c r="B35" s="162" t="s">
        <v>29</v>
      </c>
      <c r="C35" s="162" t="s">
        <v>65</v>
      </c>
      <c r="D35" s="162">
        <v>2018</v>
      </c>
      <c r="E35" s="231">
        <v>2018014677</v>
      </c>
      <c r="F35" s="257" t="s">
        <v>1901</v>
      </c>
      <c r="G35" s="162" t="s">
        <v>32</v>
      </c>
      <c r="H35" s="162" t="s">
        <v>33</v>
      </c>
      <c r="I35" s="233">
        <f>Tabla14[[#This Row],[IMPORT ADJUDICACIÓ (SENSE IVA)]]</f>
        <v>320</v>
      </c>
      <c r="J35" s="234">
        <v>320</v>
      </c>
      <c r="K35" s="234">
        <v>320</v>
      </c>
      <c r="L35" s="162"/>
      <c r="M35" s="178" t="s">
        <v>79</v>
      </c>
      <c r="N35" s="174" t="s">
        <v>1902</v>
      </c>
      <c r="O35" s="164" t="s">
        <v>1903</v>
      </c>
      <c r="P35" s="162" t="s">
        <v>37</v>
      </c>
      <c r="Q35" s="174" t="s">
        <v>493</v>
      </c>
      <c r="R35" s="166" t="s">
        <v>1904</v>
      </c>
      <c r="S35" s="162"/>
      <c r="T35" s="124" t="s">
        <v>1905</v>
      </c>
      <c r="U35" s="176">
        <v>43361</v>
      </c>
      <c r="V35" s="176">
        <v>43363</v>
      </c>
      <c r="W35" s="176">
        <v>43364</v>
      </c>
      <c r="X35" s="176">
        <v>43451</v>
      </c>
      <c r="Y35" s="213"/>
      <c r="Z35" s="213"/>
      <c r="AA35" s="213"/>
      <c r="AB35" s="214">
        <f t="shared" si="0"/>
        <v>320</v>
      </c>
      <c r="AC35" s="256">
        <v>320</v>
      </c>
      <c r="AD35" s="238">
        <v>0</v>
      </c>
      <c r="AE35" s="212" t="s">
        <v>38</v>
      </c>
      <c r="AF35" s="239" t="s">
        <v>37</v>
      </c>
      <c r="AG35" s="176">
        <f>Tabla14[[#This Row],[DATA FI EXECUCIÓ]]</f>
        <v>43451</v>
      </c>
      <c r="AH35" s="214">
        <f>Tabla14[[#This Row],[IMPORT ADJUDICACIÓ (SENSE IVA)]]</f>
        <v>320</v>
      </c>
      <c r="AI35" s="240" t="s">
        <v>1857</v>
      </c>
    </row>
    <row r="36" spans="1:35" ht="24.75" customHeight="1" x14ac:dyDescent="0.25">
      <c r="A36" s="98" t="s">
        <v>28</v>
      </c>
      <c r="B36" s="162" t="s">
        <v>29</v>
      </c>
      <c r="C36" s="162" t="s">
        <v>65</v>
      </c>
      <c r="D36" s="162">
        <v>2018</v>
      </c>
      <c r="E36" s="231">
        <v>2018015496</v>
      </c>
      <c r="F36" s="257" t="s">
        <v>1906</v>
      </c>
      <c r="G36" s="162" t="s">
        <v>32</v>
      </c>
      <c r="H36" s="162" t="s">
        <v>33</v>
      </c>
      <c r="I36" s="233">
        <f>Tabla14[[#This Row],[IMPORT ADJUDICACIÓ (SENSE IVA)]]</f>
        <v>1100</v>
      </c>
      <c r="J36" s="234">
        <v>1100</v>
      </c>
      <c r="K36" s="234">
        <v>1100</v>
      </c>
      <c r="L36" s="162"/>
      <c r="M36" s="178" t="s">
        <v>79</v>
      </c>
      <c r="N36" s="174" t="s">
        <v>1907</v>
      </c>
      <c r="O36" s="164" t="s">
        <v>1908</v>
      </c>
      <c r="P36" s="162" t="s">
        <v>37</v>
      </c>
      <c r="Q36" s="174" t="s">
        <v>493</v>
      </c>
      <c r="R36" s="166" t="s">
        <v>608</v>
      </c>
      <c r="S36" s="162"/>
      <c r="T36" s="124" t="s">
        <v>90</v>
      </c>
      <c r="U36" s="176">
        <v>43370</v>
      </c>
      <c r="V36" s="176">
        <v>43371</v>
      </c>
      <c r="W36" s="176">
        <v>43374</v>
      </c>
      <c r="X36" s="176">
        <v>43430</v>
      </c>
      <c r="Y36" s="213"/>
      <c r="Z36" s="213"/>
      <c r="AA36" s="213"/>
      <c r="AB36" s="214">
        <f t="shared" si="0"/>
        <v>1100</v>
      </c>
      <c r="AC36" s="256">
        <v>1100</v>
      </c>
      <c r="AD36" s="238">
        <v>0</v>
      </c>
      <c r="AE36" s="212" t="s">
        <v>38</v>
      </c>
      <c r="AF36" s="239" t="s">
        <v>37</v>
      </c>
      <c r="AG36" s="176">
        <f>Tabla14[[#This Row],[DATA FI EXECUCIÓ]]</f>
        <v>43430</v>
      </c>
      <c r="AH36" s="214">
        <f>Tabla14[[#This Row],[IMPORT ADJUDICACIÓ (SENSE IVA)]]</f>
        <v>1100</v>
      </c>
      <c r="AI36" s="240" t="s">
        <v>1857</v>
      </c>
    </row>
    <row r="37" spans="1:35" ht="24.75" customHeight="1" x14ac:dyDescent="0.25">
      <c r="A37" s="98" t="s">
        <v>28</v>
      </c>
      <c r="B37" s="167" t="s">
        <v>29</v>
      </c>
      <c r="C37" s="167" t="s">
        <v>65</v>
      </c>
      <c r="D37" s="167">
        <v>2018</v>
      </c>
      <c r="E37" s="241">
        <v>2018011400</v>
      </c>
      <c r="F37" s="255" t="s">
        <v>1909</v>
      </c>
      <c r="G37" s="167" t="s">
        <v>32</v>
      </c>
      <c r="H37" s="167" t="s">
        <v>33</v>
      </c>
      <c r="I37" s="233">
        <f>Tabla14[[#This Row],[IMPORT ADJUDICACIÓ (SENSE IVA)]]</f>
        <v>500</v>
      </c>
      <c r="J37" s="234">
        <v>500</v>
      </c>
      <c r="K37" s="234">
        <v>500</v>
      </c>
      <c r="L37" s="167"/>
      <c r="M37" s="178" t="s">
        <v>79</v>
      </c>
      <c r="N37" s="173" t="s">
        <v>1910</v>
      </c>
      <c r="O37" s="169" t="s">
        <v>1911</v>
      </c>
      <c r="P37" s="167" t="s">
        <v>37</v>
      </c>
      <c r="Q37" s="174" t="s">
        <v>493</v>
      </c>
      <c r="R37" s="171" t="s">
        <v>592</v>
      </c>
      <c r="S37" s="167"/>
      <c r="T37" s="124" t="s">
        <v>90</v>
      </c>
      <c r="U37" s="176">
        <v>43298</v>
      </c>
      <c r="V37" s="176">
        <v>43301</v>
      </c>
      <c r="W37" s="176">
        <v>43304</v>
      </c>
      <c r="X37" s="177">
        <v>43402</v>
      </c>
      <c r="Y37" s="215"/>
      <c r="Z37" s="215"/>
      <c r="AA37" s="215"/>
      <c r="AB37" s="214">
        <f t="shared" si="0"/>
        <v>500</v>
      </c>
      <c r="AC37" s="256">
        <v>500</v>
      </c>
      <c r="AD37" s="242">
        <v>0</v>
      </c>
      <c r="AE37" s="243" t="s">
        <v>38</v>
      </c>
      <c r="AF37" s="244" t="s">
        <v>37</v>
      </c>
      <c r="AG37" s="176">
        <f>Tabla14[[#This Row],[DATA FI EXECUCIÓ]]</f>
        <v>43402</v>
      </c>
      <c r="AH37" s="214">
        <f>Tabla14[[#This Row],[IMPORT ADJUDICACIÓ (SENSE IVA)]]</f>
        <v>500</v>
      </c>
      <c r="AI37" s="240" t="s">
        <v>1857</v>
      </c>
    </row>
    <row r="38" spans="1:35" ht="24.75" customHeight="1" x14ac:dyDescent="0.25">
      <c r="A38" s="98" t="s">
        <v>28</v>
      </c>
      <c r="B38" s="167" t="s">
        <v>29</v>
      </c>
      <c r="C38" s="167" t="s">
        <v>40</v>
      </c>
      <c r="D38" s="167">
        <v>2018</v>
      </c>
      <c r="E38" s="241">
        <v>2018019255</v>
      </c>
      <c r="F38" s="232" t="s">
        <v>1912</v>
      </c>
      <c r="G38" s="167" t="s">
        <v>32</v>
      </c>
      <c r="H38" s="167" t="s">
        <v>33</v>
      </c>
      <c r="I38" s="233">
        <f>Tabla14[[#This Row],[IMPORT ADJUDICACIÓ (SENSE IVA)]]</f>
        <v>457.02479338842977</v>
      </c>
      <c r="J38" s="234">
        <v>553</v>
      </c>
      <c r="K38" s="234">
        <v>553</v>
      </c>
      <c r="L38" s="167" t="s">
        <v>52</v>
      </c>
      <c r="M38" s="167"/>
      <c r="N38" s="261" t="s">
        <v>1913</v>
      </c>
      <c r="O38" s="232" t="s">
        <v>1914</v>
      </c>
      <c r="P38" s="167" t="s">
        <v>37</v>
      </c>
      <c r="Q38" s="174" t="s">
        <v>493</v>
      </c>
      <c r="R38" s="262">
        <v>8019</v>
      </c>
      <c r="S38" s="167"/>
      <c r="T38" s="237" t="s">
        <v>583</v>
      </c>
      <c r="U38" s="176">
        <v>43433</v>
      </c>
      <c r="V38" s="176">
        <v>43438</v>
      </c>
      <c r="W38" s="176">
        <v>43439</v>
      </c>
      <c r="X38" s="177">
        <v>43461</v>
      </c>
      <c r="Y38" s="215"/>
      <c r="Z38" s="215"/>
      <c r="AA38" s="215"/>
      <c r="AB38" s="214">
        <f t="shared" si="0"/>
        <v>457.02479338842977</v>
      </c>
      <c r="AC38" s="256">
        <v>553</v>
      </c>
      <c r="AD38" s="242">
        <v>0.21</v>
      </c>
      <c r="AE38" s="243" t="s">
        <v>38</v>
      </c>
      <c r="AF38" s="244" t="s">
        <v>37</v>
      </c>
      <c r="AG38" s="176">
        <f>Tabla14[[#This Row],[DATA FI EXECUCIÓ]]</f>
        <v>43461</v>
      </c>
      <c r="AH38" s="214">
        <f>Tabla14[[#This Row],[IMPORT ADJUDICACIÓ (SENSE IVA)]]</f>
        <v>457.02479338842977</v>
      </c>
      <c r="AI38" s="240" t="s">
        <v>1857</v>
      </c>
    </row>
    <row r="39" spans="1:35" ht="24.75" customHeight="1" x14ac:dyDescent="0.25">
      <c r="A39" s="98" t="s">
        <v>28</v>
      </c>
      <c r="B39" s="162" t="s">
        <v>29</v>
      </c>
      <c r="C39" s="162" t="s">
        <v>65</v>
      </c>
      <c r="D39" s="162">
        <v>2018</v>
      </c>
      <c r="E39" s="231">
        <v>2018015491</v>
      </c>
      <c r="F39" s="257" t="s">
        <v>1915</v>
      </c>
      <c r="G39" s="162" t="s">
        <v>32</v>
      </c>
      <c r="H39" s="162" t="s">
        <v>33</v>
      </c>
      <c r="I39" s="233">
        <f>Tabla14[[#This Row],[IMPORT ADJUDICACIÓ (SENSE IVA)]]</f>
        <v>514.57024793388427</v>
      </c>
      <c r="J39" s="234">
        <v>622.63</v>
      </c>
      <c r="K39" s="234">
        <v>622.63</v>
      </c>
      <c r="L39" s="162"/>
      <c r="M39" s="117" t="s">
        <v>614</v>
      </c>
      <c r="N39" s="174" t="s">
        <v>96</v>
      </c>
      <c r="O39" s="164" t="s">
        <v>97</v>
      </c>
      <c r="P39" s="162" t="s">
        <v>37</v>
      </c>
      <c r="Q39" s="174" t="s">
        <v>493</v>
      </c>
      <c r="R39" s="166" t="s">
        <v>503</v>
      </c>
      <c r="S39" s="162"/>
      <c r="T39" s="124" t="s">
        <v>1916</v>
      </c>
      <c r="U39" s="176">
        <v>43369</v>
      </c>
      <c r="V39" s="176">
        <v>43371</v>
      </c>
      <c r="W39" s="176">
        <v>43374</v>
      </c>
      <c r="X39" s="176">
        <v>43402</v>
      </c>
      <c r="Y39" s="213"/>
      <c r="Z39" s="213"/>
      <c r="AA39" s="213"/>
      <c r="AB39" s="214">
        <f t="shared" si="0"/>
        <v>514.57024793388427</v>
      </c>
      <c r="AC39" s="256">
        <v>622.63</v>
      </c>
      <c r="AD39" s="238">
        <v>0.21</v>
      </c>
      <c r="AE39" s="212" t="s">
        <v>38</v>
      </c>
      <c r="AF39" s="239" t="s">
        <v>37</v>
      </c>
      <c r="AG39" s="176">
        <f>Tabla14[[#This Row],[DATA FI EXECUCIÓ]]</f>
        <v>43402</v>
      </c>
      <c r="AH39" s="214">
        <f>Tabla14[[#This Row],[IMPORT ADJUDICACIÓ (SENSE IVA)]]</f>
        <v>514.57024793388427</v>
      </c>
      <c r="AI39" s="240" t="s">
        <v>1857</v>
      </c>
    </row>
    <row r="40" spans="1:35" ht="24.75" customHeight="1" x14ac:dyDescent="0.25">
      <c r="A40" s="98" t="s">
        <v>28</v>
      </c>
      <c r="B40" s="162" t="s">
        <v>29</v>
      </c>
      <c r="C40" s="117" t="s">
        <v>495</v>
      </c>
      <c r="D40" s="162">
        <v>2018</v>
      </c>
      <c r="E40" s="231">
        <v>2018014137</v>
      </c>
      <c r="F40" s="257" t="s">
        <v>1917</v>
      </c>
      <c r="G40" s="162" t="s">
        <v>32</v>
      </c>
      <c r="H40" s="162" t="s">
        <v>33</v>
      </c>
      <c r="I40" s="233">
        <f>Tabla14[[#This Row],[IMPORT ADJUDICACIÓ (SENSE IVA)]]</f>
        <v>261.55371900826447</v>
      </c>
      <c r="J40" s="234">
        <v>316.48</v>
      </c>
      <c r="K40" s="234">
        <v>316.48</v>
      </c>
      <c r="L40" s="162"/>
      <c r="M40" s="117" t="s">
        <v>614</v>
      </c>
      <c r="N40" s="121" t="s">
        <v>645</v>
      </c>
      <c r="O40" s="164" t="s">
        <v>646</v>
      </c>
      <c r="P40" s="162" t="s">
        <v>37</v>
      </c>
      <c r="Q40" s="121" t="s">
        <v>493</v>
      </c>
      <c r="R40" s="124" t="s">
        <v>503</v>
      </c>
      <c r="S40" s="162"/>
      <c r="T40" s="124" t="s">
        <v>1916</v>
      </c>
      <c r="U40" s="176">
        <v>43350</v>
      </c>
      <c r="V40" s="176">
        <v>43357</v>
      </c>
      <c r="W40" s="176">
        <v>43357</v>
      </c>
      <c r="X40" s="176">
        <v>43374</v>
      </c>
      <c r="Y40" s="213"/>
      <c r="Z40" s="213"/>
      <c r="AA40" s="213"/>
      <c r="AB40" s="214">
        <f t="shared" si="0"/>
        <v>261.55371900826447</v>
      </c>
      <c r="AC40" s="256">
        <v>316.48</v>
      </c>
      <c r="AD40" s="238">
        <v>0.21</v>
      </c>
      <c r="AE40" s="212" t="s">
        <v>38</v>
      </c>
      <c r="AF40" s="239" t="s">
        <v>37</v>
      </c>
      <c r="AG40" s="176">
        <f>Tabla14[[#This Row],[DATA FI EXECUCIÓ]]</f>
        <v>43374</v>
      </c>
      <c r="AH40" s="214">
        <f>Tabla14[[#This Row],[IMPORT ADJUDICACIÓ (SENSE IVA)]]</f>
        <v>261.55371900826447</v>
      </c>
      <c r="AI40" s="240" t="s">
        <v>1857</v>
      </c>
    </row>
    <row r="41" spans="1:35" ht="24.75" customHeight="1" x14ac:dyDescent="0.25">
      <c r="A41" s="98" t="s">
        <v>28</v>
      </c>
      <c r="B41" s="167" t="s">
        <v>29</v>
      </c>
      <c r="C41" s="117" t="s">
        <v>495</v>
      </c>
      <c r="D41" s="167">
        <v>2018</v>
      </c>
      <c r="E41" s="241">
        <v>2018017315</v>
      </c>
      <c r="F41" s="232" t="s">
        <v>1918</v>
      </c>
      <c r="G41" s="167" t="s">
        <v>32</v>
      </c>
      <c r="H41" s="167" t="s">
        <v>33</v>
      </c>
      <c r="I41" s="233">
        <f>Tabla14[[#This Row],[IMPORT ADJUDICACIÓ (SENSE IVA)]]</f>
        <v>152.86776859504133</v>
      </c>
      <c r="J41" s="234">
        <v>184.97</v>
      </c>
      <c r="K41" s="234">
        <v>184.97</v>
      </c>
      <c r="L41" s="167"/>
      <c r="M41" s="117" t="s">
        <v>614</v>
      </c>
      <c r="N41" s="121" t="s">
        <v>645</v>
      </c>
      <c r="O41" s="232" t="s">
        <v>646</v>
      </c>
      <c r="P41" s="167" t="s">
        <v>37</v>
      </c>
      <c r="Q41" s="121" t="s">
        <v>493</v>
      </c>
      <c r="R41" s="124" t="s">
        <v>503</v>
      </c>
      <c r="S41" s="167"/>
      <c r="T41" s="124" t="s">
        <v>1916</v>
      </c>
      <c r="U41" s="176">
        <v>43403</v>
      </c>
      <c r="V41" s="176">
        <v>43404</v>
      </c>
      <c r="W41" s="176">
        <v>43409</v>
      </c>
      <c r="X41" s="177">
        <v>43423</v>
      </c>
      <c r="Y41" s="215"/>
      <c r="Z41" s="215"/>
      <c r="AA41" s="215"/>
      <c r="AB41" s="214">
        <f t="shared" si="0"/>
        <v>152.86776859504133</v>
      </c>
      <c r="AC41" s="256">
        <v>184.97</v>
      </c>
      <c r="AD41" s="242">
        <v>0.21</v>
      </c>
      <c r="AE41" s="243" t="s">
        <v>38</v>
      </c>
      <c r="AF41" s="244" t="s">
        <v>37</v>
      </c>
      <c r="AG41" s="176">
        <f>Tabla14[[#This Row],[DATA FI EXECUCIÓ]]</f>
        <v>43423</v>
      </c>
      <c r="AH41" s="214">
        <f>Tabla14[[#This Row],[IMPORT ADJUDICACIÓ (SENSE IVA)]]</f>
        <v>152.86776859504133</v>
      </c>
      <c r="AI41" s="240" t="s">
        <v>1857</v>
      </c>
    </row>
    <row r="42" spans="1:35" ht="24.75" customHeight="1" x14ac:dyDescent="0.25">
      <c r="A42" s="98" t="s">
        <v>28</v>
      </c>
      <c r="B42" s="162" t="s">
        <v>29</v>
      </c>
      <c r="C42" s="117" t="s">
        <v>495</v>
      </c>
      <c r="D42" s="162">
        <v>2018</v>
      </c>
      <c r="E42" s="231">
        <v>2018018316</v>
      </c>
      <c r="F42" s="232" t="s">
        <v>1919</v>
      </c>
      <c r="G42" s="162" t="s">
        <v>32</v>
      </c>
      <c r="H42" s="162" t="s">
        <v>33</v>
      </c>
      <c r="I42" s="233">
        <f>Tabla14[[#This Row],[IMPORT ADJUDICACIÓ (SENSE IVA)]]</f>
        <v>298.93388429752065</v>
      </c>
      <c r="J42" s="234">
        <v>361.71</v>
      </c>
      <c r="K42" s="234">
        <v>361.71</v>
      </c>
      <c r="L42" s="162"/>
      <c r="M42" s="117" t="s">
        <v>614</v>
      </c>
      <c r="N42" s="121" t="s">
        <v>645</v>
      </c>
      <c r="O42" s="232" t="s">
        <v>646</v>
      </c>
      <c r="P42" s="162" t="s">
        <v>37</v>
      </c>
      <c r="Q42" s="135" t="s">
        <v>493</v>
      </c>
      <c r="R42" s="124" t="s">
        <v>503</v>
      </c>
      <c r="S42" s="162"/>
      <c r="T42" s="124" t="s">
        <v>1916</v>
      </c>
      <c r="U42" s="176">
        <v>43419</v>
      </c>
      <c r="V42" s="176">
        <v>43424</v>
      </c>
      <c r="W42" s="176">
        <v>43425</v>
      </c>
      <c r="X42" s="176">
        <v>43444</v>
      </c>
      <c r="Y42" s="213"/>
      <c r="Z42" s="213"/>
      <c r="AA42" s="213"/>
      <c r="AB42" s="214">
        <f t="shared" si="0"/>
        <v>298.93388429752065</v>
      </c>
      <c r="AC42" s="256">
        <v>361.71</v>
      </c>
      <c r="AD42" s="238">
        <v>0.21</v>
      </c>
      <c r="AE42" s="212" t="s">
        <v>38</v>
      </c>
      <c r="AF42" s="239" t="s">
        <v>37</v>
      </c>
      <c r="AG42" s="176">
        <f>Tabla14[[#This Row],[DATA FI EXECUCIÓ]]</f>
        <v>43444</v>
      </c>
      <c r="AH42" s="214">
        <f>Tabla14[[#This Row],[IMPORT ADJUDICACIÓ (SENSE IVA)]]</f>
        <v>298.93388429752065</v>
      </c>
      <c r="AI42" s="240" t="s">
        <v>1857</v>
      </c>
    </row>
    <row r="43" spans="1:35" ht="24.75" customHeight="1" x14ac:dyDescent="0.25">
      <c r="A43" s="98" t="s">
        <v>28</v>
      </c>
      <c r="B43" s="162" t="s">
        <v>29</v>
      </c>
      <c r="C43" s="162" t="s">
        <v>65</v>
      </c>
      <c r="D43" s="162">
        <v>2018</v>
      </c>
      <c r="E43" s="231">
        <v>2018017948</v>
      </c>
      <c r="F43" s="232" t="s">
        <v>1920</v>
      </c>
      <c r="G43" s="162" t="s">
        <v>32</v>
      </c>
      <c r="H43" s="162" t="s">
        <v>33</v>
      </c>
      <c r="I43" s="233">
        <f>Tabla14[[#This Row],[IMPORT ADJUDICACIÓ (SENSE IVA)]]</f>
        <v>2511.5</v>
      </c>
      <c r="J43" s="234">
        <v>2762.65</v>
      </c>
      <c r="K43" s="234">
        <v>2762.65</v>
      </c>
      <c r="L43" s="162"/>
      <c r="M43" s="117" t="s">
        <v>614</v>
      </c>
      <c r="N43" s="260"/>
      <c r="O43" s="232" t="s">
        <v>1921</v>
      </c>
      <c r="P43" s="162" t="s">
        <v>37</v>
      </c>
      <c r="Q43" s="135" t="s">
        <v>493</v>
      </c>
      <c r="R43" s="236">
        <v>8138</v>
      </c>
      <c r="S43" s="162"/>
      <c r="T43" s="237" t="s">
        <v>1922</v>
      </c>
      <c r="U43" s="176">
        <v>43417</v>
      </c>
      <c r="V43" s="176">
        <v>43419</v>
      </c>
      <c r="W43" s="176">
        <v>43425</v>
      </c>
      <c r="X43" s="176">
        <v>43461</v>
      </c>
      <c r="Y43" s="213"/>
      <c r="Z43" s="213"/>
      <c r="AA43" s="213"/>
      <c r="AB43" s="214">
        <f t="shared" si="0"/>
        <v>2511.5</v>
      </c>
      <c r="AC43" s="256">
        <v>2762.65</v>
      </c>
      <c r="AD43" s="238">
        <v>0.1</v>
      </c>
      <c r="AE43" s="212" t="s">
        <v>38</v>
      </c>
      <c r="AF43" s="239" t="s">
        <v>37</v>
      </c>
      <c r="AG43" s="176">
        <f>Tabla14[[#This Row],[DATA FI EXECUCIÓ]]</f>
        <v>43461</v>
      </c>
      <c r="AH43" s="214">
        <f>Tabla14[[#This Row],[IMPORT ADJUDICACIÓ (SENSE IVA)]]</f>
        <v>2511.5</v>
      </c>
      <c r="AI43" s="240" t="s">
        <v>1879</v>
      </c>
    </row>
    <row r="44" spans="1:35" ht="24.75" customHeight="1" x14ac:dyDescent="0.25">
      <c r="A44" s="98" t="s">
        <v>28</v>
      </c>
      <c r="B44" s="167" t="s">
        <v>29</v>
      </c>
      <c r="C44" s="117" t="s">
        <v>40</v>
      </c>
      <c r="D44" s="167">
        <v>2018</v>
      </c>
      <c r="E44" s="241">
        <v>2018014113</v>
      </c>
      <c r="F44" s="255" t="s">
        <v>1923</v>
      </c>
      <c r="G44" s="167" t="s">
        <v>32</v>
      </c>
      <c r="H44" s="167" t="s">
        <v>33</v>
      </c>
      <c r="I44" s="233">
        <f>Tabla14[[#This Row],[IMPORT ADJUDICACIÓ (SENSE IVA)]]</f>
        <v>111.5702479338843</v>
      </c>
      <c r="J44" s="234">
        <v>135</v>
      </c>
      <c r="K44" s="234">
        <v>135</v>
      </c>
      <c r="L44" s="117" t="s">
        <v>52</v>
      </c>
      <c r="M44" s="167"/>
      <c r="N44" s="168"/>
      <c r="O44" s="169" t="s">
        <v>1516</v>
      </c>
      <c r="P44" s="167" t="s">
        <v>37</v>
      </c>
      <c r="Q44" s="170" t="s">
        <v>493</v>
      </c>
      <c r="R44" s="171" t="s">
        <v>503</v>
      </c>
      <c r="S44" s="167"/>
      <c r="T44" s="124" t="s">
        <v>689</v>
      </c>
      <c r="U44" s="176">
        <v>43357</v>
      </c>
      <c r="V44" s="176">
        <v>43369</v>
      </c>
      <c r="W44" s="176">
        <v>43370</v>
      </c>
      <c r="X44" s="177">
        <v>43388</v>
      </c>
      <c r="Y44" s="215"/>
      <c r="Z44" s="215"/>
      <c r="AA44" s="215"/>
      <c r="AB44" s="214">
        <f t="shared" si="0"/>
        <v>111.5702479338843</v>
      </c>
      <c r="AC44" s="256">
        <v>135</v>
      </c>
      <c r="AD44" s="242">
        <v>0.21</v>
      </c>
      <c r="AE44" s="243" t="s">
        <v>38</v>
      </c>
      <c r="AF44" s="244" t="s">
        <v>37</v>
      </c>
      <c r="AG44" s="176">
        <f>Tabla14[[#This Row],[DATA FI EXECUCIÓ]]</f>
        <v>43388</v>
      </c>
      <c r="AH44" s="214">
        <f>Tabla14[[#This Row],[IMPORT ADJUDICACIÓ (SENSE IVA)]]</f>
        <v>111.5702479338843</v>
      </c>
      <c r="AI44" s="240" t="s">
        <v>1879</v>
      </c>
    </row>
    <row r="45" spans="1:35" ht="24.75" customHeight="1" x14ac:dyDescent="0.25">
      <c r="A45" s="98" t="s">
        <v>28</v>
      </c>
      <c r="B45" s="167" t="s">
        <v>29</v>
      </c>
      <c r="C45" s="117" t="s">
        <v>40</v>
      </c>
      <c r="D45" s="167">
        <v>2018</v>
      </c>
      <c r="E45" s="241">
        <v>2018015107</v>
      </c>
      <c r="F45" s="255" t="s">
        <v>1924</v>
      </c>
      <c r="G45" s="167" t="s">
        <v>32</v>
      </c>
      <c r="H45" s="167" t="s">
        <v>33</v>
      </c>
      <c r="I45" s="233">
        <f>Tabla14[[#This Row],[IMPORT ADJUDICACIÓ (SENSE IVA)]]</f>
        <v>233.90909090909091</v>
      </c>
      <c r="J45" s="234">
        <v>257.3</v>
      </c>
      <c r="K45" s="234">
        <v>257.3</v>
      </c>
      <c r="L45" s="117" t="s">
        <v>52</v>
      </c>
      <c r="M45" s="167"/>
      <c r="N45" s="261"/>
      <c r="O45" s="169" t="s">
        <v>1516</v>
      </c>
      <c r="P45" s="167" t="s">
        <v>37</v>
      </c>
      <c r="Q45" s="173" t="s">
        <v>493</v>
      </c>
      <c r="R45" s="262" t="s">
        <v>503</v>
      </c>
      <c r="S45" s="167"/>
      <c r="T45" s="237" t="s">
        <v>689</v>
      </c>
      <c r="U45" s="176">
        <v>43369</v>
      </c>
      <c r="V45" s="176">
        <v>43371</v>
      </c>
      <c r="W45" s="176">
        <v>43374</v>
      </c>
      <c r="X45" s="177">
        <v>43388</v>
      </c>
      <c r="Y45" s="215"/>
      <c r="Z45" s="263"/>
      <c r="AA45" s="215"/>
      <c r="AB45" s="214">
        <f t="shared" si="0"/>
        <v>233.90909090909091</v>
      </c>
      <c r="AC45" s="256">
        <v>257.3</v>
      </c>
      <c r="AD45" s="242">
        <v>0.1</v>
      </c>
      <c r="AE45" s="243" t="s">
        <v>38</v>
      </c>
      <c r="AF45" s="244" t="s">
        <v>37</v>
      </c>
      <c r="AG45" s="176">
        <f>Tabla14[[#This Row],[DATA FI EXECUCIÓ]]</f>
        <v>43388</v>
      </c>
      <c r="AH45" s="214">
        <f>Tabla14[[#This Row],[IMPORT ADJUDICACIÓ (SENSE IVA)]]</f>
        <v>233.90909090909091</v>
      </c>
      <c r="AI45" s="240" t="s">
        <v>1879</v>
      </c>
    </row>
    <row r="46" spans="1:35" ht="24.75" customHeight="1" x14ac:dyDescent="0.25">
      <c r="A46" s="98" t="s">
        <v>28</v>
      </c>
      <c r="B46" s="162" t="s">
        <v>29</v>
      </c>
      <c r="C46" s="117" t="s">
        <v>40</v>
      </c>
      <c r="D46" s="162">
        <v>2018</v>
      </c>
      <c r="E46" s="231">
        <v>2018015124</v>
      </c>
      <c r="F46" s="257" t="s">
        <v>1925</v>
      </c>
      <c r="G46" s="162" t="s">
        <v>32</v>
      </c>
      <c r="H46" s="162" t="s">
        <v>33</v>
      </c>
      <c r="I46" s="233">
        <f>Tabla14[[#This Row],[IMPORT ADJUDICACIÓ (SENSE IVA)]]</f>
        <v>161.96694214876032</v>
      </c>
      <c r="J46" s="234">
        <v>195.98</v>
      </c>
      <c r="K46" s="234">
        <v>195.98</v>
      </c>
      <c r="L46" s="117" t="s">
        <v>52</v>
      </c>
      <c r="M46" s="162"/>
      <c r="N46" s="260"/>
      <c r="O46" s="164" t="s">
        <v>1516</v>
      </c>
      <c r="P46" s="162" t="s">
        <v>37</v>
      </c>
      <c r="Q46" s="174" t="s">
        <v>493</v>
      </c>
      <c r="R46" s="236" t="s">
        <v>503</v>
      </c>
      <c r="S46" s="162"/>
      <c r="T46" s="237" t="s">
        <v>689</v>
      </c>
      <c r="U46" s="176">
        <v>43369</v>
      </c>
      <c r="V46" s="176">
        <v>43371</v>
      </c>
      <c r="W46" s="176">
        <v>43374</v>
      </c>
      <c r="X46" s="176">
        <v>43388</v>
      </c>
      <c r="Y46" s="213"/>
      <c r="Z46" s="213"/>
      <c r="AA46" s="213"/>
      <c r="AB46" s="214">
        <f t="shared" si="0"/>
        <v>161.96694214876032</v>
      </c>
      <c r="AC46" s="256">
        <v>195.98</v>
      </c>
      <c r="AD46" s="238">
        <v>0.21</v>
      </c>
      <c r="AE46" s="212" t="s">
        <v>38</v>
      </c>
      <c r="AF46" s="239" t="s">
        <v>37</v>
      </c>
      <c r="AG46" s="176">
        <f>Tabla14[[#This Row],[DATA FI EXECUCIÓ]]</f>
        <v>43388</v>
      </c>
      <c r="AH46" s="214">
        <f>Tabla14[[#This Row],[IMPORT ADJUDICACIÓ (SENSE IVA)]]</f>
        <v>161.96694214876032</v>
      </c>
      <c r="AI46" s="240" t="s">
        <v>1879</v>
      </c>
    </row>
    <row r="47" spans="1:35" ht="24.75" customHeight="1" x14ac:dyDescent="0.25">
      <c r="A47" s="98" t="s">
        <v>28</v>
      </c>
      <c r="B47" s="167" t="s">
        <v>29</v>
      </c>
      <c r="C47" s="117" t="s">
        <v>40</v>
      </c>
      <c r="D47" s="167">
        <v>2018</v>
      </c>
      <c r="E47" s="241">
        <v>2018016021</v>
      </c>
      <c r="F47" s="232" t="s">
        <v>1926</v>
      </c>
      <c r="G47" s="167" t="s">
        <v>32</v>
      </c>
      <c r="H47" s="167" t="s">
        <v>33</v>
      </c>
      <c r="I47" s="233">
        <f>Tabla14[[#This Row],[IMPORT ADJUDICACIÓ (SENSE IVA)]]</f>
        <v>116.00000000000001</v>
      </c>
      <c r="J47" s="234">
        <v>140.36000000000001</v>
      </c>
      <c r="K47" s="234">
        <v>140.36000000000001</v>
      </c>
      <c r="L47" s="117" t="s">
        <v>52</v>
      </c>
      <c r="M47" s="167"/>
      <c r="N47" s="260"/>
      <c r="O47" s="232" t="s">
        <v>1516</v>
      </c>
      <c r="P47" s="167" t="s">
        <v>37</v>
      </c>
      <c r="Q47" s="174" t="s">
        <v>493</v>
      </c>
      <c r="R47" s="236" t="s">
        <v>503</v>
      </c>
      <c r="S47" s="162"/>
      <c r="T47" s="237" t="s">
        <v>689</v>
      </c>
      <c r="U47" s="176">
        <v>43377</v>
      </c>
      <c r="V47" s="176">
        <v>43381</v>
      </c>
      <c r="W47" s="176">
        <v>43395</v>
      </c>
      <c r="X47" s="177">
        <v>43430</v>
      </c>
      <c r="Y47" s="215"/>
      <c r="Z47" s="215"/>
      <c r="AA47" s="215"/>
      <c r="AB47" s="214">
        <f t="shared" si="0"/>
        <v>116.00000000000001</v>
      </c>
      <c r="AC47" s="256">
        <v>140.36000000000001</v>
      </c>
      <c r="AD47" s="242">
        <v>0.21</v>
      </c>
      <c r="AE47" s="243" t="s">
        <v>38</v>
      </c>
      <c r="AF47" s="244" t="s">
        <v>37</v>
      </c>
      <c r="AG47" s="176">
        <f>Tabla14[[#This Row],[DATA FI EXECUCIÓ]]</f>
        <v>43430</v>
      </c>
      <c r="AH47" s="214">
        <f>Tabla14[[#This Row],[IMPORT ADJUDICACIÓ (SENSE IVA)]]</f>
        <v>116.00000000000001</v>
      </c>
      <c r="AI47" s="240" t="s">
        <v>1879</v>
      </c>
    </row>
    <row r="48" spans="1:35" ht="24.75" customHeight="1" x14ac:dyDescent="0.25">
      <c r="A48" s="98" t="s">
        <v>28</v>
      </c>
      <c r="B48" s="162" t="s">
        <v>29</v>
      </c>
      <c r="C48" s="167" t="s">
        <v>65</v>
      </c>
      <c r="D48" s="162">
        <v>2018</v>
      </c>
      <c r="E48" s="231">
        <v>2018013369</v>
      </c>
      <c r="F48" s="257" t="s">
        <v>1927</v>
      </c>
      <c r="G48" s="162" t="s">
        <v>32</v>
      </c>
      <c r="H48" s="162" t="s">
        <v>33</v>
      </c>
      <c r="I48" s="233">
        <f>Tabla14[[#This Row],[IMPORT ADJUDICACIÓ (SENSE IVA)]]</f>
        <v>730</v>
      </c>
      <c r="J48" s="234">
        <v>883.3</v>
      </c>
      <c r="K48" s="234">
        <v>883.3</v>
      </c>
      <c r="L48" s="162"/>
      <c r="M48" s="175" t="s">
        <v>79</v>
      </c>
      <c r="N48" s="260"/>
      <c r="O48" s="164" t="s">
        <v>656</v>
      </c>
      <c r="P48" s="162" t="s">
        <v>37</v>
      </c>
      <c r="Q48" s="174" t="s">
        <v>493</v>
      </c>
      <c r="R48" s="236" t="s">
        <v>657</v>
      </c>
      <c r="S48" s="162"/>
      <c r="T48" s="124" t="s">
        <v>98</v>
      </c>
      <c r="U48" s="176">
        <v>43353</v>
      </c>
      <c r="V48" s="176">
        <v>43357</v>
      </c>
      <c r="W48" s="176">
        <v>43357</v>
      </c>
      <c r="X48" s="176">
        <v>43381</v>
      </c>
      <c r="Y48" s="213"/>
      <c r="Z48" s="213"/>
      <c r="AA48" s="213"/>
      <c r="AB48" s="214">
        <f t="shared" si="0"/>
        <v>730</v>
      </c>
      <c r="AC48" s="256">
        <v>883.3</v>
      </c>
      <c r="AD48" s="242">
        <v>0.21</v>
      </c>
      <c r="AE48" s="212" t="s">
        <v>38</v>
      </c>
      <c r="AF48" s="239" t="s">
        <v>37</v>
      </c>
      <c r="AG48" s="176">
        <f>Tabla14[[#This Row],[DATA FI EXECUCIÓ]]</f>
        <v>43381</v>
      </c>
      <c r="AH48" s="214">
        <f>Tabla14[[#This Row],[IMPORT ADJUDICACIÓ (SENSE IVA)]]</f>
        <v>730</v>
      </c>
      <c r="AI48" s="240" t="s">
        <v>1879</v>
      </c>
    </row>
    <row r="49" spans="1:35" ht="24.75" customHeight="1" x14ac:dyDescent="0.25">
      <c r="A49" s="98" t="s">
        <v>28</v>
      </c>
      <c r="B49" s="167" t="s">
        <v>29</v>
      </c>
      <c r="C49" s="167" t="s">
        <v>65</v>
      </c>
      <c r="D49" s="167">
        <v>2018</v>
      </c>
      <c r="E49" s="241">
        <v>2018014225</v>
      </c>
      <c r="F49" s="255" t="s">
        <v>1928</v>
      </c>
      <c r="G49" s="167" t="s">
        <v>32</v>
      </c>
      <c r="H49" s="167" t="s">
        <v>33</v>
      </c>
      <c r="I49" s="233">
        <f>Tabla14[[#This Row],[IMPORT ADJUDICACIÓ (SENSE IVA)]]</f>
        <v>200</v>
      </c>
      <c r="J49" s="234">
        <v>242</v>
      </c>
      <c r="K49" s="234">
        <v>242</v>
      </c>
      <c r="L49" s="167"/>
      <c r="M49" s="175" t="s">
        <v>79</v>
      </c>
      <c r="N49" s="261"/>
      <c r="O49" s="169" t="s">
        <v>656</v>
      </c>
      <c r="P49" s="167" t="s">
        <v>37</v>
      </c>
      <c r="Q49" s="173" t="s">
        <v>493</v>
      </c>
      <c r="R49" s="262" t="s">
        <v>657</v>
      </c>
      <c r="S49" s="167"/>
      <c r="T49" s="124" t="s">
        <v>98</v>
      </c>
      <c r="U49" s="176">
        <v>43353</v>
      </c>
      <c r="V49" s="176">
        <v>43357</v>
      </c>
      <c r="W49" s="176">
        <v>43357</v>
      </c>
      <c r="X49" s="177">
        <v>43381</v>
      </c>
      <c r="Y49" s="215"/>
      <c r="Z49" s="215"/>
      <c r="AA49" s="215"/>
      <c r="AB49" s="214">
        <f t="shared" si="0"/>
        <v>200</v>
      </c>
      <c r="AC49" s="256">
        <v>242</v>
      </c>
      <c r="AD49" s="242">
        <v>0.21</v>
      </c>
      <c r="AE49" s="243" t="s">
        <v>38</v>
      </c>
      <c r="AF49" s="244" t="s">
        <v>37</v>
      </c>
      <c r="AG49" s="176">
        <f>Tabla14[[#This Row],[DATA FI EXECUCIÓ]]</f>
        <v>43381</v>
      </c>
      <c r="AH49" s="214">
        <f>Tabla14[[#This Row],[IMPORT ADJUDICACIÓ (SENSE IVA)]]</f>
        <v>200</v>
      </c>
      <c r="AI49" s="240" t="s">
        <v>1879</v>
      </c>
    </row>
    <row r="50" spans="1:35" ht="24.75" customHeight="1" x14ac:dyDescent="0.25">
      <c r="A50" s="98" t="s">
        <v>28</v>
      </c>
      <c r="B50" s="162" t="s">
        <v>29</v>
      </c>
      <c r="C50" s="167" t="s">
        <v>65</v>
      </c>
      <c r="D50" s="162">
        <v>2018</v>
      </c>
      <c r="E50" s="231">
        <v>2018016879</v>
      </c>
      <c r="F50" s="232" t="s">
        <v>1929</v>
      </c>
      <c r="G50" s="162" t="s">
        <v>32</v>
      </c>
      <c r="H50" s="162" t="s">
        <v>33</v>
      </c>
      <c r="I50" s="233">
        <f>Tabla14[[#This Row],[IMPORT ADJUDICACIÓ (SENSE IVA)]]</f>
        <v>300</v>
      </c>
      <c r="J50" s="234">
        <v>363</v>
      </c>
      <c r="K50" s="234">
        <v>363</v>
      </c>
      <c r="L50" s="162"/>
      <c r="M50" s="175" t="s">
        <v>79</v>
      </c>
      <c r="N50" s="261"/>
      <c r="O50" s="232" t="s">
        <v>656</v>
      </c>
      <c r="P50" s="162" t="s">
        <v>37</v>
      </c>
      <c r="Q50" s="173" t="s">
        <v>493</v>
      </c>
      <c r="R50" s="262" t="s">
        <v>657</v>
      </c>
      <c r="S50" s="162"/>
      <c r="T50" s="124" t="s">
        <v>98</v>
      </c>
      <c r="U50" s="176">
        <v>43403</v>
      </c>
      <c r="V50" s="176">
        <v>43404</v>
      </c>
      <c r="W50" s="176">
        <v>43409</v>
      </c>
      <c r="X50" s="176">
        <v>43444</v>
      </c>
      <c r="Y50" s="213"/>
      <c r="Z50" s="213"/>
      <c r="AA50" s="213"/>
      <c r="AB50" s="214">
        <f t="shared" si="0"/>
        <v>300</v>
      </c>
      <c r="AC50" s="256">
        <v>363</v>
      </c>
      <c r="AD50" s="242">
        <v>0.21</v>
      </c>
      <c r="AE50" s="212" t="s">
        <v>38</v>
      </c>
      <c r="AF50" s="239" t="s">
        <v>37</v>
      </c>
      <c r="AG50" s="176">
        <f>Tabla14[[#This Row],[DATA FI EXECUCIÓ]]</f>
        <v>43444</v>
      </c>
      <c r="AH50" s="214">
        <f>Tabla14[[#This Row],[IMPORT ADJUDICACIÓ (SENSE IVA)]]</f>
        <v>300</v>
      </c>
      <c r="AI50" s="240" t="s">
        <v>1879</v>
      </c>
    </row>
    <row r="51" spans="1:35" ht="24.75" customHeight="1" x14ac:dyDescent="0.25">
      <c r="A51" s="98" t="s">
        <v>28</v>
      </c>
      <c r="B51" s="162" t="s">
        <v>29</v>
      </c>
      <c r="C51" s="162" t="s">
        <v>65</v>
      </c>
      <c r="D51" s="162">
        <v>2018</v>
      </c>
      <c r="E51" s="231">
        <v>2018014078</v>
      </c>
      <c r="F51" s="257" t="s">
        <v>1930</v>
      </c>
      <c r="G51" s="162" t="s">
        <v>32</v>
      </c>
      <c r="H51" s="162" t="s">
        <v>33</v>
      </c>
      <c r="I51" s="233">
        <f>Tabla14[[#This Row],[IMPORT ADJUDICACIÓ (SENSE IVA)]]</f>
        <v>1830.0000000000002</v>
      </c>
      <c r="J51" s="234">
        <v>2214.3000000000002</v>
      </c>
      <c r="K51" s="234">
        <v>2214.3000000000002</v>
      </c>
      <c r="L51" s="162"/>
      <c r="M51" s="175" t="s">
        <v>79</v>
      </c>
      <c r="N51" s="260" t="s">
        <v>1931</v>
      </c>
      <c r="O51" s="164" t="s">
        <v>1932</v>
      </c>
      <c r="P51" s="162" t="s">
        <v>37</v>
      </c>
      <c r="Q51" s="173" t="s">
        <v>493</v>
      </c>
      <c r="R51" s="236">
        <v>8030</v>
      </c>
      <c r="S51" s="162"/>
      <c r="T51" s="237" t="s">
        <v>90</v>
      </c>
      <c r="U51" s="176">
        <v>43363</v>
      </c>
      <c r="V51" s="176">
        <v>43369</v>
      </c>
      <c r="W51" s="176">
        <v>43370</v>
      </c>
      <c r="X51" s="176">
        <v>43388</v>
      </c>
      <c r="Y51" s="213"/>
      <c r="Z51" s="213"/>
      <c r="AA51" s="213"/>
      <c r="AB51" s="214">
        <f t="shared" si="0"/>
        <v>1830.0000000000002</v>
      </c>
      <c r="AC51" s="256">
        <v>2214.3000000000002</v>
      </c>
      <c r="AD51" s="238">
        <v>0.21</v>
      </c>
      <c r="AE51" s="212" t="s">
        <v>38</v>
      </c>
      <c r="AF51" s="239" t="s">
        <v>37</v>
      </c>
      <c r="AG51" s="176">
        <f>Tabla14[[#This Row],[DATA FI EXECUCIÓ]]</f>
        <v>43388</v>
      </c>
      <c r="AH51" s="214">
        <f>Tabla14[[#This Row],[IMPORT ADJUDICACIÓ (SENSE IVA)]]</f>
        <v>1830.0000000000002</v>
      </c>
      <c r="AI51" s="240" t="s">
        <v>1857</v>
      </c>
    </row>
    <row r="52" spans="1:35" ht="24.75" customHeight="1" x14ac:dyDescent="0.25">
      <c r="A52" s="98" t="s">
        <v>28</v>
      </c>
      <c r="B52" s="167" t="s">
        <v>29</v>
      </c>
      <c r="C52" s="167" t="s">
        <v>65</v>
      </c>
      <c r="D52" s="167">
        <v>2018</v>
      </c>
      <c r="E52" s="241">
        <v>2018017062</v>
      </c>
      <c r="F52" s="232" t="s">
        <v>1933</v>
      </c>
      <c r="G52" s="167" t="s">
        <v>32</v>
      </c>
      <c r="H52" s="167" t="s">
        <v>33</v>
      </c>
      <c r="I52" s="233">
        <f>Tabla14[[#This Row],[IMPORT ADJUDICACIÓ (SENSE IVA)]]</f>
        <v>830</v>
      </c>
      <c r="J52" s="234">
        <v>830</v>
      </c>
      <c r="K52" s="234">
        <v>830</v>
      </c>
      <c r="L52" s="167"/>
      <c r="M52" s="175" t="s">
        <v>79</v>
      </c>
      <c r="N52" s="261" t="s">
        <v>1934</v>
      </c>
      <c r="O52" s="232" t="s">
        <v>1935</v>
      </c>
      <c r="P52" s="167" t="s">
        <v>37</v>
      </c>
      <c r="Q52" s="173" t="s">
        <v>493</v>
      </c>
      <c r="R52" s="262">
        <v>8019</v>
      </c>
      <c r="S52" s="167"/>
      <c r="T52" s="237" t="s">
        <v>164</v>
      </c>
      <c r="U52" s="176">
        <v>43403</v>
      </c>
      <c r="V52" s="176">
        <v>43404</v>
      </c>
      <c r="W52" s="176">
        <v>43409</v>
      </c>
      <c r="X52" s="177">
        <v>43444</v>
      </c>
      <c r="Y52" s="215"/>
      <c r="Z52" s="215"/>
      <c r="AA52" s="215"/>
      <c r="AB52" s="214">
        <f t="shared" si="0"/>
        <v>830</v>
      </c>
      <c r="AC52" s="256">
        <v>830</v>
      </c>
      <c r="AD52" s="242">
        <v>0</v>
      </c>
      <c r="AE52" s="243" t="s">
        <v>38</v>
      </c>
      <c r="AF52" s="244" t="s">
        <v>37</v>
      </c>
      <c r="AG52" s="176">
        <f>Tabla14[[#This Row],[DATA FI EXECUCIÓ]]</f>
        <v>43444</v>
      </c>
      <c r="AH52" s="214">
        <f>Tabla14[[#This Row],[IMPORT ADJUDICACIÓ (SENSE IVA)]]</f>
        <v>830</v>
      </c>
      <c r="AI52" s="240" t="s">
        <v>1879</v>
      </c>
    </row>
    <row r="53" spans="1:35" ht="24.75" customHeight="1" x14ac:dyDescent="0.25">
      <c r="A53" s="98" t="s">
        <v>28</v>
      </c>
      <c r="B53" s="162" t="s">
        <v>29</v>
      </c>
      <c r="C53" s="117" t="s">
        <v>515</v>
      </c>
      <c r="D53" s="162">
        <v>2018</v>
      </c>
      <c r="E53" s="231">
        <v>2018013012</v>
      </c>
      <c r="F53" s="257" t="s">
        <v>1936</v>
      </c>
      <c r="G53" s="162" t="s">
        <v>32</v>
      </c>
      <c r="H53" s="162" t="s">
        <v>33</v>
      </c>
      <c r="I53" s="233">
        <f>Tabla14[[#This Row],[IMPORT ADJUDICACIÓ (SENSE IVA)]]</f>
        <v>3338.7685950413224</v>
      </c>
      <c r="J53" s="234">
        <v>4039.91</v>
      </c>
      <c r="K53" s="234">
        <v>4039.91</v>
      </c>
      <c r="L53" s="117" t="s">
        <v>517</v>
      </c>
      <c r="M53" s="162"/>
      <c r="N53" s="121" t="s">
        <v>1523</v>
      </c>
      <c r="O53" s="164" t="s">
        <v>1524</v>
      </c>
      <c r="P53" s="162" t="s">
        <v>37</v>
      </c>
      <c r="Q53" s="121" t="s">
        <v>493</v>
      </c>
      <c r="R53" s="124" t="s">
        <v>1525</v>
      </c>
      <c r="S53" s="162"/>
      <c r="T53" s="124" t="s">
        <v>1937</v>
      </c>
      <c r="U53" s="176">
        <v>43334</v>
      </c>
      <c r="V53" s="176">
        <v>43349</v>
      </c>
      <c r="W53" s="176">
        <v>43349</v>
      </c>
      <c r="X53" s="176">
        <v>43438</v>
      </c>
      <c r="Y53" s="213"/>
      <c r="Z53" s="213"/>
      <c r="AA53" s="213"/>
      <c r="AB53" s="214">
        <f t="shared" si="0"/>
        <v>3338.7685950413224</v>
      </c>
      <c r="AC53" s="256">
        <v>4039.91</v>
      </c>
      <c r="AD53" s="131">
        <v>0.21</v>
      </c>
      <c r="AE53" s="212" t="s">
        <v>38</v>
      </c>
      <c r="AF53" s="239" t="s">
        <v>37</v>
      </c>
      <c r="AG53" s="176">
        <f>Tabla14[[#This Row],[DATA FI EXECUCIÓ]]</f>
        <v>43438</v>
      </c>
      <c r="AH53" s="214">
        <f>Tabla14[[#This Row],[IMPORT ADJUDICACIÓ (SENSE IVA)]]</f>
        <v>3338.7685950413224</v>
      </c>
      <c r="AI53" s="240" t="s">
        <v>1857</v>
      </c>
    </row>
    <row r="54" spans="1:35" ht="24.75" customHeight="1" x14ac:dyDescent="0.25">
      <c r="A54" s="98" t="s">
        <v>28</v>
      </c>
      <c r="B54" s="167" t="s">
        <v>29</v>
      </c>
      <c r="C54" s="117" t="s">
        <v>515</v>
      </c>
      <c r="D54" s="167">
        <v>2018</v>
      </c>
      <c r="E54" s="241">
        <v>2018012223</v>
      </c>
      <c r="F54" s="255" t="s">
        <v>1938</v>
      </c>
      <c r="G54" s="167" t="s">
        <v>32</v>
      </c>
      <c r="H54" s="167" t="s">
        <v>33</v>
      </c>
      <c r="I54" s="233">
        <f>Tabla14[[#This Row],[IMPORT ADJUDICACIÓ (SENSE IVA)]]</f>
        <v>1547</v>
      </c>
      <c r="J54" s="234">
        <v>1871.87</v>
      </c>
      <c r="K54" s="234">
        <v>1871.87</v>
      </c>
      <c r="L54" s="117" t="s">
        <v>517</v>
      </c>
      <c r="M54" s="167"/>
      <c r="N54" s="121" t="s">
        <v>1523</v>
      </c>
      <c r="O54" s="169" t="s">
        <v>1524</v>
      </c>
      <c r="P54" s="167" t="s">
        <v>37</v>
      </c>
      <c r="Q54" s="121" t="s">
        <v>493</v>
      </c>
      <c r="R54" s="124" t="s">
        <v>1525</v>
      </c>
      <c r="S54" s="167"/>
      <c r="T54" s="237" t="s">
        <v>1939</v>
      </c>
      <c r="U54" s="176">
        <v>43305</v>
      </c>
      <c r="V54" s="176">
        <v>43307</v>
      </c>
      <c r="W54" s="176">
        <v>43308</v>
      </c>
      <c r="X54" s="177">
        <v>43381</v>
      </c>
      <c r="Y54" s="215"/>
      <c r="Z54" s="215"/>
      <c r="AA54" s="215"/>
      <c r="AB54" s="214">
        <f t="shared" si="0"/>
        <v>1547</v>
      </c>
      <c r="AC54" s="256">
        <v>1871.87</v>
      </c>
      <c r="AD54" s="131">
        <v>0.21</v>
      </c>
      <c r="AE54" s="243" t="s">
        <v>38</v>
      </c>
      <c r="AF54" s="244" t="s">
        <v>37</v>
      </c>
      <c r="AG54" s="176">
        <f>Tabla14[[#This Row],[DATA FI EXECUCIÓ]]</f>
        <v>43381</v>
      </c>
      <c r="AH54" s="214">
        <f>Tabla14[[#This Row],[IMPORT ADJUDICACIÓ (SENSE IVA)]]</f>
        <v>1547</v>
      </c>
      <c r="AI54" s="240" t="s">
        <v>1857</v>
      </c>
    </row>
    <row r="55" spans="1:35" ht="24.75" customHeight="1" x14ac:dyDescent="0.25">
      <c r="A55" s="98" t="s">
        <v>28</v>
      </c>
      <c r="B55" s="162" t="s">
        <v>29</v>
      </c>
      <c r="C55" s="117" t="s">
        <v>515</v>
      </c>
      <c r="D55" s="162">
        <v>2018</v>
      </c>
      <c r="E55" s="231">
        <v>2018016456</v>
      </c>
      <c r="F55" s="232" t="s">
        <v>1940</v>
      </c>
      <c r="G55" s="162" t="s">
        <v>32</v>
      </c>
      <c r="H55" s="162" t="s">
        <v>33</v>
      </c>
      <c r="I55" s="233">
        <f>Tabla14[[#This Row],[IMPORT ADJUDICACIÓ (SENSE IVA)]]</f>
        <v>1362.8016528925621</v>
      </c>
      <c r="J55" s="234">
        <v>1648.99</v>
      </c>
      <c r="K55" s="234">
        <v>1648.99</v>
      </c>
      <c r="L55" s="117" t="s">
        <v>517</v>
      </c>
      <c r="M55" s="162"/>
      <c r="N55" s="121" t="s">
        <v>1523</v>
      </c>
      <c r="O55" s="232" t="s">
        <v>1524</v>
      </c>
      <c r="P55" s="162" t="s">
        <v>37</v>
      </c>
      <c r="Q55" s="135" t="s">
        <v>493</v>
      </c>
      <c r="R55" s="124" t="s">
        <v>1525</v>
      </c>
      <c r="S55" s="162"/>
      <c r="T55" s="237" t="s">
        <v>1939</v>
      </c>
      <c r="U55" s="176">
        <v>43389</v>
      </c>
      <c r="V55" s="176">
        <v>43391</v>
      </c>
      <c r="W55" s="176">
        <v>43396</v>
      </c>
      <c r="X55" s="176">
        <v>43461</v>
      </c>
      <c r="Y55" s="213"/>
      <c r="Z55" s="213"/>
      <c r="AA55" s="213"/>
      <c r="AB55" s="214">
        <f t="shared" si="0"/>
        <v>1362.8016528925621</v>
      </c>
      <c r="AC55" s="256">
        <v>1648.99</v>
      </c>
      <c r="AD55" s="238">
        <v>0.21</v>
      </c>
      <c r="AE55" s="212" t="s">
        <v>38</v>
      </c>
      <c r="AF55" s="239" t="s">
        <v>37</v>
      </c>
      <c r="AG55" s="176">
        <f>Tabla14[[#This Row],[DATA FI EXECUCIÓ]]</f>
        <v>43461</v>
      </c>
      <c r="AH55" s="214">
        <f>Tabla14[[#This Row],[IMPORT ADJUDICACIÓ (SENSE IVA)]]</f>
        <v>1362.8016528925621</v>
      </c>
      <c r="AI55" s="240" t="s">
        <v>1857</v>
      </c>
    </row>
    <row r="56" spans="1:35" ht="24.75" customHeight="1" x14ac:dyDescent="0.25">
      <c r="A56" s="98" t="s">
        <v>28</v>
      </c>
      <c r="B56" s="167" t="s">
        <v>29</v>
      </c>
      <c r="C56" s="117" t="s">
        <v>515</v>
      </c>
      <c r="D56" s="167">
        <v>2018</v>
      </c>
      <c r="E56" s="241">
        <v>2018018844</v>
      </c>
      <c r="F56" s="232" t="s">
        <v>1941</v>
      </c>
      <c r="G56" s="167" t="s">
        <v>32</v>
      </c>
      <c r="H56" s="167" t="s">
        <v>33</v>
      </c>
      <c r="I56" s="233">
        <f>Tabla14[[#This Row],[IMPORT ADJUDICACIÓ (SENSE IVA)]]</f>
        <v>921.99999999999989</v>
      </c>
      <c r="J56" s="234">
        <v>1115.6199999999999</v>
      </c>
      <c r="K56" s="234">
        <v>1115.6199999999999</v>
      </c>
      <c r="L56" s="117" t="s">
        <v>517</v>
      </c>
      <c r="M56" s="167"/>
      <c r="N56" s="121" t="s">
        <v>1523</v>
      </c>
      <c r="O56" s="232" t="s">
        <v>1524</v>
      </c>
      <c r="P56" s="167" t="s">
        <v>37</v>
      </c>
      <c r="Q56" s="135" t="s">
        <v>493</v>
      </c>
      <c r="R56" s="124" t="s">
        <v>1525</v>
      </c>
      <c r="S56" s="167"/>
      <c r="T56" s="237" t="s">
        <v>1942</v>
      </c>
      <c r="U56" s="176">
        <v>43433</v>
      </c>
      <c r="V56" s="176">
        <v>43438</v>
      </c>
      <c r="W56" s="176">
        <v>43439</v>
      </c>
      <c r="X56" s="177">
        <v>43461</v>
      </c>
      <c r="Y56" s="215"/>
      <c r="Z56" s="215"/>
      <c r="AA56" s="215"/>
      <c r="AB56" s="214">
        <f t="shared" si="0"/>
        <v>921.99999999999989</v>
      </c>
      <c r="AC56" s="256">
        <v>1115.6199999999999</v>
      </c>
      <c r="AD56" s="242">
        <v>0.21</v>
      </c>
      <c r="AE56" s="243" t="s">
        <v>38</v>
      </c>
      <c r="AF56" s="244" t="s">
        <v>37</v>
      </c>
      <c r="AG56" s="176">
        <f>Tabla14[[#This Row],[DATA FI EXECUCIÓ]]</f>
        <v>43461</v>
      </c>
      <c r="AH56" s="214">
        <f>Tabla14[[#This Row],[IMPORT ADJUDICACIÓ (SENSE IVA)]]</f>
        <v>921.99999999999989</v>
      </c>
      <c r="AI56" s="240" t="s">
        <v>1857</v>
      </c>
    </row>
    <row r="57" spans="1:35" ht="24.75" customHeight="1" x14ac:dyDescent="0.25">
      <c r="A57" s="98" t="s">
        <v>28</v>
      </c>
      <c r="B57" s="162" t="s">
        <v>29</v>
      </c>
      <c r="C57" s="162" t="s">
        <v>65</v>
      </c>
      <c r="D57" s="162">
        <v>2018</v>
      </c>
      <c r="E57" s="231">
        <v>2018015310</v>
      </c>
      <c r="F57" s="257" t="s">
        <v>1943</v>
      </c>
      <c r="G57" s="162" t="s">
        <v>32</v>
      </c>
      <c r="H57" s="162" t="s">
        <v>33</v>
      </c>
      <c r="I57" s="233">
        <f>Tabla14[[#This Row],[IMPORT ADJUDICACIÓ (SENSE IVA)]]</f>
        <v>885</v>
      </c>
      <c r="J57" s="234">
        <v>1070.8499999999999</v>
      </c>
      <c r="K57" s="234">
        <v>1070.8499999999999</v>
      </c>
      <c r="L57" s="162"/>
      <c r="M57" s="175" t="s">
        <v>79</v>
      </c>
      <c r="N57" s="174"/>
      <c r="O57" s="164" t="s">
        <v>1944</v>
      </c>
      <c r="P57" s="162" t="s">
        <v>37</v>
      </c>
      <c r="Q57" s="135" t="s">
        <v>493</v>
      </c>
      <c r="R57" s="166" t="s">
        <v>500</v>
      </c>
      <c r="S57" s="162"/>
      <c r="T57" s="124" t="s">
        <v>90</v>
      </c>
      <c r="U57" s="176">
        <v>43369</v>
      </c>
      <c r="V57" s="176">
        <v>43371</v>
      </c>
      <c r="W57" s="176">
        <v>43374</v>
      </c>
      <c r="X57" s="176">
        <v>43461</v>
      </c>
      <c r="Y57" s="213"/>
      <c r="Z57" s="213"/>
      <c r="AA57" s="213"/>
      <c r="AB57" s="214">
        <f t="shared" si="0"/>
        <v>885</v>
      </c>
      <c r="AC57" s="256">
        <v>1070.8499999999999</v>
      </c>
      <c r="AD57" s="238">
        <v>0.21</v>
      </c>
      <c r="AE57" s="212" t="s">
        <v>38</v>
      </c>
      <c r="AF57" s="239" t="s">
        <v>37</v>
      </c>
      <c r="AG57" s="176">
        <f>Tabla14[[#This Row],[DATA FI EXECUCIÓ]]</f>
        <v>43461</v>
      </c>
      <c r="AH57" s="214">
        <f>Tabla14[[#This Row],[IMPORT ADJUDICACIÓ (SENSE IVA)]]</f>
        <v>885</v>
      </c>
      <c r="AI57" s="240" t="s">
        <v>1879</v>
      </c>
    </row>
    <row r="58" spans="1:35" ht="24.75" customHeight="1" x14ac:dyDescent="0.25">
      <c r="A58" s="98" t="s">
        <v>28</v>
      </c>
      <c r="B58" s="167" t="s">
        <v>29</v>
      </c>
      <c r="C58" s="117" t="s">
        <v>495</v>
      </c>
      <c r="D58" s="167">
        <v>2018</v>
      </c>
      <c r="E58" s="241">
        <v>2018015513</v>
      </c>
      <c r="F58" s="255" t="s">
        <v>1945</v>
      </c>
      <c r="G58" s="167" t="s">
        <v>32</v>
      </c>
      <c r="H58" s="167" t="s">
        <v>33</v>
      </c>
      <c r="I58" s="233">
        <f>Tabla14[[#This Row],[IMPORT ADJUDICACIÓ (SENSE IVA)]]</f>
        <v>234</v>
      </c>
      <c r="J58" s="234">
        <v>283.14</v>
      </c>
      <c r="K58" s="234">
        <v>283.14</v>
      </c>
      <c r="L58" s="167"/>
      <c r="M58" s="136" t="s">
        <v>79</v>
      </c>
      <c r="N58" s="121" t="s">
        <v>674</v>
      </c>
      <c r="O58" s="169" t="s">
        <v>675</v>
      </c>
      <c r="P58" s="167" t="s">
        <v>37</v>
      </c>
      <c r="Q58" s="135" t="s">
        <v>493</v>
      </c>
      <c r="R58" s="124" t="s">
        <v>676</v>
      </c>
      <c r="S58" s="167"/>
      <c r="T58" s="124" t="s">
        <v>1946</v>
      </c>
      <c r="U58" s="176">
        <v>43370</v>
      </c>
      <c r="V58" s="176">
        <v>43371</v>
      </c>
      <c r="W58" s="176">
        <v>43374</v>
      </c>
      <c r="X58" s="177">
        <v>43388</v>
      </c>
      <c r="Y58" s="215"/>
      <c r="Z58" s="215"/>
      <c r="AA58" s="215"/>
      <c r="AB58" s="214">
        <f t="shared" si="0"/>
        <v>234</v>
      </c>
      <c r="AC58" s="256">
        <v>283.14</v>
      </c>
      <c r="AD58" s="242">
        <v>0.21</v>
      </c>
      <c r="AE58" s="243" t="s">
        <v>38</v>
      </c>
      <c r="AF58" s="244" t="s">
        <v>37</v>
      </c>
      <c r="AG58" s="176">
        <f>Tabla14[[#This Row],[DATA FI EXECUCIÓ]]</f>
        <v>43388</v>
      </c>
      <c r="AH58" s="214">
        <f>Tabla14[[#This Row],[IMPORT ADJUDICACIÓ (SENSE IVA)]]</f>
        <v>234</v>
      </c>
      <c r="AI58" s="240" t="s">
        <v>1879</v>
      </c>
    </row>
    <row r="59" spans="1:35" ht="24.75" customHeight="1" x14ac:dyDescent="0.25">
      <c r="A59" s="98" t="s">
        <v>28</v>
      </c>
      <c r="B59" s="167" t="s">
        <v>29</v>
      </c>
      <c r="C59" s="117" t="s">
        <v>495</v>
      </c>
      <c r="D59" s="167">
        <v>2018</v>
      </c>
      <c r="E59" s="241">
        <v>2018012317</v>
      </c>
      <c r="F59" s="255" t="s">
        <v>1947</v>
      </c>
      <c r="G59" s="167" t="s">
        <v>32</v>
      </c>
      <c r="H59" s="167" t="s">
        <v>33</v>
      </c>
      <c r="I59" s="233">
        <f>Tabla14[[#This Row],[IMPORT ADJUDICACIÓ (SENSE IVA)]]</f>
        <v>14750</v>
      </c>
      <c r="J59" s="234">
        <v>17847.5</v>
      </c>
      <c r="K59" s="234">
        <v>17847.5</v>
      </c>
      <c r="L59" s="167"/>
      <c r="M59" s="136" t="s">
        <v>79</v>
      </c>
      <c r="N59" s="121" t="s">
        <v>106</v>
      </c>
      <c r="O59" s="169" t="s">
        <v>107</v>
      </c>
      <c r="P59" s="167" t="s">
        <v>37</v>
      </c>
      <c r="Q59" s="121" t="s">
        <v>493</v>
      </c>
      <c r="R59" s="124" t="s">
        <v>657</v>
      </c>
      <c r="S59" s="167"/>
      <c r="T59" s="124" t="s">
        <v>1948</v>
      </c>
      <c r="U59" s="176">
        <v>43307</v>
      </c>
      <c r="V59" s="176">
        <v>43326</v>
      </c>
      <c r="W59" s="176">
        <v>43328</v>
      </c>
      <c r="X59" s="177">
        <v>43381</v>
      </c>
      <c r="Y59" s="215"/>
      <c r="Z59" s="215"/>
      <c r="AA59" s="215"/>
      <c r="AB59" s="214">
        <f t="shared" si="0"/>
        <v>14750</v>
      </c>
      <c r="AC59" s="256">
        <v>17847.5</v>
      </c>
      <c r="AD59" s="242">
        <v>0.21</v>
      </c>
      <c r="AE59" s="243" t="s">
        <v>38</v>
      </c>
      <c r="AF59" s="244" t="s">
        <v>37</v>
      </c>
      <c r="AG59" s="176">
        <f>Tabla14[[#This Row],[DATA FI EXECUCIÓ]]</f>
        <v>43381</v>
      </c>
      <c r="AH59" s="214">
        <f>Tabla14[[#This Row],[IMPORT ADJUDICACIÓ (SENSE IVA)]]</f>
        <v>14750</v>
      </c>
      <c r="AI59" s="240" t="s">
        <v>1857</v>
      </c>
    </row>
    <row r="60" spans="1:35" ht="24.75" customHeight="1" x14ac:dyDescent="0.25">
      <c r="A60" s="98" t="s">
        <v>28</v>
      </c>
      <c r="B60" s="248" t="s">
        <v>29</v>
      </c>
      <c r="C60" s="117" t="s">
        <v>495</v>
      </c>
      <c r="D60" s="248">
        <v>2018</v>
      </c>
      <c r="E60" s="231">
        <v>2018014961</v>
      </c>
      <c r="F60" s="257" t="s">
        <v>1949</v>
      </c>
      <c r="G60" s="162" t="s">
        <v>32</v>
      </c>
      <c r="H60" s="162" t="s">
        <v>33</v>
      </c>
      <c r="I60" s="233">
        <f>Tabla14[[#This Row],[IMPORT ADJUDICACIÓ (SENSE IVA)]]</f>
        <v>1250</v>
      </c>
      <c r="J60" s="234">
        <v>1512.5</v>
      </c>
      <c r="K60" s="234">
        <v>1512.5</v>
      </c>
      <c r="L60" s="162"/>
      <c r="M60" s="136" t="s">
        <v>79</v>
      </c>
      <c r="N60" s="121" t="s">
        <v>106</v>
      </c>
      <c r="O60" s="164" t="s">
        <v>107</v>
      </c>
      <c r="P60" s="162" t="s">
        <v>37</v>
      </c>
      <c r="Q60" s="135" t="s">
        <v>493</v>
      </c>
      <c r="R60" s="124" t="s">
        <v>657</v>
      </c>
      <c r="S60" s="162"/>
      <c r="T60" s="237" t="s">
        <v>437</v>
      </c>
      <c r="U60" s="176">
        <v>43369</v>
      </c>
      <c r="V60" s="176">
        <v>43377</v>
      </c>
      <c r="W60" s="176">
        <v>43381</v>
      </c>
      <c r="X60" s="176">
        <v>43416</v>
      </c>
      <c r="Y60" s="213"/>
      <c r="Z60" s="213"/>
      <c r="AA60" s="213"/>
      <c r="AB60" s="214">
        <f t="shared" si="0"/>
        <v>1250</v>
      </c>
      <c r="AC60" s="256">
        <v>1512.5</v>
      </c>
      <c r="AD60" s="238">
        <v>0.21</v>
      </c>
      <c r="AE60" s="212" t="s">
        <v>38</v>
      </c>
      <c r="AF60" s="239" t="s">
        <v>37</v>
      </c>
      <c r="AG60" s="176">
        <f>Tabla14[[#This Row],[DATA FI EXECUCIÓ]]</f>
        <v>43416</v>
      </c>
      <c r="AH60" s="214">
        <f>Tabla14[[#This Row],[IMPORT ADJUDICACIÓ (SENSE IVA)]]</f>
        <v>1250</v>
      </c>
      <c r="AI60" s="240" t="s">
        <v>1857</v>
      </c>
    </row>
    <row r="61" spans="1:35" ht="24.75" customHeight="1" x14ac:dyDescent="0.25">
      <c r="A61" s="98" t="s">
        <v>28</v>
      </c>
      <c r="B61" s="245" t="s">
        <v>29</v>
      </c>
      <c r="C61" s="167" t="s">
        <v>65</v>
      </c>
      <c r="D61" s="245">
        <v>2018</v>
      </c>
      <c r="E61" s="241">
        <v>2018014114</v>
      </c>
      <c r="F61" s="255" t="s">
        <v>1950</v>
      </c>
      <c r="G61" s="167" t="s">
        <v>32</v>
      </c>
      <c r="H61" s="167" t="s">
        <v>33</v>
      </c>
      <c r="I61" s="233">
        <f>Tabla14[[#This Row],[IMPORT ADJUDICACIÓ (SENSE IVA)]]</f>
        <v>150</v>
      </c>
      <c r="J61" s="234">
        <v>181.5</v>
      </c>
      <c r="K61" s="234">
        <v>181.5</v>
      </c>
      <c r="L61" s="167"/>
      <c r="M61" s="136" t="s">
        <v>79</v>
      </c>
      <c r="N61" s="264" t="s">
        <v>1951</v>
      </c>
      <c r="O61" s="169" t="s">
        <v>1952</v>
      </c>
      <c r="P61" s="167" t="s">
        <v>37</v>
      </c>
      <c r="Q61" s="170" t="s">
        <v>1953</v>
      </c>
      <c r="R61" s="262">
        <v>25141</v>
      </c>
      <c r="S61" s="167"/>
      <c r="T61" s="237" t="s">
        <v>1954</v>
      </c>
      <c r="U61" s="176">
        <v>43357</v>
      </c>
      <c r="V61" s="176">
        <v>43369</v>
      </c>
      <c r="W61" s="176">
        <v>43370</v>
      </c>
      <c r="X61" s="177">
        <v>43381</v>
      </c>
      <c r="Y61" s="215"/>
      <c r="Z61" s="215"/>
      <c r="AA61" s="215"/>
      <c r="AB61" s="214">
        <f t="shared" si="0"/>
        <v>150</v>
      </c>
      <c r="AC61" s="256">
        <v>181.5</v>
      </c>
      <c r="AD61" s="242">
        <v>0.21</v>
      </c>
      <c r="AE61" s="243" t="s">
        <v>38</v>
      </c>
      <c r="AF61" s="244" t="s">
        <v>37</v>
      </c>
      <c r="AG61" s="176">
        <f>Tabla14[[#This Row],[DATA FI EXECUCIÓ]]</f>
        <v>43381</v>
      </c>
      <c r="AH61" s="214">
        <f>Tabla14[[#This Row],[IMPORT ADJUDICACIÓ (SENSE IVA)]]</f>
        <v>150</v>
      </c>
      <c r="AI61" s="240" t="s">
        <v>1857</v>
      </c>
    </row>
    <row r="62" spans="1:35" ht="24.75" customHeight="1" x14ac:dyDescent="0.25">
      <c r="A62" s="98" t="s">
        <v>28</v>
      </c>
      <c r="B62" s="248" t="s">
        <v>29</v>
      </c>
      <c r="C62" s="162" t="s">
        <v>65</v>
      </c>
      <c r="D62" s="248">
        <v>2018</v>
      </c>
      <c r="E62" s="231">
        <v>2018011277</v>
      </c>
      <c r="F62" s="257" t="s">
        <v>1955</v>
      </c>
      <c r="G62" s="162" t="s">
        <v>32</v>
      </c>
      <c r="H62" s="162" t="s">
        <v>33</v>
      </c>
      <c r="I62" s="233">
        <f>Tabla14[[#This Row],[IMPORT ADJUDICACIÓ (SENSE IVA)]]</f>
        <v>3000</v>
      </c>
      <c r="J62" s="234">
        <v>3000</v>
      </c>
      <c r="K62" s="234">
        <v>3000</v>
      </c>
      <c r="L62" s="162"/>
      <c r="M62" s="136" t="s">
        <v>79</v>
      </c>
      <c r="N62" s="260" t="s">
        <v>1956</v>
      </c>
      <c r="O62" s="164" t="s">
        <v>1957</v>
      </c>
      <c r="P62" s="162" t="s">
        <v>37</v>
      </c>
      <c r="Q62" s="165" t="s">
        <v>38</v>
      </c>
      <c r="R62" s="236" t="s">
        <v>1789</v>
      </c>
      <c r="S62" s="162"/>
      <c r="T62" s="237" t="s">
        <v>90</v>
      </c>
      <c r="U62" s="176">
        <v>43294</v>
      </c>
      <c r="V62" s="176">
        <v>43300</v>
      </c>
      <c r="W62" s="176">
        <v>43301</v>
      </c>
      <c r="X62" s="176">
        <v>43396</v>
      </c>
      <c r="Y62" s="213"/>
      <c r="Z62" s="213"/>
      <c r="AA62" s="213"/>
      <c r="AB62" s="214">
        <f t="shared" si="0"/>
        <v>3000</v>
      </c>
      <c r="AC62" s="256">
        <v>3000</v>
      </c>
      <c r="AD62" s="238">
        <v>0</v>
      </c>
      <c r="AE62" s="212" t="s">
        <v>38</v>
      </c>
      <c r="AF62" s="239" t="s">
        <v>37</v>
      </c>
      <c r="AG62" s="176">
        <f>Tabla14[[#This Row],[DATA FI EXECUCIÓ]]</f>
        <v>43396</v>
      </c>
      <c r="AH62" s="214">
        <f>Tabla14[[#This Row],[IMPORT ADJUDICACIÓ (SENSE IVA)]]</f>
        <v>3000</v>
      </c>
      <c r="AI62" s="240" t="s">
        <v>1857</v>
      </c>
    </row>
    <row r="63" spans="1:35" ht="24.75" customHeight="1" x14ac:dyDescent="0.25">
      <c r="A63" s="98" t="s">
        <v>28</v>
      </c>
      <c r="B63" s="245" t="s">
        <v>29</v>
      </c>
      <c r="C63" s="117" t="s">
        <v>515</v>
      </c>
      <c r="D63" s="245">
        <v>2018</v>
      </c>
      <c r="E63" s="241">
        <v>2018015020</v>
      </c>
      <c r="F63" s="255" t="s">
        <v>1958</v>
      </c>
      <c r="G63" s="167" t="s">
        <v>32</v>
      </c>
      <c r="H63" s="167" t="s">
        <v>33</v>
      </c>
      <c r="I63" s="233">
        <f>Tabla14[[#This Row],[IMPORT ADJUDICACIÓ (SENSE IVA)]]</f>
        <v>305</v>
      </c>
      <c r="J63" s="234">
        <v>369.05</v>
      </c>
      <c r="K63" s="234">
        <v>369.05</v>
      </c>
      <c r="L63" s="117" t="s">
        <v>52</v>
      </c>
      <c r="M63" s="167"/>
      <c r="N63" s="265"/>
      <c r="O63" s="122" t="s">
        <v>700</v>
      </c>
      <c r="P63" s="167" t="s">
        <v>37</v>
      </c>
      <c r="Q63" s="173" t="s">
        <v>38</v>
      </c>
      <c r="R63" s="266" t="s">
        <v>503</v>
      </c>
      <c r="S63" s="167"/>
      <c r="T63" s="267" t="s">
        <v>125</v>
      </c>
      <c r="U63" s="176">
        <v>43369</v>
      </c>
      <c r="V63" s="176">
        <v>43371</v>
      </c>
      <c r="W63" s="176">
        <v>43374</v>
      </c>
      <c r="X63" s="177">
        <v>43409</v>
      </c>
      <c r="Y63" s="215"/>
      <c r="Z63" s="215"/>
      <c r="AA63" s="215"/>
      <c r="AB63" s="214">
        <f t="shared" si="0"/>
        <v>305</v>
      </c>
      <c r="AC63" s="256">
        <v>369.05</v>
      </c>
      <c r="AD63" s="242">
        <v>0.21</v>
      </c>
      <c r="AE63" s="243" t="s">
        <v>38</v>
      </c>
      <c r="AF63" s="244" t="s">
        <v>37</v>
      </c>
      <c r="AG63" s="176">
        <f>Tabla14[[#This Row],[DATA FI EXECUCIÓ]]</f>
        <v>43409</v>
      </c>
      <c r="AH63" s="214">
        <f>Tabla14[[#This Row],[IMPORT ADJUDICACIÓ (SENSE IVA)]]</f>
        <v>305</v>
      </c>
      <c r="AI63" s="240" t="s">
        <v>1879</v>
      </c>
    </row>
    <row r="64" spans="1:35" ht="24.75" customHeight="1" x14ac:dyDescent="0.25">
      <c r="A64" s="98" t="s">
        <v>28</v>
      </c>
      <c r="B64" s="245" t="s">
        <v>29</v>
      </c>
      <c r="C64" s="167" t="s">
        <v>40</v>
      </c>
      <c r="D64" s="245">
        <v>2018</v>
      </c>
      <c r="E64" s="241">
        <v>2018012988</v>
      </c>
      <c r="F64" s="268" t="s">
        <v>1959</v>
      </c>
      <c r="G64" s="167" t="s">
        <v>32</v>
      </c>
      <c r="H64" s="167" t="s">
        <v>33</v>
      </c>
      <c r="I64" s="233">
        <f>Tabla14[[#This Row],[IMPORT ADJUDICACIÓ (SENSE IVA)]]</f>
        <v>302</v>
      </c>
      <c r="J64" s="234">
        <v>365.42</v>
      </c>
      <c r="K64" s="234">
        <v>365.42</v>
      </c>
      <c r="L64" s="167" t="s">
        <v>52</v>
      </c>
      <c r="M64" s="167"/>
      <c r="N64" s="269" t="s">
        <v>1960</v>
      </c>
      <c r="O64" s="169" t="s">
        <v>1961</v>
      </c>
      <c r="P64" s="167" t="s">
        <v>37</v>
      </c>
      <c r="Q64" s="173" t="s">
        <v>1962</v>
      </c>
      <c r="R64" s="270">
        <v>45168</v>
      </c>
      <c r="S64" s="167"/>
      <c r="T64" s="271" t="s">
        <v>1963</v>
      </c>
      <c r="U64" s="176">
        <v>43360</v>
      </c>
      <c r="V64" s="176">
        <v>43363</v>
      </c>
      <c r="W64" s="176">
        <v>43364</v>
      </c>
      <c r="X64" s="177">
        <v>43402</v>
      </c>
      <c r="Y64" s="215"/>
      <c r="Z64" s="215"/>
      <c r="AA64" s="215"/>
      <c r="AB64" s="214">
        <f t="shared" si="0"/>
        <v>302</v>
      </c>
      <c r="AC64" s="256">
        <v>365.42</v>
      </c>
      <c r="AD64" s="242">
        <v>0.21</v>
      </c>
      <c r="AE64" s="243" t="s">
        <v>38</v>
      </c>
      <c r="AF64" s="244" t="s">
        <v>37</v>
      </c>
      <c r="AG64" s="176">
        <f>Tabla14[[#This Row],[DATA FI EXECUCIÓ]]</f>
        <v>43402</v>
      </c>
      <c r="AH64" s="214">
        <f>Tabla14[[#This Row],[IMPORT ADJUDICACIÓ (SENSE IVA)]]</f>
        <v>302</v>
      </c>
      <c r="AI64" s="240" t="s">
        <v>1857</v>
      </c>
    </row>
    <row r="65" spans="1:35" ht="24.75" customHeight="1" x14ac:dyDescent="0.25">
      <c r="A65" s="98" t="s">
        <v>28</v>
      </c>
      <c r="B65" s="248" t="s">
        <v>29</v>
      </c>
      <c r="C65" s="117" t="s">
        <v>65</v>
      </c>
      <c r="D65" s="248">
        <v>2018</v>
      </c>
      <c r="E65" s="231">
        <v>2018015861</v>
      </c>
      <c r="F65" s="272" t="s">
        <v>1964</v>
      </c>
      <c r="G65" s="162" t="s">
        <v>32</v>
      </c>
      <c r="H65" s="162" t="s">
        <v>33</v>
      </c>
      <c r="I65" s="233">
        <f>Tabla14[[#This Row],[IMPORT ADJUDICACIÓ (SENSE IVA)]]</f>
        <v>400</v>
      </c>
      <c r="J65" s="234">
        <v>400</v>
      </c>
      <c r="K65" s="234">
        <v>400</v>
      </c>
      <c r="L65" s="162"/>
      <c r="M65" s="117" t="s">
        <v>74</v>
      </c>
      <c r="N65" s="273" t="s">
        <v>1556</v>
      </c>
      <c r="O65" s="232" t="s">
        <v>1557</v>
      </c>
      <c r="P65" s="162" t="s">
        <v>37</v>
      </c>
      <c r="Q65" s="121" t="s">
        <v>38</v>
      </c>
      <c r="R65" s="274" t="s">
        <v>752</v>
      </c>
      <c r="S65" s="162"/>
      <c r="T65" s="124" t="s">
        <v>90</v>
      </c>
      <c r="U65" s="176">
        <v>43378</v>
      </c>
      <c r="V65" s="176">
        <v>43381</v>
      </c>
      <c r="W65" s="176">
        <v>43395</v>
      </c>
      <c r="X65" s="176">
        <v>43451</v>
      </c>
      <c r="Y65" s="213"/>
      <c r="Z65" s="213"/>
      <c r="AA65" s="213"/>
      <c r="AB65" s="214">
        <f t="shared" si="0"/>
        <v>400</v>
      </c>
      <c r="AC65" s="256">
        <v>400</v>
      </c>
      <c r="AD65" s="238">
        <v>0</v>
      </c>
      <c r="AE65" s="212" t="s">
        <v>38</v>
      </c>
      <c r="AF65" s="239" t="s">
        <v>37</v>
      </c>
      <c r="AG65" s="176">
        <f>Tabla14[[#This Row],[DATA FI EXECUCIÓ]]</f>
        <v>43451</v>
      </c>
      <c r="AH65" s="214">
        <f>Tabla14[[#This Row],[IMPORT ADJUDICACIÓ (SENSE IVA)]]</f>
        <v>400</v>
      </c>
      <c r="AI65" s="240" t="s">
        <v>1857</v>
      </c>
    </row>
    <row r="66" spans="1:35" ht="24.75" customHeight="1" x14ac:dyDescent="0.25">
      <c r="A66" s="98" t="s">
        <v>28</v>
      </c>
      <c r="B66" s="245" t="s">
        <v>29</v>
      </c>
      <c r="C66" s="117" t="s">
        <v>65</v>
      </c>
      <c r="D66" s="245">
        <v>2018</v>
      </c>
      <c r="E66" s="241">
        <v>2018016822</v>
      </c>
      <c r="F66" s="272" t="s">
        <v>1965</v>
      </c>
      <c r="G66" s="167" t="s">
        <v>32</v>
      </c>
      <c r="H66" s="167" t="s">
        <v>33</v>
      </c>
      <c r="I66" s="233">
        <f>Tabla14[[#This Row],[IMPORT ADJUDICACIÓ (SENSE IVA)]]</f>
        <v>150</v>
      </c>
      <c r="J66" s="234">
        <v>150</v>
      </c>
      <c r="K66" s="234">
        <v>150</v>
      </c>
      <c r="L66" s="167"/>
      <c r="M66" s="117" t="s">
        <v>74</v>
      </c>
      <c r="N66" s="273" t="s">
        <v>1556</v>
      </c>
      <c r="O66" s="232" t="s">
        <v>1557</v>
      </c>
      <c r="P66" s="167" t="s">
        <v>37</v>
      </c>
      <c r="Q66" s="121" t="s">
        <v>38</v>
      </c>
      <c r="R66" s="274" t="s">
        <v>752</v>
      </c>
      <c r="S66" s="167"/>
      <c r="T66" s="267" t="s">
        <v>90</v>
      </c>
      <c r="U66" s="176">
        <v>43395</v>
      </c>
      <c r="V66" s="176">
        <v>43395</v>
      </c>
      <c r="W66" s="176">
        <v>43396</v>
      </c>
      <c r="X66" s="177">
        <v>43451</v>
      </c>
      <c r="Y66" s="215"/>
      <c r="Z66" s="215"/>
      <c r="AA66" s="215"/>
      <c r="AB66" s="214">
        <f t="shared" ref="AB66:AB129" si="1">AC66/(1+AD66)</f>
        <v>150</v>
      </c>
      <c r="AC66" s="256">
        <v>150</v>
      </c>
      <c r="AD66" s="242">
        <v>0</v>
      </c>
      <c r="AE66" s="243" t="s">
        <v>38</v>
      </c>
      <c r="AF66" s="244" t="s">
        <v>37</v>
      </c>
      <c r="AG66" s="176">
        <f>Tabla14[[#This Row],[DATA FI EXECUCIÓ]]</f>
        <v>43451</v>
      </c>
      <c r="AH66" s="214">
        <f>Tabla14[[#This Row],[IMPORT ADJUDICACIÓ (SENSE IVA)]]</f>
        <v>150</v>
      </c>
      <c r="AI66" s="240" t="s">
        <v>1857</v>
      </c>
    </row>
    <row r="67" spans="1:35" ht="24.75" customHeight="1" x14ac:dyDescent="0.25">
      <c r="A67" s="98" t="s">
        <v>28</v>
      </c>
      <c r="B67" s="167" t="s">
        <v>29</v>
      </c>
      <c r="C67" s="16" t="s">
        <v>40</v>
      </c>
      <c r="D67" s="167">
        <v>2018</v>
      </c>
      <c r="E67" s="241">
        <v>2018015498</v>
      </c>
      <c r="F67" s="255" t="s">
        <v>1966</v>
      </c>
      <c r="G67" s="167" t="s">
        <v>32</v>
      </c>
      <c r="H67" s="167" t="s">
        <v>33</v>
      </c>
      <c r="I67" s="233">
        <f>Tabla14[[#This Row],[IMPORT ADJUDICACIÓ (SENSE IVA)]]</f>
        <v>304.801652892562</v>
      </c>
      <c r="J67" s="234">
        <v>368.81</v>
      </c>
      <c r="K67" s="234">
        <v>368.81</v>
      </c>
      <c r="L67" s="17" t="s">
        <v>52</v>
      </c>
      <c r="M67" s="167"/>
      <c r="N67" s="175" t="s">
        <v>123</v>
      </c>
      <c r="O67" s="169" t="s">
        <v>124</v>
      </c>
      <c r="P67" s="167" t="s">
        <v>37</v>
      </c>
      <c r="Q67" s="170" t="s">
        <v>38</v>
      </c>
      <c r="R67" s="275" t="s">
        <v>953</v>
      </c>
      <c r="S67" s="167"/>
      <c r="T67" s="21" t="s">
        <v>125</v>
      </c>
      <c r="U67" s="176">
        <v>43370</v>
      </c>
      <c r="V67" s="176">
        <v>43371</v>
      </c>
      <c r="W67" s="176">
        <v>43374</v>
      </c>
      <c r="X67" s="177">
        <v>43416</v>
      </c>
      <c r="Y67" s="215"/>
      <c r="Z67" s="215"/>
      <c r="AA67" s="215"/>
      <c r="AB67" s="214">
        <f t="shared" si="1"/>
        <v>304.801652892562</v>
      </c>
      <c r="AC67" s="256">
        <v>368.81</v>
      </c>
      <c r="AD67" s="242">
        <v>0.21</v>
      </c>
      <c r="AE67" s="243" t="s">
        <v>38</v>
      </c>
      <c r="AF67" s="244" t="s">
        <v>37</v>
      </c>
      <c r="AG67" s="176">
        <f>Tabla14[[#This Row],[DATA FI EXECUCIÓ]]</f>
        <v>43416</v>
      </c>
      <c r="AH67" s="214">
        <f>Tabla14[[#This Row],[IMPORT ADJUDICACIÓ (SENSE IVA)]]</f>
        <v>304.801652892562</v>
      </c>
      <c r="AI67" s="240" t="s">
        <v>1857</v>
      </c>
    </row>
    <row r="68" spans="1:35" ht="24.75" customHeight="1" x14ac:dyDescent="0.25">
      <c r="A68" s="98" t="s">
        <v>28</v>
      </c>
      <c r="B68" s="162" t="s">
        <v>29</v>
      </c>
      <c r="C68" s="16" t="s">
        <v>40</v>
      </c>
      <c r="D68" s="162">
        <v>2018</v>
      </c>
      <c r="E68" s="231">
        <v>2018018588</v>
      </c>
      <c r="F68" s="232" t="s">
        <v>1967</v>
      </c>
      <c r="G68" s="162" t="s">
        <v>32</v>
      </c>
      <c r="H68" s="162" t="s">
        <v>33</v>
      </c>
      <c r="I68" s="233">
        <f>Tabla14[[#This Row],[IMPORT ADJUDICACIÓ (SENSE IVA)]]</f>
        <v>248.50413223140495</v>
      </c>
      <c r="J68" s="234">
        <v>300.69</v>
      </c>
      <c r="K68" s="234">
        <v>300.69</v>
      </c>
      <c r="L68" s="17" t="s">
        <v>52</v>
      </c>
      <c r="M68" s="167"/>
      <c r="N68" s="175" t="s">
        <v>123</v>
      </c>
      <c r="O68" s="232" t="s">
        <v>124</v>
      </c>
      <c r="P68" s="162" t="s">
        <v>37</v>
      </c>
      <c r="Q68" s="170" t="s">
        <v>38</v>
      </c>
      <c r="R68" s="275" t="s">
        <v>953</v>
      </c>
      <c r="S68" s="162"/>
      <c r="T68" s="21" t="s">
        <v>710</v>
      </c>
      <c r="U68" s="176">
        <v>43424</v>
      </c>
      <c r="V68" s="176">
        <v>43424</v>
      </c>
      <c r="W68" s="176">
        <v>43425</v>
      </c>
      <c r="X68" s="176">
        <v>43451</v>
      </c>
      <c r="Y68" s="213"/>
      <c r="Z68" s="213"/>
      <c r="AA68" s="213"/>
      <c r="AB68" s="214">
        <f t="shared" si="1"/>
        <v>248.50413223140495</v>
      </c>
      <c r="AC68" s="256">
        <v>300.69</v>
      </c>
      <c r="AD68" s="238">
        <v>0.21</v>
      </c>
      <c r="AE68" s="212" t="s">
        <v>38</v>
      </c>
      <c r="AF68" s="239" t="s">
        <v>37</v>
      </c>
      <c r="AG68" s="176">
        <f>Tabla14[[#This Row],[DATA FI EXECUCIÓ]]</f>
        <v>43451</v>
      </c>
      <c r="AH68" s="214">
        <f>Tabla14[[#This Row],[IMPORT ADJUDICACIÓ (SENSE IVA)]]</f>
        <v>248.50413223140495</v>
      </c>
      <c r="AI68" s="240" t="s">
        <v>1857</v>
      </c>
    </row>
    <row r="69" spans="1:35" ht="24.75" customHeight="1" x14ac:dyDescent="0.25">
      <c r="A69" s="98" t="s">
        <v>28</v>
      </c>
      <c r="B69" s="167" t="s">
        <v>29</v>
      </c>
      <c r="C69" s="16" t="s">
        <v>40</v>
      </c>
      <c r="D69" s="167">
        <v>2018</v>
      </c>
      <c r="E69" s="241">
        <v>2018018590</v>
      </c>
      <c r="F69" s="232" t="s">
        <v>1968</v>
      </c>
      <c r="G69" s="167" t="s">
        <v>32</v>
      </c>
      <c r="H69" s="167" t="s">
        <v>33</v>
      </c>
      <c r="I69" s="233">
        <f>Tabla14[[#This Row],[IMPORT ADJUDICACIÓ (SENSE IVA)]]</f>
        <v>478.12396694214874</v>
      </c>
      <c r="J69" s="234">
        <v>578.53</v>
      </c>
      <c r="K69" s="234">
        <v>578.53</v>
      </c>
      <c r="L69" s="17" t="s">
        <v>52</v>
      </c>
      <c r="M69" s="167"/>
      <c r="N69" s="175" t="s">
        <v>123</v>
      </c>
      <c r="O69" s="232" t="s">
        <v>124</v>
      </c>
      <c r="P69" s="167" t="s">
        <v>37</v>
      </c>
      <c r="Q69" s="173" t="s">
        <v>38</v>
      </c>
      <c r="R69" s="275" t="s">
        <v>953</v>
      </c>
      <c r="S69" s="167"/>
      <c r="T69" s="57" t="s">
        <v>710</v>
      </c>
      <c r="U69" s="176">
        <v>43424</v>
      </c>
      <c r="V69" s="176">
        <v>43424</v>
      </c>
      <c r="W69" s="176">
        <v>43425</v>
      </c>
      <c r="X69" s="177">
        <v>43451</v>
      </c>
      <c r="Y69" s="215"/>
      <c r="Z69" s="215"/>
      <c r="AA69" s="215"/>
      <c r="AB69" s="214">
        <f t="shared" si="1"/>
        <v>478.12396694214874</v>
      </c>
      <c r="AC69" s="256">
        <v>578.53</v>
      </c>
      <c r="AD69" s="242">
        <v>0.21</v>
      </c>
      <c r="AE69" s="243" t="s">
        <v>38</v>
      </c>
      <c r="AF69" s="244" t="s">
        <v>37</v>
      </c>
      <c r="AG69" s="176">
        <f>Tabla14[[#This Row],[DATA FI EXECUCIÓ]]</f>
        <v>43451</v>
      </c>
      <c r="AH69" s="214">
        <f>Tabla14[[#This Row],[IMPORT ADJUDICACIÓ (SENSE IVA)]]</f>
        <v>478.12396694214874</v>
      </c>
      <c r="AI69" s="240" t="s">
        <v>1857</v>
      </c>
    </row>
    <row r="70" spans="1:35" ht="24.75" customHeight="1" x14ac:dyDescent="0.25">
      <c r="A70" s="98" t="s">
        <v>28</v>
      </c>
      <c r="B70" s="162" t="s">
        <v>29</v>
      </c>
      <c r="C70" s="16" t="s">
        <v>40</v>
      </c>
      <c r="D70" s="162">
        <v>2018</v>
      </c>
      <c r="E70" s="231">
        <v>2018018591</v>
      </c>
      <c r="F70" s="232" t="s">
        <v>1969</v>
      </c>
      <c r="G70" s="162" t="s">
        <v>32</v>
      </c>
      <c r="H70" s="162" t="s">
        <v>33</v>
      </c>
      <c r="I70" s="233">
        <f>Tabla14[[#This Row],[IMPORT ADJUDICACIÓ (SENSE IVA)]]</f>
        <v>725.90909090909099</v>
      </c>
      <c r="J70" s="234">
        <v>878.35</v>
      </c>
      <c r="K70" s="234">
        <v>878.35</v>
      </c>
      <c r="L70" s="17" t="s">
        <v>52</v>
      </c>
      <c r="M70" s="167"/>
      <c r="N70" s="175" t="s">
        <v>123</v>
      </c>
      <c r="O70" s="232" t="s">
        <v>124</v>
      </c>
      <c r="P70" s="162" t="s">
        <v>37</v>
      </c>
      <c r="Q70" s="173" t="s">
        <v>38</v>
      </c>
      <c r="R70" s="275" t="s">
        <v>953</v>
      </c>
      <c r="S70" s="162"/>
      <c r="T70" s="57" t="s">
        <v>710</v>
      </c>
      <c r="U70" s="176">
        <v>43424</v>
      </c>
      <c r="V70" s="176">
        <v>43424</v>
      </c>
      <c r="W70" s="176">
        <v>43425</v>
      </c>
      <c r="X70" s="176">
        <v>43451</v>
      </c>
      <c r="Y70" s="213"/>
      <c r="Z70" s="213"/>
      <c r="AA70" s="213"/>
      <c r="AB70" s="214">
        <f t="shared" si="1"/>
        <v>725.90909090909099</v>
      </c>
      <c r="AC70" s="256">
        <v>878.35</v>
      </c>
      <c r="AD70" s="238">
        <v>0.21</v>
      </c>
      <c r="AE70" s="212" t="s">
        <v>38</v>
      </c>
      <c r="AF70" s="239" t="s">
        <v>37</v>
      </c>
      <c r="AG70" s="176">
        <f>Tabla14[[#This Row],[DATA FI EXECUCIÓ]]</f>
        <v>43451</v>
      </c>
      <c r="AH70" s="214">
        <f>Tabla14[[#This Row],[IMPORT ADJUDICACIÓ (SENSE IVA)]]</f>
        <v>725.90909090909099</v>
      </c>
      <c r="AI70" s="240" t="s">
        <v>1857</v>
      </c>
    </row>
    <row r="71" spans="1:35" ht="24.75" customHeight="1" x14ac:dyDescent="0.25">
      <c r="A71" s="98" t="s">
        <v>28</v>
      </c>
      <c r="B71" s="167" t="s">
        <v>29</v>
      </c>
      <c r="C71" s="16" t="s">
        <v>40</v>
      </c>
      <c r="D71" s="167">
        <v>2018</v>
      </c>
      <c r="E71" s="241">
        <v>2018018603</v>
      </c>
      <c r="F71" s="232" t="s">
        <v>1970</v>
      </c>
      <c r="G71" s="167" t="s">
        <v>32</v>
      </c>
      <c r="H71" s="167" t="s">
        <v>33</v>
      </c>
      <c r="I71" s="233">
        <f>Tabla14[[#This Row],[IMPORT ADJUDICACIÓ (SENSE IVA)]]</f>
        <v>267.14049586776861</v>
      </c>
      <c r="J71" s="234">
        <v>323.24</v>
      </c>
      <c r="K71" s="234">
        <v>323.24</v>
      </c>
      <c r="L71" s="17" t="s">
        <v>52</v>
      </c>
      <c r="M71" s="167"/>
      <c r="N71" s="175" t="s">
        <v>123</v>
      </c>
      <c r="O71" s="232" t="s">
        <v>124</v>
      </c>
      <c r="P71" s="167" t="s">
        <v>37</v>
      </c>
      <c r="Q71" s="173" t="s">
        <v>38</v>
      </c>
      <c r="R71" s="275" t="s">
        <v>953</v>
      </c>
      <c r="S71" s="167"/>
      <c r="T71" s="57" t="s">
        <v>710</v>
      </c>
      <c r="U71" s="176">
        <v>43425</v>
      </c>
      <c r="V71" s="176">
        <v>43426</v>
      </c>
      <c r="W71" s="176">
        <v>43430</v>
      </c>
      <c r="X71" s="177">
        <v>43451</v>
      </c>
      <c r="Y71" s="215"/>
      <c r="Z71" s="215"/>
      <c r="AA71" s="215"/>
      <c r="AB71" s="214">
        <f t="shared" si="1"/>
        <v>267.14049586776861</v>
      </c>
      <c r="AC71" s="256">
        <v>323.24</v>
      </c>
      <c r="AD71" s="242">
        <v>0.21</v>
      </c>
      <c r="AE71" s="243" t="s">
        <v>38</v>
      </c>
      <c r="AF71" s="244" t="s">
        <v>37</v>
      </c>
      <c r="AG71" s="176">
        <f>Tabla14[[#This Row],[DATA FI EXECUCIÓ]]</f>
        <v>43451</v>
      </c>
      <c r="AH71" s="214">
        <f>Tabla14[[#This Row],[IMPORT ADJUDICACIÓ (SENSE IVA)]]</f>
        <v>267.14049586776861</v>
      </c>
      <c r="AI71" s="240" t="s">
        <v>1857</v>
      </c>
    </row>
    <row r="72" spans="1:35" ht="24.75" customHeight="1" x14ac:dyDescent="0.25">
      <c r="A72" s="98" t="s">
        <v>28</v>
      </c>
      <c r="B72" s="167" t="s">
        <v>29</v>
      </c>
      <c r="C72" s="167" t="s">
        <v>40</v>
      </c>
      <c r="D72" s="167">
        <v>2018</v>
      </c>
      <c r="E72" s="241">
        <v>2018011721</v>
      </c>
      <c r="F72" s="255" t="s">
        <v>1971</v>
      </c>
      <c r="G72" s="167" t="s">
        <v>32</v>
      </c>
      <c r="H72" s="167" t="s">
        <v>33</v>
      </c>
      <c r="I72" s="233">
        <f>Tabla14[[#This Row],[IMPORT ADJUDICACIÓ (SENSE IVA)]]</f>
        <v>4600</v>
      </c>
      <c r="J72" s="234">
        <v>5566</v>
      </c>
      <c r="K72" s="234">
        <v>5566</v>
      </c>
      <c r="L72" s="17" t="s">
        <v>52</v>
      </c>
      <c r="M72" s="276"/>
      <c r="N72" s="173" t="s">
        <v>1972</v>
      </c>
      <c r="O72" s="169" t="s">
        <v>1973</v>
      </c>
      <c r="P72" s="167" t="s">
        <v>37</v>
      </c>
      <c r="Q72" s="173" t="s">
        <v>38</v>
      </c>
      <c r="R72" s="171" t="s">
        <v>1974</v>
      </c>
      <c r="S72" s="167"/>
      <c r="T72" s="124" t="s">
        <v>1975</v>
      </c>
      <c r="U72" s="176">
        <v>43298</v>
      </c>
      <c r="V72" s="176">
        <v>43300</v>
      </c>
      <c r="W72" s="176">
        <v>43301</v>
      </c>
      <c r="X72" s="177">
        <v>43416</v>
      </c>
      <c r="Y72" s="215"/>
      <c r="Z72" s="215"/>
      <c r="AA72" s="215"/>
      <c r="AB72" s="214">
        <f t="shared" si="1"/>
        <v>4600</v>
      </c>
      <c r="AC72" s="256">
        <v>5566</v>
      </c>
      <c r="AD72" s="242">
        <v>0.21</v>
      </c>
      <c r="AE72" s="243" t="s">
        <v>38</v>
      </c>
      <c r="AF72" s="244" t="s">
        <v>37</v>
      </c>
      <c r="AG72" s="176">
        <f>Tabla14[[#This Row],[DATA FI EXECUCIÓ]]</f>
        <v>43416</v>
      </c>
      <c r="AH72" s="214">
        <f>Tabla14[[#This Row],[IMPORT ADJUDICACIÓ (SENSE IVA)]]</f>
        <v>4600</v>
      </c>
      <c r="AI72" s="240" t="s">
        <v>1857</v>
      </c>
    </row>
    <row r="73" spans="1:35" ht="24.75" customHeight="1" x14ac:dyDescent="0.25">
      <c r="A73" s="98" t="s">
        <v>28</v>
      </c>
      <c r="B73" s="162" t="s">
        <v>29</v>
      </c>
      <c r="C73" s="117" t="s">
        <v>40</v>
      </c>
      <c r="D73" s="162">
        <v>2018</v>
      </c>
      <c r="E73" s="231">
        <v>2018015544</v>
      </c>
      <c r="F73" s="257" t="s">
        <v>1976</v>
      </c>
      <c r="G73" s="162" t="s">
        <v>32</v>
      </c>
      <c r="H73" s="162" t="s">
        <v>33</v>
      </c>
      <c r="I73" s="233">
        <f>Tabla14[[#This Row],[IMPORT ADJUDICACIÓ (SENSE IVA)]]</f>
        <v>144</v>
      </c>
      <c r="J73" s="234">
        <v>174.24</v>
      </c>
      <c r="K73" s="234">
        <v>174.24</v>
      </c>
      <c r="L73" s="117" t="s">
        <v>52</v>
      </c>
      <c r="M73" s="18"/>
      <c r="N73" s="121" t="s">
        <v>718</v>
      </c>
      <c r="O73" s="164" t="s">
        <v>719</v>
      </c>
      <c r="P73" s="162" t="s">
        <v>37</v>
      </c>
      <c r="Q73" s="121" t="s">
        <v>493</v>
      </c>
      <c r="R73" s="124" t="s">
        <v>720</v>
      </c>
      <c r="S73" s="162"/>
      <c r="T73" s="124" t="s">
        <v>1977</v>
      </c>
      <c r="U73" s="176">
        <v>43374</v>
      </c>
      <c r="V73" s="176">
        <v>43381</v>
      </c>
      <c r="W73" s="176">
        <v>43382</v>
      </c>
      <c r="X73" s="176">
        <v>43396</v>
      </c>
      <c r="Y73" s="213"/>
      <c r="Z73" s="213"/>
      <c r="AA73" s="213"/>
      <c r="AB73" s="214">
        <f t="shared" si="1"/>
        <v>144</v>
      </c>
      <c r="AC73" s="256">
        <v>174.24</v>
      </c>
      <c r="AD73" s="238">
        <v>0.21</v>
      </c>
      <c r="AE73" s="212" t="s">
        <v>38</v>
      </c>
      <c r="AF73" s="239" t="s">
        <v>37</v>
      </c>
      <c r="AG73" s="176">
        <f>Tabla14[[#This Row],[DATA FI EXECUCIÓ]]</f>
        <v>43396</v>
      </c>
      <c r="AH73" s="214">
        <f>Tabla14[[#This Row],[IMPORT ADJUDICACIÓ (SENSE IVA)]]</f>
        <v>144</v>
      </c>
      <c r="AI73" s="240" t="s">
        <v>1857</v>
      </c>
    </row>
    <row r="74" spans="1:35" ht="24.75" customHeight="1" x14ac:dyDescent="0.25">
      <c r="A74" s="98" t="s">
        <v>28</v>
      </c>
      <c r="B74" s="167" t="s">
        <v>29</v>
      </c>
      <c r="C74" s="167" t="s">
        <v>65</v>
      </c>
      <c r="D74" s="167">
        <v>2018</v>
      </c>
      <c r="E74" s="241">
        <v>2018018037</v>
      </c>
      <c r="F74" s="232" t="s">
        <v>1978</v>
      </c>
      <c r="G74" s="167" t="s">
        <v>32</v>
      </c>
      <c r="H74" s="167" t="s">
        <v>33</v>
      </c>
      <c r="I74" s="233">
        <f>Tabla14[[#This Row],[IMPORT ADJUDICACIÓ (SENSE IVA)]]</f>
        <v>490</v>
      </c>
      <c r="J74" s="234">
        <v>490</v>
      </c>
      <c r="K74" s="234">
        <v>490</v>
      </c>
      <c r="L74" s="167"/>
      <c r="M74" s="18" t="s">
        <v>79</v>
      </c>
      <c r="N74" s="261" t="s">
        <v>1979</v>
      </c>
      <c r="O74" s="277" t="s">
        <v>1980</v>
      </c>
      <c r="P74" s="167" t="s">
        <v>37</v>
      </c>
      <c r="Q74" s="121" t="s">
        <v>493</v>
      </c>
      <c r="R74" s="262">
        <v>8019</v>
      </c>
      <c r="S74" s="167"/>
      <c r="T74" s="237" t="s">
        <v>164</v>
      </c>
      <c r="U74" s="176">
        <v>43417</v>
      </c>
      <c r="V74" s="176">
        <v>43417</v>
      </c>
      <c r="W74" s="176">
        <v>43419</v>
      </c>
      <c r="X74" s="177">
        <v>43451</v>
      </c>
      <c r="Y74" s="215"/>
      <c r="Z74" s="215"/>
      <c r="AA74" s="215"/>
      <c r="AB74" s="214">
        <f t="shared" si="1"/>
        <v>490</v>
      </c>
      <c r="AC74" s="256">
        <v>490</v>
      </c>
      <c r="AD74" s="242">
        <v>0</v>
      </c>
      <c r="AE74" s="243" t="s">
        <v>38</v>
      </c>
      <c r="AF74" s="244" t="s">
        <v>37</v>
      </c>
      <c r="AG74" s="176">
        <f>Tabla14[[#This Row],[DATA FI EXECUCIÓ]]</f>
        <v>43451</v>
      </c>
      <c r="AH74" s="214">
        <f>Tabla14[[#This Row],[IMPORT ADJUDICACIÓ (SENSE IVA)]]</f>
        <v>490</v>
      </c>
      <c r="AI74" s="240" t="s">
        <v>1857</v>
      </c>
    </row>
    <row r="75" spans="1:35" ht="24.75" customHeight="1" x14ac:dyDescent="0.25">
      <c r="A75" s="98" t="s">
        <v>28</v>
      </c>
      <c r="B75" s="167" t="s">
        <v>29</v>
      </c>
      <c r="C75" s="167" t="s">
        <v>65</v>
      </c>
      <c r="D75" s="167">
        <v>2018</v>
      </c>
      <c r="E75" s="241">
        <v>2018015313</v>
      </c>
      <c r="F75" s="255" t="s">
        <v>1981</v>
      </c>
      <c r="G75" s="167" t="s">
        <v>32</v>
      </c>
      <c r="H75" s="167" t="s">
        <v>33</v>
      </c>
      <c r="I75" s="233">
        <f>Tabla14[[#This Row],[IMPORT ADJUDICACIÓ (SENSE IVA)]]</f>
        <v>750</v>
      </c>
      <c r="J75" s="234">
        <v>750</v>
      </c>
      <c r="K75" s="234">
        <v>750</v>
      </c>
      <c r="L75" s="167"/>
      <c r="M75" s="18" t="s">
        <v>79</v>
      </c>
      <c r="N75" s="261"/>
      <c r="O75" s="169" t="s">
        <v>1982</v>
      </c>
      <c r="P75" s="167" t="s">
        <v>37</v>
      </c>
      <c r="Q75" s="170" t="s">
        <v>38</v>
      </c>
      <c r="R75" s="262">
        <v>8141</v>
      </c>
      <c r="S75" s="167"/>
      <c r="T75" s="237" t="s">
        <v>164</v>
      </c>
      <c r="U75" s="176">
        <v>43369</v>
      </c>
      <c r="V75" s="176">
        <v>43371</v>
      </c>
      <c r="W75" s="176">
        <v>43374</v>
      </c>
      <c r="X75" s="177">
        <v>43444</v>
      </c>
      <c r="Y75" s="215"/>
      <c r="Z75" s="215"/>
      <c r="AA75" s="215"/>
      <c r="AB75" s="214">
        <f t="shared" si="1"/>
        <v>750</v>
      </c>
      <c r="AC75" s="256">
        <v>750</v>
      </c>
      <c r="AD75" s="242">
        <v>0</v>
      </c>
      <c r="AE75" s="243" t="s">
        <v>38</v>
      </c>
      <c r="AF75" s="244" t="s">
        <v>37</v>
      </c>
      <c r="AG75" s="176">
        <f>Tabla14[[#This Row],[DATA FI EXECUCIÓ]]</f>
        <v>43444</v>
      </c>
      <c r="AH75" s="214">
        <f>Tabla14[[#This Row],[IMPORT ADJUDICACIÓ (SENSE IVA)]]</f>
        <v>750</v>
      </c>
      <c r="AI75" s="240" t="s">
        <v>1879</v>
      </c>
    </row>
    <row r="76" spans="1:35" ht="24.75" customHeight="1" x14ac:dyDescent="0.25">
      <c r="A76" s="98" t="s">
        <v>28</v>
      </c>
      <c r="B76" s="162" t="s">
        <v>29</v>
      </c>
      <c r="C76" s="162" t="s">
        <v>40</v>
      </c>
      <c r="D76" s="162">
        <v>2018</v>
      </c>
      <c r="E76" s="231">
        <v>2018014907</v>
      </c>
      <c r="F76" s="257" t="s">
        <v>1983</v>
      </c>
      <c r="G76" s="162" t="s">
        <v>32</v>
      </c>
      <c r="H76" s="162" t="s">
        <v>33</v>
      </c>
      <c r="I76" s="233">
        <f>Tabla14[[#This Row],[IMPORT ADJUDICACIÓ (SENSE IVA)]]</f>
        <v>656.60330578512401</v>
      </c>
      <c r="J76" s="234">
        <v>794.49</v>
      </c>
      <c r="K76" s="234">
        <v>794.49</v>
      </c>
      <c r="L76" s="17" t="s">
        <v>52</v>
      </c>
      <c r="M76" s="162"/>
      <c r="N76" s="260" t="s">
        <v>1984</v>
      </c>
      <c r="O76" s="164" t="s">
        <v>1985</v>
      </c>
      <c r="P76" s="162" t="s">
        <v>37</v>
      </c>
      <c r="Q76" s="174" t="s">
        <v>38</v>
      </c>
      <c r="R76" s="236" t="s">
        <v>503</v>
      </c>
      <c r="S76" s="162"/>
      <c r="T76" s="124" t="s">
        <v>1986</v>
      </c>
      <c r="U76" s="176">
        <v>43363</v>
      </c>
      <c r="V76" s="176">
        <v>43363</v>
      </c>
      <c r="W76" s="176">
        <v>43364</v>
      </c>
      <c r="X76" s="176">
        <v>43451</v>
      </c>
      <c r="Y76" s="213"/>
      <c r="Z76" s="213"/>
      <c r="AA76" s="213"/>
      <c r="AB76" s="214">
        <f t="shared" si="1"/>
        <v>656.60330578512401</v>
      </c>
      <c r="AC76" s="256">
        <v>794.49</v>
      </c>
      <c r="AD76" s="238">
        <v>0.21</v>
      </c>
      <c r="AE76" s="212" t="s">
        <v>38</v>
      </c>
      <c r="AF76" s="239" t="s">
        <v>37</v>
      </c>
      <c r="AG76" s="176">
        <f>Tabla14[[#This Row],[DATA FI EXECUCIÓ]]</f>
        <v>43451</v>
      </c>
      <c r="AH76" s="214">
        <f>Tabla14[[#This Row],[IMPORT ADJUDICACIÓ (SENSE IVA)]]</f>
        <v>656.60330578512401</v>
      </c>
      <c r="AI76" s="240" t="s">
        <v>1857</v>
      </c>
    </row>
    <row r="77" spans="1:35" ht="24.75" customHeight="1" x14ac:dyDescent="0.25">
      <c r="A77" s="98" t="s">
        <v>28</v>
      </c>
      <c r="B77" s="167" t="s">
        <v>29</v>
      </c>
      <c r="C77" s="117" t="s">
        <v>65</v>
      </c>
      <c r="D77" s="167">
        <v>2018</v>
      </c>
      <c r="E77" s="241">
        <v>2018015018</v>
      </c>
      <c r="F77" s="255" t="s">
        <v>1987</v>
      </c>
      <c r="G77" s="167" t="s">
        <v>32</v>
      </c>
      <c r="H77" s="167" t="s">
        <v>33</v>
      </c>
      <c r="I77" s="233">
        <f>Tabla14[[#This Row],[IMPORT ADJUDICACIÓ (SENSE IVA)]]</f>
        <v>11919.78</v>
      </c>
      <c r="J77" s="234">
        <v>11919.78</v>
      </c>
      <c r="K77" s="234">
        <v>11919.78</v>
      </c>
      <c r="L77" s="167"/>
      <c r="M77" s="117" t="s">
        <v>79</v>
      </c>
      <c r="N77" s="173" t="s">
        <v>1568</v>
      </c>
      <c r="O77" s="169" t="s">
        <v>1569</v>
      </c>
      <c r="P77" s="167" t="s">
        <v>37</v>
      </c>
      <c r="Q77" s="173" t="s">
        <v>493</v>
      </c>
      <c r="R77" s="171" t="s">
        <v>500</v>
      </c>
      <c r="S77" s="167"/>
      <c r="T77" s="124" t="s">
        <v>164</v>
      </c>
      <c r="U77" s="176">
        <v>43374</v>
      </c>
      <c r="V77" s="176">
        <v>43377</v>
      </c>
      <c r="W77" s="176">
        <v>43381</v>
      </c>
      <c r="X77" s="177">
        <v>43416</v>
      </c>
      <c r="Y77" s="215"/>
      <c r="Z77" s="215"/>
      <c r="AA77" s="215"/>
      <c r="AB77" s="214">
        <f t="shared" si="1"/>
        <v>11919.78</v>
      </c>
      <c r="AC77" s="256">
        <v>11919.78</v>
      </c>
      <c r="AD77" s="242">
        <v>0</v>
      </c>
      <c r="AE77" s="243" t="s">
        <v>38</v>
      </c>
      <c r="AF77" s="244" t="s">
        <v>37</v>
      </c>
      <c r="AG77" s="176">
        <f>Tabla14[[#This Row],[DATA FI EXECUCIÓ]]</f>
        <v>43416</v>
      </c>
      <c r="AH77" s="214">
        <f>Tabla14[[#This Row],[IMPORT ADJUDICACIÓ (SENSE IVA)]]</f>
        <v>11919.78</v>
      </c>
      <c r="AI77" s="240" t="s">
        <v>1857</v>
      </c>
    </row>
    <row r="78" spans="1:35" ht="24.75" customHeight="1" x14ac:dyDescent="0.25">
      <c r="A78" s="98" t="s">
        <v>28</v>
      </c>
      <c r="B78" s="162" t="s">
        <v>29</v>
      </c>
      <c r="C78" s="117" t="s">
        <v>65</v>
      </c>
      <c r="D78" s="162">
        <v>2018</v>
      </c>
      <c r="E78" s="231">
        <v>2018003989</v>
      </c>
      <c r="F78" s="257" t="s">
        <v>1988</v>
      </c>
      <c r="G78" s="162" t="s">
        <v>32</v>
      </c>
      <c r="H78" s="162" t="s">
        <v>33</v>
      </c>
      <c r="I78" s="233">
        <f>Tabla14[[#This Row],[IMPORT ADJUDICACIÓ (SENSE IVA)]]</f>
        <v>1232</v>
      </c>
      <c r="J78" s="234">
        <v>1490.72</v>
      </c>
      <c r="K78" s="234">
        <v>1490.72</v>
      </c>
      <c r="L78" s="162"/>
      <c r="M78" s="117" t="s">
        <v>79</v>
      </c>
      <c r="N78" s="260" t="s">
        <v>1989</v>
      </c>
      <c r="O78" s="164" t="s">
        <v>1990</v>
      </c>
      <c r="P78" s="162" t="s">
        <v>37</v>
      </c>
      <c r="Q78" s="174" t="s">
        <v>38</v>
      </c>
      <c r="R78" s="236">
        <v>8019</v>
      </c>
      <c r="S78" s="162"/>
      <c r="T78" s="237" t="s">
        <v>832</v>
      </c>
      <c r="U78" s="176">
        <v>43179</v>
      </c>
      <c r="V78" s="176">
        <v>43196</v>
      </c>
      <c r="W78" s="176">
        <v>43199</v>
      </c>
      <c r="X78" s="176">
        <v>43416</v>
      </c>
      <c r="Y78" s="213"/>
      <c r="Z78" s="213"/>
      <c r="AA78" s="213"/>
      <c r="AB78" s="214">
        <f t="shared" si="1"/>
        <v>1232</v>
      </c>
      <c r="AC78" s="256">
        <v>1490.72</v>
      </c>
      <c r="AD78" s="238">
        <v>0.21</v>
      </c>
      <c r="AE78" s="212" t="s">
        <v>38</v>
      </c>
      <c r="AF78" s="239" t="s">
        <v>37</v>
      </c>
      <c r="AG78" s="176">
        <f>Tabla14[[#This Row],[DATA FI EXECUCIÓ]]</f>
        <v>43416</v>
      </c>
      <c r="AH78" s="214">
        <f>Tabla14[[#This Row],[IMPORT ADJUDICACIÓ (SENSE IVA)]]</f>
        <v>1232</v>
      </c>
      <c r="AI78" s="240" t="s">
        <v>1857</v>
      </c>
    </row>
    <row r="79" spans="1:35" ht="24.75" customHeight="1" x14ac:dyDescent="0.25">
      <c r="A79" s="98" t="s">
        <v>28</v>
      </c>
      <c r="B79" s="162" t="s">
        <v>29</v>
      </c>
      <c r="C79" s="117" t="s">
        <v>65</v>
      </c>
      <c r="D79" s="162">
        <v>2018</v>
      </c>
      <c r="E79" s="231">
        <v>2018014724</v>
      </c>
      <c r="F79" s="257" t="s">
        <v>1991</v>
      </c>
      <c r="G79" s="162" t="s">
        <v>32</v>
      </c>
      <c r="H79" s="162" t="s">
        <v>33</v>
      </c>
      <c r="I79" s="233">
        <f>Tabla14[[#This Row],[IMPORT ADJUDICACIÓ (SENSE IVA)]]</f>
        <v>885</v>
      </c>
      <c r="J79" s="234">
        <v>885</v>
      </c>
      <c r="K79" s="234">
        <v>885</v>
      </c>
      <c r="L79" s="162"/>
      <c r="M79" s="117" t="s">
        <v>79</v>
      </c>
      <c r="N79" s="174" t="s">
        <v>1992</v>
      </c>
      <c r="O79" s="164" t="s">
        <v>1993</v>
      </c>
      <c r="P79" s="162" t="s">
        <v>37</v>
      </c>
      <c r="Q79" s="174" t="s">
        <v>38</v>
      </c>
      <c r="R79" s="166" t="s">
        <v>500</v>
      </c>
      <c r="S79" s="162"/>
      <c r="T79" s="124" t="s">
        <v>164</v>
      </c>
      <c r="U79" s="176">
        <v>43361</v>
      </c>
      <c r="V79" s="176">
        <v>43363</v>
      </c>
      <c r="W79" s="176">
        <v>43364</v>
      </c>
      <c r="X79" s="176">
        <v>43416</v>
      </c>
      <c r="Y79" s="213"/>
      <c r="Z79" s="213"/>
      <c r="AA79" s="213"/>
      <c r="AB79" s="214">
        <f t="shared" si="1"/>
        <v>885</v>
      </c>
      <c r="AC79" s="256">
        <v>885</v>
      </c>
      <c r="AD79" s="238">
        <v>0</v>
      </c>
      <c r="AE79" s="212" t="s">
        <v>38</v>
      </c>
      <c r="AF79" s="239" t="s">
        <v>37</v>
      </c>
      <c r="AG79" s="176">
        <f>Tabla14[[#This Row],[DATA FI EXECUCIÓ]]</f>
        <v>43416</v>
      </c>
      <c r="AH79" s="214">
        <f>Tabla14[[#This Row],[IMPORT ADJUDICACIÓ (SENSE IVA)]]</f>
        <v>885</v>
      </c>
      <c r="AI79" s="240" t="s">
        <v>1857</v>
      </c>
    </row>
    <row r="80" spans="1:35" ht="24.75" customHeight="1" x14ac:dyDescent="0.25">
      <c r="A80" s="98" t="s">
        <v>28</v>
      </c>
      <c r="B80" s="162" t="s">
        <v>29</v>
      </c>
      <c r="C80" s="162" t="s">
        <v>40</v>
      </c>
      <c r="D80" s="162">
        <v>2018</v>
      </c>
      <c r="E80" s="231">
        <v>2018011947</v>
      </c>
      <c r="F80" s="257" t="s">
        <v>1994</v>
      </c>
      <c r="G80" s="162" t="s">
        <v>32</v>
      </c>
      <c r="H80" s="162" t="s">
        <v>33</v>
      </c>
      <c r="I80" s="233">
        <f>Tabla14[[#This Row],[IMPORT ADJUDICACIÓ (SENSE IVA)]]</f>
        <v>157.19834710743802</v>
      </c>
      <c r="J80" s="234">
        <v>190.21</v>
      </c>
      <c r="K80" s="234">
        <v>190.21</v>
      </c>
      <c r="L80" s="162" t="s">
        <v>52</v>
      </c>
      <c r="M80" s="162"/>
      <c r="N80" s="174" t="s">
        <v>742</v>
      </c>
      <c r="O80" s="164" t="s">
        <v>743</v>
      </c>
      <c r="P80" s="162" t="s">
        <v>37</v>
      </c>
      <c r="Q80" s="174" t="s">
        <v>38</v>
      </c>
      <c r="R80" s="166" t="s">
        <v>744</v>
      </c>
      <c r="S80" s="162"/>
      <c r="T80" s="124" t="s">
        <v>1995</v>
      </c>
      <c r="U80" s="176">
        <v>43300</v>
      </c>
      <c r="V80" s="176">
        <v>43301</v>
      </c>
      <c r="W80" s="176">
        <v>43304</v>
      </c>
      <c r="X80" s="176">
        <v>43402</v>
      </c>
      <c r="Y80" s="213"/>
      <c r="Z80" s="213"/>
      <c r="AA80" s="213"/>
      <c r="AB80" s="214">
        <f t="shared" si="1"/>
        <v>157.19834710743802</v>
      </c>
      <c r="AC80" s="256">
        <v>190.21</v>
      </c>
      <c r="AD80" s="238">
        <v>0.21</v>
      </c>
      <c r="AE80" s="212" t="s">
        <v>38</v>
      </c>
      <c r="AF80" s="239" t="s">
        <v>37</v>
      </c>
      <c r="AG80" s="176">
        <f>Tabla14[[#This Row],[DATA FI EXECUCIÓ]]</f>
        <v>43402</v>
      </c>
      <c r="AH80" s="214">
        <f>Tabla14[[#This Row],[IMPORT ADJUDICACIÓ (SENSE IVA)]]</f>
        <v>157.19834710743802</v>
      </c>
      <c r="AI80" s="240" t="s">
        <v>1857</v>
      </c>
    </row>
    <row r="81" spans="1:35" ht="24.75" customHeight="1" x14ac:dyDescent="0.25">
      <c r="A81" s="98" t="s">
        <v>28</v>
      </c>
      <c r="B81" s="167" t="s">
        <v>29</v>
      </c>
      <c r="C81" s="167" t="s">
        <v>40</v>
      </c>
      <c r="D81" s="167">
        <v>2018</v>
      </c>
      <c r="E81" s="241">
        <v>2018017098</v>
      </c>
      <c r="F81" s="232" t="s">
        <v>1996</v>
      </c>
      <c r="G81" s="167" t="s">
        <v>32</v>
      </c>
      <c r="H81" s="167" t="s">
        <v>33</v>
      </c>
      <c r="I81" s="233">
        <f>Tabla14[[#This Row],[IMPORT ADJUDICACIÓ (SENSE IVA)]]</f>
        <v>2250</v>
      </c>
      <c r="J81" s="234">
        <v>2722.5</v>
      </c>
      <c r="K81" s="234">
        <v>2722.5</v>
      </c>
      <c r="L81" s="167" t="s">
        <v>52</v>
      </c>
      <c r="M81" s="167"/>
      <c r="N81" s="174" t="s">
        <v>742</v>
      </c>
      <c r="O81" s="232" t="s">
        <v>743</v>
      </c>
      <c r="P81" s="167" t="s">
        <v>37</v>
      </c>
      <c r="Q81" s="174" t="s">
        <v>38</v>
      </c>
      <c r="R81" s="262">
        <v>8259</v>
      </c>
      <c r="S81" s="167"/>
      <c r="T81" s="124" t="s">
        <v>1995</v>
      </c>
      <c r="U81" s="176">
        <v>43403</v>
      </c>
      <c r="V81" s="176">
        <v>43409</v>
      </c>
      <c r="W81" s="176">
        <v>43410</v>
      </c>
      <c r="X81" s="177">
        <v>43461</v>
      </c>
      <c r="Y81" s="215"/>
      <c r="Z81" s="215"/>
      <c r="AA81" s="215"/>
      <c r="AB81" s="214">
        <f t="shared" si="1"/>
        <v>2250</v>
      </c>
      <c r="AC81" s="256">
        <v>2722.5</v>
      </c>
      <c r="AD81" s="242">
        <v>0.21</v>
      </c>
      <c r="AE81" s="243" t="s">
        <v>38</v>
      </c>
      <c r="AF81" s="244" t="s">
        <v>37</v>
      </c>
      <c r="AG81" s="176">
        <f>Tabla14[[#This Row],[DATA FI EXECUCIÓ]]</f>
        <v>43461</v>
      </c>
      <c r="AH81" s="214">
        <f>Tabla14[[#This Row],[IMPORT ADJUDICACIÓ (SENSE IVA)]]</f>
        <v>2250</v>
      </c>
      <c r="AI81" s="240" t="s">
        <v>1857</v>
      </c>
    </row>
    <row r="82" spans="1:35" ht="24.75" customHeight="1" x14ac:dyDescent="0.25">
      <c r="A82" s="98" t="s">
        <v>28</v>
      </c>
      <c r="B82" s="162" t="s">
        <v>29</v>
      </c>
      <c r="C82" s="117" t="s">
        <v>40</v>
      </c>
      <c r="D82" s="162">
        <v>2018</v>
      </c>
      <c r="E82" s="231">
        <v>2018011961</v>
      </c>
      <c r="F82" s="257" t="s">
        <v>1997</v>
      </c>
      <c r="G82" s="162" t="s">
        <v>32</v>
      </c>
      <c r="H82" s="162" t="s">
        <v>33</v>
      </c>
      <c r="I82" s="233">
        <f>Tabla14[[#This Row],[IMPORT ADJUDICACIÓ (SENSE IVA)]]</f>
        <v>2450.2272727272725</v>
      </c>
      <c r="J82" s="234">
        <v>2695.25</v>
      </c>
      <c r="K82" s="234">
        <v>2695.25</v>
      </c>
      <c r="L82" s="117" t="s">
        <v>52</v>
      </c>
      <c r="M82" s="162"/>
      <c r="N82" s="121" t="s">
        <v>135</v>
      </c>
      <c r="O82" s="164" t="s">
        <v>136</v>
      </c>
      <c r="P82" s="162" t="s">
        <v>37</v>
      </c>
      <c r="Q82" s="135" t="s">
        <v>493</v>
      </c>
      <c r="R82" s="124" t="s">
        <v>657</v>
      </c>
      <c r="S82" s="162"/>
      <c r="T82" s="124" t="s">
        <v>689</v>
      </c>
      <c r="U82" s="176">
        <v>43301</v>
      </c>
      <c r="V82" s="176">
        <v>43307</v>
      </c>
      <c r="W82" s="176">
        <v>43308</v>
      </c>
      <c r="X82" s="176">
        <v>43416</v>
      </c>
      <c r="Y82" s="213"/>
      <c r="Z82" s="213"/>
      <c r="AA82" s="213"/>
      <c r="AB82" s="214">
        <f t="shared" si="1"/>
        <v>2450.2272727272725</v>
      </c>
      <c r="AC82" s="256">
        <v>2695.25</v>
      </c>
      <c r="AD82" s="238">
        <v>0.1</v>
      </c>
      <c r="AE82" s="212" t="s">
        <v>38</v>
      </c>
      <c r="AF82" s="239" t="s">
        <v>37</v>
      </c>
      <c r="AG82" s="176">
        <f>Tabla14[[#This Row],[DATA FI EXECUCIÓ]]</f>
        <v>43416</v>
      </c>
      <c r="AH82" s="214">
        <f>Tabla14[[#This Row],[IMPORT ADJUDICACIÓ (SENSE IVA)]]</f>
        <v>2450.2272727272725</v>
      </c>
      <c r="AI82" s="240" t="s">
        <v>1857</v>
      </c>
    </row>
    <row r="83" spans="1:35" ht="24.75" customHeight="1" x14ac:dyDescent="0.25">
      <c r="A83" s="98" t="s">
        <v>28</v>
      </c>
      <c r="B83" s="167" t="s">
        <v>29</v>
      </c>
      <c r="C83" s="167" t="s">
        <v>40</v>
      </c>
      <c r="D83" s="167">
        <v>2018</v>
      </c>
      <c r="E83" s="241">
        <v>2018011040</v>
      </c>
      <c r="F83" s="255" t="s">
        <v>1998</v>
      </c>
      <c r="G83" s="167" t="s">
        <v>32</v>
      </c>
      <c r="H83" s="167" t="s">
        <v>33</v>
      </c>
      <c r="I83" s="233">
        <f>Tabla14[[#This Row],[IMPORT ADJUDICACIÓ (SENSE IVA)]]</f>
        <v>745.00000000000011</v>
      </c>
      <c r="J83" s="234">
        <v>901.45</v>
      </c>
      <c r="K83" s="234">
        <v>901.45</v>
      </c>
      <c r="L83" s="117" t="s">
        <v>52</v>
      </c>
      <c r="M83" s="167"/>
      <c r="N83" s="175" t="s">
        <v>763</v>
      </c>
      <c r="O83" s="169" t="s">
        <v>764</v>
      </c>
      <c r="P83" s="167" t="s">
        <v>37</v>
      </c>
      <c r="Q83" s="170" t="s">
        <v>38</v>
      </c>
      <c r="R83" s="275">
        <v>8961</v>
      </c>
      <c r="S83" s="167"/>
      <c r="T83" s="124" t="s">
        <v>70</v>
      </c>
      <c r="U83" s="176">
        <v>43293</v>
      </c>
      <c r="V83" s="176">
        <v>43301</v>
      </c>
      <c r="W83" s="176">
        <v>43304</v>
      </c>
      <c r="X83" s="177">
        <v>43381</v>
      </c>
      <c r="Y83" s="215"/>
      <c r="Z83" s="215"/>
      <c r="AA83" s="215"/>
      <c r="AB83" s="214">
        <f t="shared" si="1"/>
        <v>745.00000000000011</v>
      </c>
      <c r="AC83" s="256">
        <v>901.45</v>
      </c>
      <c r="AD83" s="242">
        <v>0.21</v>
      </c>
      <c r="AE83" s="243" t="s">
        <v>38</v>
      </c>
      <c r="AF83" s="244" t="s">
        <v>37</v>
      </c>
      <c r="AG83" s="176">
        <f>Tabla14[[#This Row],[DATA FI EXECUCIÓ]]</f>
        <v>43381</v>
      </c>
      <c r="AH83" s="214">
        <f>Tabla14[[#This Row],[IMPORT ADJUDICACIÓ (SENSE IVA)]]</f>
        <v>745.00000000000011</v>
      </c>
      <c r="AI83" s="240" t="s">
        <v>1857</v>
      </c>
    </row>
    <row r="84" spans="1:35" ht="24.75" customHeight="1" x14ac:dyDescent="0.25">
      <c r="A84" s="98" t="s">
        <v>28</v>
      </c>
      <c r="B84" s="162" t="s">
        <v>29</v>
      </c>
      <c r="C84" s="162" t="s">
        <v>65</v>
      </c>
      <c r="D84" s="162">
        <v>2018</v>
      </c>
      <c r="E84" s="231">
        <v>2018015012</v>
      </c>
      <c r="F84" s="257" t="s">
        <v>1999</v>
      </c>
      <c r="G84" s="162" t="s">
        <v>32</v>
      </c>
      <c r="H84" s="162" t="s">
        <v>33</v>
      </c>
      <c r="I84" s="233">
        <f>Tabla14[[#This Row],[IMPORT ADJUDICACIÓ (SENSE IVA)]]</f>
        <v>5600</v>
      </c>
      <c r="J84" s="234">
        <v>6160</v>
      </c>
      <c r="K84" s="234">
        <v>6160</v>
      </c>
      <c r="L84" s="162"/>
      <c r="M84" s="117" t="s">
        <v>79</v>
      </c>
      <c r="N84" s="174" t="s">
        <v>2000</v>
      </c>
      <c r="O84" s="164" t="s">
        <v>2001</v>
      </c>
      <c r="P84" s="162" t="s">
        <v>37</v>
      </c>
      <c r="Q84" s="170" t="s">
        <v>38</v>
      </c>
      <c r="R84" s="166" t="s">
        <v>2002</v>
      </c>
      <c r="S84" s="162"/>
      <c r="T84" s="124" t="s">
        <v>2003</v>
      </c>
      <c r="U84" s="176">
        <v>43370</v>
      </c>
      <c r="V84" s="176">
        <v>43377</v>
      </c>
      <c r="W84" s="176">
        <v>43381</v>
      </c>
      <c r="X84" s="176">
        <v>43416</v>
      </c>
      <c r="Y84" s="213"/>
      <c r="Z84" s="213"/>
      <c r="AA84" s="213"/>
      <c r="AB84" s="214">
        <f t="shared" si="1"/>
        <v>5600</v>
      </c>
      <c r="AC84" s="256">
        <v>6160</v>
      </c>
      <c r="AD84" s="238">
        <v>0.1</v>
      </c>
      <c r="AE84" s="212" t="s">
        <v>38</v>
      </c>
      <c r="AF84" s="239" t="s">
        <v>37</v>
      </c>
      <c r="AG84" s="176">
        <f>Tabla14[[#This Row],[DATA FI EXECUCIÓ]]</f>
        <v>43416</v>
      </c>
      <c r="AH84" s="214">
        <f>Tabla14[[#This Row],[IMPORT ADJUDICACIÓ (SENSE IVA)]]</f>
        <v>5600</v>
      </c>
      <c r="AI84" s="240" t="s">
        <v>1857</v>
      </c>
    </row>
    <row r="85" spans="1:35" ht="24.75" customHeight="1" x14ac:dyDescent="0.25">
      <c r="A85" s="98" t="s">
        <v>28</v>
      </c>
      <c r="B85" s="245" t="s">
        <v>29</v>
      </c>
      <c r="C85" s="167" t="s">
        <v>65</v>
      </c>
      <c r="D85" s="245">
        <v>2018</v>
      </c>
      <c r="E85" s="241">
        <v>2018015682</v>
      </c>
      <c r="F85" s="278" t="s">
        <v>2004</v>
      </c>
      <c r="G85" s="167" t="s">
        <v>32</v>
      </c>
      <c r="H85" s="245" t="s">
        <v>33</v>
      </c>
      <c r="I85" s="233">
        <f>Tabla14[[#This Row],[IMPORT ADJUDICACIÓ (SENSE IVA)]]</f>
        <v>6369.9999999999991</v>
      </c>
      <c r="J85" s="234">
        <v>7007</v>
      </c>
      <c r="K85" s="234">
        <v>7007</v>
      </c>
      <c r="L85" s="167"/>
      <c r="M85" s="117" t="s">
        <v>79</v>
      </c>
      <c r="N85" s="174" t="s">
        <v>2000</v>
      </c>
      <c r="O85" s="232" t="s">
        <v>2001</v>
      </c>
      <c r="P85" s="245" t="s">
        <v>37</v>
      </c>
      <c r="Q85" s="170" t="s">
        <v>38</v>
      </c>
      <c r="R85" s="166" t="s">
        <v>2002</v>
      </c>
      <c r="S85" s="167"/>
      <c r="T85" s="237" t="s">
        <v>1948</v>
      </c>
      <c r="U85" s="176">
        <v>43374</v>
      </c>
      <c r="V85" s="176">
        <v>43377</v>
      </c>
      <c r="W85" s="176">
        <v>43381</v>
      </c>
      <c r="X85" s="177">
        <v>43438</v>
      </c>
      <c r="Y85" s="215"/>
      <c r="Z85" s="215"/>
      <c r="AA85" s="215"/>
      <c r="AB85" s="214">
        <f t="shared" si="1"/>
        <v>6369.9999999999991</v>
      </c>
      <c r="AC85" s="256">
        <v>7007</v>
      </c>
      <c r="AD85" s="242">
        <v>0.1</v>
      </c>
      <c r="AE85" s="243" t="s">
        <v>38</v>
      </c>
      <c r="AF85" s="244" t="s">
        <v>37</v>
      </c>
      <c r="AG85" s="176">
        <f>Tabla14[[#This Row],[DATA FI EXECUCIÓ]]</f>
        <v>43438</v>
      </c>
      <c r="AH85" s="214">
        <f>Tabla14[[#This Row],[IMPORT ADJUDICACIÓ (SENSE IVA)]]</f>
        <v>6369.9999999999991</v>
      </c>
      <c r="AI85" s="240" t="s">
        <v>1857</v>
      </c>
    </row>
    <row r="86" spans="1:35" ht="24.75" customHeight="1" x14ac:dyDescent="0.25">
      <c r="A86" s="98" t="s">
        <v>28</v>
      </c>
      <c r="B86" s="248" t="s">
        <v>29</v>
      </c>
      <c r="C86" s="162" t="s">
        <v>40</v>
      </c>
      <c r="D86" s="248">
        <v>2018</v>
      </c>
      <c r="E86" s="231">
        <v>2018016765</v>
      </c>
      <c r="F86" s="278" t="s">
        <v>2005</v>
      </c>
      <c r="G86" s="162" t="s">
        <v>32</v>
      </c>
      <c r="H86" s="248" t="s">
        <v>33</v>
      </c>
      <c r="I86" s="233">
        <f>Tabla14[[#This Row],[IMPORT ADJUDICACIÓ (SENSE IVA)]]</f>
        <v>1574.9173553719008</v>
      </c>
      <c r="J86" s="234">
        <v>1905.65</v>
      </c>
      <c r="K86" s="234">
        <v>1905.65</v>
      </c>
      <c r="L86" s="162" t="s">
        <v>52</v>
      </c>
      <c r="M86" s="162"/>
      <c r="N86" s="260" t="s">
        <v>2006</v>
      </c>
      <c r="O86" s="279" t="s">
        <v>2007</v>
      </c>
      <c r="P86" s="248" t="s">
        <v>37</v>
      </c>
      <c r="Q86" s="170" t="s">
        <v>1953</v>
      </c>
      <c r="R86" s="262">
        <v>25141</v>
      </c>
      <c r="S86" s="162"/>
      <c r="T86" s="237" t="s">
        <v>2008</v>
      </c>
      <c r="U86" s="176">
        <v>43397</v>
      </c>
      <c r="V86" s="176">
        <v>43409</v>
      </c>
      <c r="W86" s="176">
        <v>43410</v>
      </c>
      <c r="X86" s="176">
        <v>43461</v>
      </c>
      <c r="Y86" s="213"/>
      <c r="Z86" s="213"/>
      <c r="AA86" s="213"/>
      <c r="AB86" s="214">
        <f t="shared" si="1"/>
        <v>1574.9173553719008</v>
      </c>
      <c r="AC86" s="256">
        <v>1905.65</v>
      </c>
      <c r="AD86" s="238">
        <v>0.21</v>
      </c>
      <c r="AE86" s="212" t="s">
        <v>38</v>
      </c>
      <c r="AF86" s="239" t="s">
        <v>37</v>
      </c>
      <c r="AG86" s="176">
        <f>Tabla14[[#This Row],[DATA FI EXECUCIÓ]]</f>
        <v>43461</v>
      </c>
      <c r="AH86" s="214">
        <f>Tabla14[[#This Row],[IMPORT ADJUDICACIÓ (SENSE IVA)]]</f>
        <v>1574.9173553719008</v>
      </c>
      <c r="AI86" s="240" t="s">
        <v>1857</v>
      </c>
    </row>
    <row r="87" spans="1:35" ht="24.75" customHeight="1" x14ac:dyDescent="0.25">
      <c r="A87" s="98" t="s">
        <v>28</v>
      </c>
      <c r="B87" s="248" t="s">
        <v>29</v>
      </c>
      <c r="C87" s="17" t="s">
        <v>65</v>
      </c>
      <c r="D87" s="248">
        <v>2018</v>
      </c>
      <c r="E87" s="231">
        <v>2018006604</v>
      </c>
      <c r="F87" s="278" t="s">
        <v>2009</v>
      </c>
      <c r="G87" s="162" t="s">
        <v>32</v>
      </c>
      <c r="H87" s="248" t="s">
        <v>33</v>
      </c>
      <c r="I87" s="233">
        <f>Tabla14[[#This Row],[IMPORT ADJUDICACIÓ (SENSE IVA)]]</f>
        <v>8173.9421487603304</v>
      </c>
      <c r="J87" s="234">
        <f>Tabla14[[#This Row],[VALOR ESTIMAT]]</f>
        <v>9890.4699999999993</v>
      </c>
      <c r="K87" s="234">
        <f>9891.75-1.28</f>
        <v>9890.4699999999993</v>
      </c>
      <c r="L87" s="162"/>
      <c r="M87" s="17" t="s">
        <v>614</v>
      </c>
      <c r="N87" s="280" t="s">
        <v>139</v>
      </c>
      <c r="O87" s="279" t="s">
        <v>140</v>
      </c>
      <c r="P87" s="245" t="s">
        <v>37</v>
      </c>
      <c r="Q87" s="193" t="s">
        <v>493</v>
      </c>
      <c r="R87" s="189" t="s">
        <v>503</v>
      </c>
      <c r="S87" s="162"/>
      <c r="T87" s="237" t="s">
        <v>1977</v>
      </c>
      <c r="U87" s="176">
        <v>43218</v>
      </c>
      <c r="V87" s="176">
        <v>43237</v>
      </c>
      <c r="W87" s="176">
        <v>43237</v>
      </c>
      <c r="X87" s="176">
        <v>43444</v>
      </c>
      <c r="Y87" s="213"/>
      <c r="Z87" s="213"/>
      <c r="AA87" s="213"/>
      <c r="AB87" s="214">
        <f t="shared" si="1"/>
        <v>8173.9421487603304</v>
      </c>
      <c r="AC87" s="256">
        <f>Tabla14[[#This Row],[VALOR ESTIMAT]]</f>
        <v>9890.4699999999993</v>
      </c>
      <c r="AD87" s="238">
        <v>0.21</v>
      </c>
      <c r="AE87" s="212" t="s">
        <v>38</v>
      </c>
      <c r="AF87" s="239" t="s">
        <v>37</v>
      </c>
      <c r="AG87" s="176">
        <f>Tabla14[[#This Row],[DATA FI EXECUCIÓ]]</f>
        <v>43444</v>
      </c>
      <c r="AH87" s="214">
        <f>Tabla14[[#This Row],[IMPORT ADJUDICACIÓ (SENSE IVA)]]</f>
        <v>8173.9421487603304</v>
      </c>
      <c r="AI87" s="240" t="s">
        <v>1857</v>
      </c>
    </row>
    <row r="88" spans="1:35" ht="24.75" customHeight="1" x14ac:dyDescent="0.25">
      <c r="A88" s="98" t="s">
        <v>28</v>
      </c>
      <c r="B88" s="248" t="s">
        <v>29</v>
      </c>
      <c r="C88" s="17" t="s">
        <v>65</v>
      </c>
      <c r="D88" s="248">
        <v>2018</v>
      </c>
      <c r="E88" s="231">
        <v>2018011664</v>
      </c>
      <c r="F88" s="281" t="s">
        <v>2010</v>
      </c>
      <c r="G88" s="162" t="s">
        <v>32</v>
      </c>
      <c r="H88" s="248" t="s">
        <v>33</v>
      </c>
      <c r="I88" s="233">
        <f>Tabla14[[#This Row],[IMPORT ADJUDICACIÓ (SENSE IVA)]]</f>
        <v>200</v>
      </c>
      <c r="J88" s="234">
        <v>242</v>
      </c>
      <c r="K88" s="234">
        <v>242</v>
      </c>
      <c r="L88" s="162"/>
      <c r="M88" s="17" t="s">
        <v>614</v>
      </c>
      <c r="N88" s="280" t="s">
        <v>139</v>
      </c>
      <c r="O88" s="164" t="s">
        <v>140</v>
      </c>
      <c r="P88" s="248" t="s">
        <v>37</v>
      </c>
      <c r="Q88" s="193" t="s">
        <v>493</v>
      </c>
      <c r="R88" s="189" t="s">
        <v>503</v>
      </c>
      <c r="S88" s="162"/>
      <c r="T88" s="21" t="s">
        <v>141</v>
      </c>
      <c r="U88" s="176">
        <v>43298</v>
      </c>
      <c r="V88" s="176">
        <v>43301</v>
      </c>
      <c r="W88" s="176">
        <v>43304</v>
      </c>
      <c r="X88" s="176">
        <v>43402</v>
      </c>
      <c r="Y88" s="213"/>
      <c r="Z88" s="213"/>
      <c r="AA88" s="213"/>
      <c r="AB88" s="214">
        <f t="shared" si="1"/>
        <v>200</v>
      </c>
      <c r="AC88" s="256">
        <v>242</v>
      </c>
      <c r="AD88" s="238">
        <v>0.21</v>
      </c>
      <c r="AE88" s="212" t="s">
        <v>38</v>
      </c>
      <c r="AF88" s="239" t="s">
        <v>37</v>
      </c>
      <c r="AG88" s="176">
        <f>Tabla14[[#This Row],[DATA FI EXECUCIÓ]]</f>
        <v>43402</v>
      </c>
      <c r="AH88" s="214">
        <f>Tabla14[[#This Row],[IMPORT ADJUDICACIÓ (SENSE IVA)]]</f>
        <v>200</v>
      </c>
      <c r="AI88" s="240" t="s">
        <v>1857</v>
      </c>
    </row>
    <row r="89" spans="1:35" ht="24.75" customHeight="1" x14ac:dyDescent="0.25">
      <c r="A89" s="98" t="s">
        <v>28</v>
      </c>
      <c r="B89" s="245" t="s">
        <v>29</v>
      </c>
      <c r="C89" s="17" t="s">
        <v>65</v>
      </c>
      <c r="D89" s="245">
        <v>2018</v>
      </c>
      <c r="E89" s="241">
        <v>2018018587</v>
      </c>
      <c r="F89" s="278" t="s">
        <v>2011</v>
      </c>
      <c r="G89" s="167" t="s">
        <v>32</v>
      </c>
      <c r="H89" s="245" t="s">
        <v>33</v>
      </c>
      <c r="I89" s="233">
        <f>Tabla14[[#This Row],[IMPORT ADJUDICACIÓ (SENSE IVA)]]</f>
        <v>140</v>
      </c>
      <c r="J89" s="234">
        <v>169.4</v>
      </c>
      <c r="K89" s="234">
        <v>169.4</v>
      </c>
      <c r="L89" s="167"/>
      <c r="M89" s="17" t="s">
        <v>614</v>
      </c>
      <c r="N89" s="280" t="s">
        <v>139</v>
      </c>
      <c r="O89" s="232" t="s">
        <v>140</v>
      </c>
      <c r="P89" s="245" t="s">
        <v>37</v>
      </c>
      <c r="Q89" s="193" t="s">
        <v>493</v>
      </c>
      <c r="R89" s="189" t="s">
        <v>503</v>
      </c>
      <c r="S89" s="167"/>
      <c r="T89" s="21" t="s">
        <v>141</v>
      </c>
      <c r="U89" s="176">
        <v>43424</v>
      </c>
      <c r="V89" s="176">
        <v>43424</v>
      </c>
      <c r="W89" s="176">
        <v>43425</v>
      </c>
      <c r="X89" s="177">
        <v>43444</v>
      </c>
      <c r="Y89" s="215"/>
      <c r="Z89" s="215"/>
      <c r="AA89" s="215"/>
      <c r="AB89" s="214">
        <f t="shared" si="1"/>
        <v>140</v>
      </c>
      <c r="AC89" s="256">
        <v>169.4</v>
      </c>
      <c r="AD89" s="242">
        <v>0.21</v>
      </c>
      <c r="AE89" s="243" t="s">
        <v>38</v>
      </c>
      <c r="AF89" s="244" t="s">
        <v>37</v>
      </c>
      <c r="AG89" s="176">
        <f>Tabla14[[#This Row],[DATA FI EXECUCIÓ]]</f>
        <v>43444</v>
      </c>
      <c r="AH89" s="214">
        <f>Tabla14[[#This Row],[IMPORT ADJUDICACIÓ (SENSE IVA)]]</f>
        <v>140</v>
      </c>
      <c r="AI89" s="240" t="s">
        <v>1857</v>
      </c>
    </row>
    <row r="90" spans="1:35" ht="24.75" customHeight="1" x14ac:dyDescent="0.25">
      <c r="A90" s="98" t="s">
        <v>28</v>
      </c>
      <c r="B90" s="245" t="s">
        <v>29</v>
      </c>
      <c r="C90" s="167" t="s">
        <v>40</v>
      </c>
      <c r="D90" s="245">
        <v>2018</v>
      </c>
      <c r="E90" s="241">
        <v>2018016764</v>
      </c>
      <c r="F90" s="278" t="s">
        <v>2012</v>
      </c>
      <c r="G90" s="167" t="s">
        <v>32</v>
      </c>
      <c r="H90" s="245" t="s">
        <v>33</v>
      </c>
      <c r="I90" s="233">
        <f>Tabla14[[#This Row],[IMPORT ADJUDICACIÓ (SENSE IVA)]]</f>
        <v>945.43269230769226</v>
      </c>
      <c r="J90" s="234">
        <v>983.25</v>
      </c>
      <c r="K90" s="234">
        <v>983.25</v>
      </c>
      <c r="L90" s="167" t="s">
        <v>52</v>
      </c>
      <c r="M90" s="167"/>
      <c r="N90" s="269"/>
      <c r="O90" s="232" t="s">
        <v>766</v>
      </c>
      <c r="P90" s="245" t="s">
        <v>37</v>
      </c>
      <c r="Q90" s="193" t="s">
        <v>493</v>
      </c>
      <c r="R90" s="270">
        <v>8033</v>
      </c>
      <c r="S90" s="167"/>
      <c r="T90" s="271" t="s">
        <v>689</v>
      </c>
      <c r="U90" s="176">
        <v>43390</v>
      </c>
      <c r="V90" s="176">
        <v>43395</v>
      </c>
      <c r="W90" s="176">
        <v>43396</v>
      </c>
      <c r="X90" s="177">
        <v>43402</v>
      </c>
      <c r="Y90" s="215"/>
      <c r="Z90" s="215"/>
      <c r="AA90" s="215"/>
      <c r="AB90" s="214">
        <f t="shared" si="1"/>
        <v>945.43269230769226</v>
      </c>
      <c r="AC90" s="256">
        <v>983.25</v>
      </c>
      <c r="AD90" s="242">
        <v>0.04</v>
      </c>
      <c r="AE90" s="243" t="s">
        <v>38</v>
      </c>
      <c r="AF90" s="244" t="s">
        <v>37</v>
      </c>
      <c r="AG90" s="176">
        <f>Tabla14[[#This Row],[DATA FI EXECUCIÓ]]</f>
        <v>43402</v>
      </c>
      <c r="AH90" s="214">
        <f>Tabla14[[#This Row],[IMPORT ADJUDICACIÓ (SENSE IVA)]]</f>
        <v>945.43269230769226</v>
      </c>
      <c r="AI90" s="240" t="s">
        <v>1879</v>
      </c>
    </row>
    <row r="91" spans="1:35" ht="24.75" customHeight="1" x14ac:dyDescent="0.25">
      <c r="A91" s="98" t="s">
        <v>28</v>
      </c>
      <c r="B91" s="245" t="s">
        <v>29</v>
      </c>
      <c r="C91" s="167" t="s">
        <v>65</v>
      </c>
      <c r="D91" s="245">
        <v>2018</v>
      </c>
      <c r="E91" s="241">
        <v>2018003489</v>
      </c>
      <c r="F91" s="247" t="s">
        <v>2013</v>
      </c>
      <c r="G91" s="167" t="s">
        <v>32</v>
      </c>
      <c r="H91" s="245" t="s">
        <v>33</v>
      </c>
      <c r="I91" s="233">
        <f>Tabla14[[#This Row],[IMPORT ADJUDICACIÓ (SENSE IVA)]]</f>
        <v>354.14049586776861</v>
      </c>
      <c r="J91" s="234">
        <v>428.51</v>
      </c>
      <c r="K91" s="234">
        <v>428.51</v>
      </c>
      <c r="L91" s="167"/>
      <c r="M91" s="167" t="s">
        <v>79</v>
      </c>
      <c r="N91" s="269" t="s">
        <v>151</v>
      </c>
      <c r="O91" s="169" t="s">
        <v>152</v>
      </c>
      <c r="P91" s="245" t="s">
        <v>37</v>
      </c>
      <c r="Q91" s="173" t="s">
        <v>38</v>
      </c>
      <c r="R91" s="270" t="s">
        <v>503</v>
      </c>
      <c r="S91" s="167"/>
      <c r="T91" s="271" t="s">
        <v>251</v>
      </c>
      <c r="U91" s="176">
        <v>43172</v>
      </c>
      <c r="V91" s="176">
        <v>43182</v>
      </c>
      <c r="W91" s="176">
        <v>43182</v>
      </c>
      <c r="X91" s="177">
        <v>43451</v>
      </c>
      <c r="Y91" s="215"/>
      <c r="Z91" s="215"/>
      <c r="AA91" s="215"/>
      <c r="AB91" s="214">
        <f t="shared" si="1"/>
        <v>354.14049586776861</v>
      </c>
      <c r="AC91" s="256">
        <v>428.51</v>
      </c>
      <c r="AD91" s="242">
        <v>0.21</v>
      </c>
      <c r="AE91" s="243" t="s">
        <v>38</v>
      </c>
      <c r="AF91" s="244" t="s">
        <v>37</v>
      </c>
      <c r="AG91" s="176">
        <f>Tabla14[[#This Row],[DATA FI EXECUCIÓ]]</f>
        <v>43451</v>
      </c>
      <c r="AH91" s="214">
        <f>Tabla14[[#This Row],[IMPORT ADJUDICACIÓ (SENSE IVA)]]</f>
        <v>354.14049586776861</v>
      </c>
      <c r="AI91" s="240" t="s">
        <v>1857</v>
      </c>
    </row>
    <row r="92" spans="1:35" ht="24.75" customHeight="1" x14ac:dyDescent="0.25">
      <c r="A92" s="98" t="s">
        <v>28</v>
      </c>
      <c r="B92" s="245" t="s">
        <v>29</v>
      </c>
      <c r="C92" s="167" t="s">
        <v>65</v>
      </c>
      <c r="D92" s="245">
        <v>2018</v>
      </c>
      <c r="E92" s="241">
        <v>2018017238</v>
      </c>
      <c r="F92" s="278" t="s">
        <v>2014</v>
      </c>
      <c r="G92" s="167" t="s">
        <v>32</v>
      </c>
      <c r="H92" s="245" t="s">
        <v>33</v>
      </c>
      <c r="I92" s="233">
        <f>Tabla14[[#This Row],[IMPORT ADJUDICACIÓ (SENSE IVA)]]</f>
        <v>390.97520661157023</v>
      </c>
      <c r="J92" s="234">
        <v>473.08</v>
      </c>
      <c r="K92" s="234">
        <v>473.08</v>
      </c>
      <c r="L92" s="167"/>
      <c r="M92" s="167" t="s">
        <v>79</v>
      </c>
      <c r="N92" s="261" t="s">
        <v>151</v>
      </c>
      <c r="O92" s="232" t="s">
        <v>152</v>
      </c>
      <c r="P92" s="245" t="s">
        <v>37</v>
      </c>
      <c r="Q92" s="170" t="s">
        <v>38</v>
      </c>
      <c r="R92" s="262" t="s">
        <v>503</v>
      </c>
      <c r="S92" s="167"/>
      <c r="T92" s="237" t="s">
        <v>98</v>
      </c>
      <c r="U92" s="176">
        <v>43403</v>
      </c>
      <c r="V92" s="176">
        <v>43404</v>
      </c>
      <c r="W92" s="176">
        <v>43409</v>
      </c>
      <c r="X92" s="177">
        <v>43430</v>
      </c>
      <c r="Y92" s="215"/>
      <c r="Z92" s="215"/>
      <c r="AA92" s="215"/>
      <c r="AB92" s="214">
        <f t="shared" si="1"/>
        <v>390.97520661157023</v>
      </c>
      <c r="AC92" s="256">
        <v>473.08</v>
      </c>
      <c r="AD92" s="242">
        <v>0.21</v>
      </c>
      <c r="AE92" s="243" t="s">
        <v>38</v>
      </c>
      <c r="AF92" s="244" t="s">
        <v>37</v>
      </c>
      <c r="AG92" s="176">
        <f>Tabla14[[#This Row],[DATA FI EXECUCIÓ]]</f>
        <v>43430</v>
      </c>
      <c r="AH92" s="214">
        <f>Tabla14[[#This Row],[IMPORT ADJUDICACIÓ (SENSE IVA)]]</f>
        <v>390.97520661157023</v>
      </c>
      <c r="AI92" s="240" t="s">
        <v>1857</v>
      </c>
    </row>
    <row r="93" spans="1:35" ht="24.75" customHeight="1" x14ac:dyDescent="0.25">
      <c r="A93" s="98" t="s">
        <v>28</v>
      </c>
      <c r="B93" s="248" t="s">
        <v>29</v>
      </c>
      <c r="C93" s="162" t="s">
        <v>40</v>
      </c>
      <c r="D93" s="248">
        <v>2018</v>
      </c>
      <c r="E93" s="231">
        <v>2018016750</v>
      </c>
      <c r="F93" s="278" t="s">
        <v>2015</v>
      </c>
      <c r="G93" s="162" t="s">
        <v>32</v>
      </c>
      <c r="H93" s="248" t="s">
        <v>33</v>
      </c>
      <c r="I93" s="233">
        <f>Tabla14[[#This Row],[IMPORT ADJUDICACIÓ (SENSE IVA)]]</f>
        <v>450.801652892562</v>
      </c>
      <c r="J93" s="234">
        <v>545.47</v>
      </c>
      <c r="K93" s="234">
        <v>545.47</v>
      </c>
      <c r="L93" s="162" t="s">
        <v>52</v>
      </c>
      <c r="M93" s="162"/>
      <c r="N93" s="121" t="s">
        <v>776</v>
      </c>
      <c r="O93" s="232" t="s">
        <v>777</v>
      </c>
      <c r="P93" s="248" t="s">
        <v>37</v>
      </c>
      <c r="Q93" s="135" t="s">
        <v>493</v>
      </c>
      <c r="R93" s="124" t="s">
        <v>778</v>
      </c>
      <c r="S93" s="162"/>
      <c r="T93" s="237" t="s">
        <v>2016</v>
      </c>
      <c r="U93" s="176">
        <v>43389</v>
      </c>
      <c r="V93" s="176">
        <v>43395</v>
      </c>
      <c r="W93" s="176">
        <v>43396</v>
      </c>
      <c r="X93" s="176">
        <v>43423</v>
      </c>
      <c r="Y93" s="213"/>
      <c r="Z93" s="213"/>
      <c r="AA93" s="213"/>
      <c r="AB93" s="214">
        <f t="shared" si="1"/>
        <v>450.801652892562</v>
      </c>
      <c r="AC93" s="256">
        <v>545.47</v>
      </c>
      <c r="AD93" s="238">
        <v>0.21</v>
      </c>
      <c r="AE93" s="212" t="s">
        <v>38</v>
      </c>
      <c r="AF93" s="239" t="s">
        <v>37</v>
      </c>
      <c r="AG93" s="176">
        <f>Tabla14[[#This Row],[DATA FI EXECUCIÓ]]</f>
        <v>43423</v>
      </c>
      <c r="AH93" s="214">
        <f>Tabla14[[#This Row],[IMPORT ADJUDICACIÓ (SENSE IVA)]]</f>
        <v>450.801652892562</v>
      </c>
      <c r="AI93" s="240" t="s">
        <v>1857</v>
      </c>
    </row>
    <row r="94" spans="1:35" ht="24.75" customHeight="1" x14ac:dyDescent="0.25">
      <c r="A94" s="98" t="s">
        <v>28</v>
      </c>
      <c r="B94" s="245" t="s">
        <v>29</v>
      </c>
      <c r="C94" s="167" t="s">
        <v>65</v>
      </c>
      <c r="D94" s="245">
        <v>2018</v>
      </c>
      <c r="E94" s="241">
        <v>2018012431</v>
      </c>
      <c r="F94" s="247" t="s">
        <v>2017</v>
      </c>
      <c r="G94" s="167" t="s">
        <v>32</v>
      </c>
      <c r="H94" s="245" t="s">
        <v>33</v>
      </c>
      <c r="I94" s="233">
        <f>Tabla14[[#This Row],[IMPORT ADJUDICACIÓ (SENSE IVA)]]</f>
        <v>11000</v>
      </c>
      <c r="J94" s="234">
        <v>13310</v>
      </c>
      <c r="K94" s="234">
        <v>13310</v>
      </c>
      <c r="L94" s="167"/>
      <c r="M94" s="167" t="s">
        <v>79</v>
      </c>
      <c r="N94" s="173" t="s">
        <v>2018</v>
      </c>
      <c r="O94" s="169" t="s">
        <v>2019</v>
      </c>
      <c r="P94" s="245" t="s">
        <v>37</v>
      </c>
      <c r="Q94" s="135" t="s">
        <v>493</v>
      </c>
      <c r="R94" s="171" t="s">
        <v>2020</v>
      </c>
      <c r="S94" s="167"/>
      <c r="T94" s="124" t="s">
        <v>2021</v>
      </c>
      <c r="U94" s="176">
        <v>43347</v>
      </c>
      <c r="V94" s="176">
        <v>43369</v>
      </c>
      <c r="W94" s="176">
        <v>43370</v>
      </c>
      <c r="X94" s="177">
        <v>43381</v>
      </c>
      <c r="Y94" s="215"/>
      <c r="Z94" s="215"/>
      <c r="AA94" s="215"/>
      <c r="AB94" s="214">
        <f t="shared" si="1"/>
        <v>11000</v>
      </c>
      <c r="AC94" s="256">
        <v>13310</v>
      </c>
      <c r="AD94" s="242">
        <v>0.21</v>
      </c>
      <c r="AE94" s="243" t="s">
        <v>38</v>
      </c>
      <c r="AF94" s="244" t="s">
        <v>37</v>
      </c>
      <c r="AG94" s="176">
        <f>Tabla14[[#This Row],[DATA FI EXECUCIÓ]]</f>
        <v>43381</v>
      </c>
      <c r="AH94" s="214">
        <f>Tabla14[[#This Row],[IMPORT ADJUDICACIÓ (SENSE IVA)]]</f>
        <v>11000</v>
      </c>
      <c r="AI94" s="240" t="s">
        <v>1857</v>
      </c>
    </row>
    <row r="95" spans="1:35" ht="24.75" customHeight="1" x14ac:dyDescent="0.25">
      <c r="A95" s="98" t="s">
        <v>28</v>
      </c>
      <c r="B95" s="245" t="s">
        <v>29</v>
      </c>
      <c r="C95" s="167" t="s">
        <v>65</v>
      </c>
      <c r="D95" s="245">
        <v>2018</v>
      </c>
      <c r="E95" s="241">
        <v>2018016760</v>
      </c>
      <c r="F95" s="278" t="s">
        <v>2022</v>
      </c>
      <c r="G95" s="167" t="s">
        <v>32</v>
      </c>
      <c r="H95" s="245" t="s">
        <v>33</v>
      </c>
      <c r="I95" s="233">
        <f>Tabla14[[#This Row],[IMPORT ADJUDICACIÓ (SENSE IVA)]]</f>
        <v>168</v>
      </c>
      <c r="J95" s="234">
        <v>168</v>
      </c>
      <c r="K95" s="234">
        <v>168</v>
      </c>
      <c r="L95" s="167"/>
      <c r="M95" s="167" t="s">
        <v>79</v>
      </c>
      <c r="N95" s="121" t="s">
        <v>798</v>
      </c>
      <c r="O95" s="232" t="s">
        <v>799</v>
      </c>
      <c r="P95" s="245" t="s">
        <v>37</v>
      </c>
      <c r="Q95" s="135" t="s">
        <v>38</v>
      </c>
      <c r="R95" s="124" t="s">
        <v>657</v>
      </c>
      <c r="S95" s="167"/>
      <c r="T95" s="124" t="s">
        <v>643</v>
      </c>
      <c r="U95" s="176">
        <v>43391</v>
      </c>
      <c r="V95" s="176">
        <v>43395</v>
      </c>
      <c r="W95" s="176">
        <v>43396</v>
      </c>
      <c r="X95" s="177">
        <v>43416</v>
      </c>
      <c r="Y95" s="215"/>
      <c r="Z95" s="215"/>
      <c r="AA95" s="215"/>
      <c r="AB95" s="214">
        <f t="shared" si="1"/>
        <v>168</v>
      </c>
      <c r="AC95" s="256">
        <v>168</v>
      </c>
      <c r="AD95" s="242">
        <v>0</v>
      </c>
      <c r="AE95" s="243" t="s">
        <v>38</v>
      </c>
      <c r="AF95" s="244" t="s">
        <v>37</v>
      </c>
      <c r="AG95" s="176">
        <f>Tabla14[[#This Row],[DATA FI EXECUCIÓ]]</f>
        <v>43416</v>
      </c>
      <c r="AH95" s="214">
        <f>Tabla14[[#This Row],[IMPORT ADJUDICACIÓ (SENSE IVA)]]</f>
        <v>168</v>
      </c>
      <c r="AI95" s="240" t="s">
        <v>1857</v>
      </c>
    </row>
    <row r="96" spans="1:35" ht="24.75" customHeight="1" x14ac:dyDescent="0.25">
      <c r="A96" s="98" t="s">
        <v>28</v>
      </c>
      <c r="B96" s="245" t="s">
        <v>29</v>
      </c>
      <c r="C96" s="167" t="s">
        <v>65</v>
      </c>
      <c r="D96" s="245">
        <v>2018</v>
      </c>
      <c r="E96" s="241">
        <v>2018006160</v>
      </c>
      <c r="F96" s="278" t="s">
        <v>2023</v>
      </c>
      <c r="G96" s="167" t="s">
        <v>32</v>
      </c>
      <c r="H96" s="245" t="s">
        <v>33</v>
      </c>
      <c r="I96" s="233">
        <f>Tabla14[[#This Row],[IMPORT ADJUDICACIÓ (SENSE IVA)]]</f>
        <v>5481</v>
      </c>
      <c r="J96" s="234">
        <v>5481</v>
      </c>
      <c r="K96" s="234">
        <f>5691-210</f>
        <v>5481</v>
      </c>
      <c r="L96" s="167"/>
      <c r="M96" s="167" t="s">
        <v>79</v>
      </c>
      <c r="N96" s="121" t="s">
        <v>798</v>
      </c>
      <c r="O96" s="232" t="s">
        <v>799</v>
      </c>
      <c r="P96" s="245" t="s">
        <v>37</v>
      </c>
      <c r="Q96" s="135" t="s">
        <v>38</v>
      </c>
      <c r="R96" s="124" t="s">
        <v>657</v>
      </c>
      <c r="S96" s="167"/>
      <c r="T96" s="237" t="s">
        <v>2024</v>
      </c>
      <c r="U96" s="176">
        <v>43209</v>
      </c>
      <c r="V96" s="176">
        <v>43223</v>
      </c>
      <c r="W96" s="176">
        <v>43223</v>
      </c>
      <c r="X96" s="177">
        <v>43403</v>
      </c>
      <c r="Y96" s="215"/>
      <c r="Z96" s="215"/>
      <c r="AA96" s="215"/>
      <c r="AB96" s="214">
        <f t="shared" si="1"/>
        <v>5481</v>
      </c>
      <c r="AC96" s="256">
        <f>5691-210</f>
        <v>5481</v>
      </c>
      <c r="AD96" s="242">
        <v>0</v>
      </c>
      <c r="AE96" s="243" t="s">
        <v>38</v>
      </c>
      <c r="AF96" s="244" t="s">
        <v>37</v>
      </c>
      <c r="AG96" s="176">
        <f>Tabla14[[#This Row],[DATA FI EXECUCIÓ]]</f>
        <v>43403</v>
      </c>
      <c r="AH96" s="214">
        <f>Tabla14[[#This Row],[IMPORT ADJUDICACIÓ (SENSE IVA)]]</f>
        <v>5481</v>
      </c>
      <c r="AI96" s="240" t="s">
        <v>1857</v>
      </c>
    </row>
    <row r="97" spans="1:35" ht="24.75" customHeight="1" x14ac:dyDescent="0.25">
      <c r="A97" s="98" t="s">
        <v>28</v>
      </c>
      <c r="B97" s="245" t="s">
        <v>29</v>
      </c>
      <c r="C97" s="167" t="s">
        <v>65</v>
      </c>
      <c r="D97" s="245">
        <v>2018</v>
      </c>
      <c r="E97" s="241">
        <v>2018006159</v>
      </c>
      <c r="F97" s="278" t="s">
        <v>2025</v>
      </c>
      <c r="G97" s="167" t="s">
        <v>32</v>
      </c>
      <c r="H97" s="245" t="s">
        <v>33</v>
      </c>
      <c r="I97" s="233">
        <f>Tabla14[[#This Row],[IMPORT ADJUDICACIÓ (SENSE IVA)]]</f>
        <v>5481</v>
      </c>
      <c r="J97" s="234">
        <v>5481</v>
      </c>
      <c r="K97" s="234">
        <f>5691-210</f>
        <v>5481</v>
      </c>
      <c r="L97" s="167"/>
      <c r="M97" s="167" t="s">
        <v>79</v>
      </c>
      <c r="N97" s="121" t="s">
        <v>798</v>
      </c>
      <c r="O97" s="232" t="s">
        <v>799</v>
      </c>
      <c r="P97" s="245" t="s">
        <v>37</v>
      </c>
      <c r="Q97" s="135" t="s">
        <v>38</v>
      </c>
      <c r="R97" s="124" t="s">
        <v>657</v>
      </c>
      <c r="S97" s="167"/>
      <c r="T97" s="237" t="s">
        <v>2024</v>
      </c>
      <c r="U97" s="176">
        <v>43209</v>
      </c>
      <c r="V97" s="176">
        <v>43223</v>
      </c>
      <c r="W97" s="176">
        <v>43223</v>
      </c>
      <c r="X97" s="177">
        <v>43454</v>
      </c>
      <c r="Y97" s="215"/>
      <c r="Z97" s="215"/>
      <c r="AA97" s="215"/>
      <c r="AB97" s="214">
        <f t="shared" si="1"/>
        <v>5481</v>
      </c>
      <c r="AC97" s="256">
        <f>5691-210</f>
        <v>5481</v>
      </c>
      <c r="AD97" s="242">
        <v>0</v>
      </c>
      <c r="AE97" s="243" t="s">
        <v>38</v>
      </c>
      <c r="AF97" s="244" t="s">
        <v>37</v>
      </c>
      <c r="AG97" s="176">
        <f>Tabla14[[#This Row],[DATA FI EXECUCIÓ]]</f>
        <v>43454</v>
      </c>
      <c r="AH97" s="214">
        <f>Tabla14[[#This Row],[IMPORT ADJUDICACIÓ (SENSE IVA)]]</f>
        <v>5481</v>
      </c>
      <c r="AI97" s="240" t="s">
        <v>1857</v>
      </c>
    </row>
    <row r="98" spans="1:35" ht="24.75" customHeight="1" x14ac:dyDescent="0.25">
      <c r="A98" s="98" t="s">
        <v>28</v>
      </c>
      <c r="B98" s="248" t="s">
        <v>29</v>
      </c>
      <c r="C98" s="117" t="s">
        <v>515</v>
      </c>
      <c r="D98" s="248">
        <v>2018</v>
      </c>
      <c r="E98" s="231">
        <v>2018011951</v>
      </c>
      <c r="F98" s="281" t="s">
        <v>2026</v>
      </c>
      <c r="G98" s="162" t="s">
        <v>32</v>
      </c>
      <c r="H98" s="248" t="s">
        <v>33</v>
      </c>
      <c r="I98" s="233">
        <f>Tabla14[[#This Row],[IMPORT ADJUDICACIÓ (SENSE IVA)]]</f>
        <v>164.32231404958679</v>
      </c>
      <c r="J98" s="234">
        <v>198.83</v>
      </c>
      <c r="K98" s="234">
        <v>198.83</v>
      </c>
      <c r="L98" s="162" t="s">
        <v>52</v>
      </c>
      <c r="M98" s="167"/>
      <c r="N98" s="121" t="s">
        <v>804</v>
      </c>
      <c r="O98" s="164" t="s">
        <v>805</v>
      </c>
      <c r="P98" s="248" t="s">
        <v>37</v>
      </c>
      <c r="Q98" s="135" t="s">
        <v>493</v>
      </c>
      <c r="R98" s="137" t="s">
        <v>503</v>
      </c>
      <c r="S98" s="162"/>
      <c r="T98" s="124" t="s">
        <v>734</v>
      </c>
      <c r="U98" s="176">
        <v>43300</v>
      </c>
      <c r="V98" s="176">
        <v>43301</v>
      </c>
      <c r="W98" s="176">
        <v>43304</v>
      </c>
      <c r="X98" s="176">
        <v>43388</v>
      </c>
      <c r="Y98" s="213"/>
      <c r="Z98" s="213"/>
      <c r="AA98" s="213"/>
      <c r="AB98" s="214">
        <f t="shared" si="1"/>
        <v>164.32231404958679</v>
      </c>
      <c r="AC98" s="256">
        <v>198.83</v>
      </c>
      <c r="AD98" s="238">
        <v>0.21</v>
      </c>
      <c r="AE98" s="212" t="s">
        <v>38</v>
      </c>
      <c r="AF98" s="239" t="s">
        <v>37</v>
      </c>
      <c r="AG98" s="176">
        <f>Tabla14[[#This Row],[DATA FI EXECUCIÓ]]</f>
        <v>43388</v>
      </c>
      <c r="AH98" s="214">
        <f>Tabla14[[#This Row],[IMPORT ADJUDICACIÓ (SENSE IVA)]]</f>
        <v>164.32231404958679</v>
      </c>
      <c r="AI98" s="240" t="s">
        <v>1857</v>
      </c>
    </row>
    <row r="99" spans="1:35" ht="24.75" customHeight="1" x14ac:dyDescent="0.25">
      <c r="A99" s="98" t="s">
        <v>28</v>
      </c>
      <c r="B99" s="248" t="s">
        <v>29</v>
      </c>
      <c r="C99" s="162" t="s">
        <v>65</v>
      </c>
      <c r="D99" s="248">
        <v>2018</v>
      </c>
      <c r="E99" s="231">
        <v>2018000172</v>
      </c>
      <c r="F99" s="281" t="s">
        <v>2027</v>
      </c>
      <c r="G99" s="162" t="s">
        <v>32</v>
      </c>
      <c r="H99" s="248" t="s">
        <v>33</v>
      </c>
      <c r="I99" s="233">
        <f>Tabla14[[#This Row],[IMPORT ADJUDICACIÓ (SENSE IVA)]]</f>
        <v>1320</v>
      </c>
      <c r="J99" s="234">
        <v>1320</v>
      </c>
      <c r="K99" s="234">
        <v>1320</v>
      </c>
      <c r="L99" s="178"/>
      <c r="M99" s="162" t="s">
        <v>79</v>
      </c>
      <c r="N99" s="260" t="s">
        <v>844</v>
      </c>
      <c r="O99" s="164" t="s">
        <v>845</v>
      </c>
      <c r="P99" s="248" t="s">
        <v>37</v>
      </c>
      <c r="Q99" s="165" t="s">
        <v>493</v>
      </c>
      <c r="R99" s="236">
        <v>8156</v>
      </c>
      <c r="S99" s="162"/>
      <c r="T99" s="237" t="s">
        <v>164</v>
      </c>
      <c r="U99" s="176">
        <v>43117</v>
      </c>
      <c r="V99" s="176">
        <v>43118</v>
      </c>
      <c r="W99" s="176">
        <v>43119</v>
      </c>
      <c r="X99" s="176">
        <v>43461</v>
      </c>
      <c r="Y99" s="213"/>
      <c r="Z99" s="213"/>
      <c r="AA99" s="213"/>
      <c r="AB99" s="214">
        <f t="shared" si="1"/>
        <v>1320</v>
      </c>
      <c r="AC99" s="256">
        <v>1320</v>
      </c>
      <c r="AD99" s="238">
        <v>0</v>
      </c>
      <c r="AE99" s="212" t="s">
        <v>38</v>
      </c>
      <c r="AF99" s="239" t="s">
        <v>37</v>
      </c>
      <c r="AG99" s="176">
        <f>Tabla14[[#This Row],[DATA FI EXECUCIÓ]]</f>
        <v>43461</v>
      </c>
      <c r="AH99" s="214">
        <f>Tabla14[[#This Row],[IMPORT ADJUDICACIÓ (SENSE IVA)]]</f>
        <v>1320</v>
      </c>
      <c r="AI99" s="240" t="s">
        <v>1857</v>
      </c>
    </row>
    <row r="100" spans="1:35" ht="24.75" customHeight="1" x14ac:dyDescent="0.25">
      <c r="A100" s="98" t="s">
        <v>28</v>
      </c>
      <c r="B100" s="245" t="s">
        <v>29</v>
      </c>
      <c r="C100" s="162" t="s">
        <v>65</v>
      </c>
      <c r="D100" s="245">
        <v>2018</v>
      </c>
      <c r="E100" s="241">
        <v>2018011672</v>
      </c>
      <c r="F100" s="247" t="s">
        <v>2028</v>
      </c>
      <c r="G100" s="167" t="s">
        <v>32</v>
      </c>
      <c r="H100" s="245" t="s">
        <v>33</v>
      </c>
      <c r="I100" s="233">
        <f>Tabla14[[#This Row],[IMPORT ADJUDICACIÓ (SENSE IVA)]]</f>
        <v>2187</v>
      </c>
      <c r="J100" s="234">
        <v>2187</v>
      </c>
      <c r="K100" s="234">
        <v>2187</v>
      </c>
      <c r="L100" s="167"/>
      <c r="M100" s="162" t="s">
        <v>79</v>
      </c>
      <c r="N100" s="261" t="s">
        <v>844</v>
      </c>
      <c r="O100" s="169" t="s">
        <v>845</v>
      </c>
      <c r="P100" s="245" t="s">
        <v>37</v>
      </c>
      <c r="Q100" s="170" t="s">
        <v>493</v>
      </c>
      <c r="R100" s="262">
        <v>8156</v>
      </c>
      <c r="S100" s="167"/>
      <c r="T100" s="237" t="s">
        <v>164</v>
      </c>
      <c r="U100" s="176">
        <v>43305</v>
      </c>
      <c r="V100" s="176">
        <v>43307</v>
      </c>
      <c r="W100" s="176">
        <v>43308</v>
      </c>
      <c r="X100" s="177">
        <v>43430</v>
      </c>
      <c r="Y100" s="215"/>
      <c r="Z100" s="215"/>
      <c r="AA100" s="215"/>
      <c r="AB100" s="214">
        <f t="shared" si="1"/>
        <v>2187</v>
      </c>
      <c r="AC100" s="256">
        <v>2187</v>
      </c>
      <c r="AD100" s="242">
        <v>0</v>
      </c>
      <c r="AE100" s="243" t="s">
        <v>38</v>
      </c>
      <c r="AF100" s="244" t="s">
        <v>37</v>
      </c>
      <c r="AG100" s="176">
        <f>Tabla14[[#This Row],[DATA FI EXECUCIÓ]]</f>
        <v>43430</v>
      </c>
      <c r="AH100" s="214">
        <f>Tabla14[[#This Row],[IMPORT ADJUDICACIÓ (SENSE IVA)]]</f>
        <v>2187</v>
      </c>
      <c r="AI100" s="240" t="s">
        <v>1857</v>
      </c>
    </row>
    <row r="101" spans="1:35" ht="24.75" customHeight="1" x14ac:dyDescent="0.25">
      <c r="A101" s="98" t="s">
        <v>28</v>
      </c>
      <c r="B101" s="248" t="s">
        <v>29</v>
      </c>
      <c r="C101" s="248" t="s">
        <v>40</v>
      </c>
      <c r="D101" s="248">
        <v>2018</v>
      </c>
      <c r="E101" s="231">
        <v>2018002393</v>
      </c>
      <c r="F101" s="281" t="s">
        <v>2029</v>
      </c>
      <c r="G101" s="162" t="s">
        <v>32</v>
      </c>
      <c r="H101" s="248" t="s">
        <v>33</v>
      </c>
      <c r="I101" s="233">
        <f>Tabla14[[#This Row],[IMPORT ADJUDICACIÓ (SENSE IVA)]]</f>
        <v>1538.1983471074382</v>
      </c>
      <c r="J101" s="234">
        <v>1861.22</v>
      </c>
      <c r="K101" s="234">
        <v>1861.22</v>
      </c>
      <c r="L101" s="248" t="s">
        <v>52</v>
      </c>
      <c r="M101" s="248" t="s">
        <v>514</v>
      </c>
      <c r="N101" s="282" t="s">
        <v>2030</v>
      </c>
      <c r="O101" s="283" t="s">
        <v>2031</v>
      </c>
      <c r="P101" s="248" t="s">
        <v>37</v>
      </c>
      <c r="Q101" s="284" t="s">
        <v>493</v>
      </c>
      <c r="R101" s="285">
        <v>8115</v>
      </c>
      <c r="S101" s="248"/>
      <c r="T101" s="286" t="s">
        <v>2032</v>
      </c>
      <c r="U101" s="176">
        <v>43152</v>
      </c>
      <c r="V101" s="176">
        <v>43160</v>
      </c>
      <c r="W101" s="176">
        <v>43161</v>
      </c>
      <c r="X101" s="287">
        <v>43451</v>
      </c>
      <c r="Y101" s="288"/>
      <c r="Z101" s="288"/>
      <c r="AA101" s="288"/>
      <c r="AB101" s="214">
        <f t="shared" si="1"/>
        <v>1538.1983471074382</v>
      </c>
      <c r="AC101" s="256">
        <v>1861.22</v>
      </c>
      <c r="AD101" s="289">
        <v>0.21</v>
      </c>
      <c r="AE101" s="253" t="s">
        <v>38</v>
      </c>
      <c r="AF101" s="254" t="s">
        <v>37</v>
      </c>
      <c r="AG101" s="176">
        <f>Tabla14[[#This Row],[DATA FI EXECUCIÓ]]</f>
        <v>43451</v>
      </c>
      <c r="AH101" s="214">
        <f>Tabla14[[#This Row],[IMPORT ADJUDICACIÓ (SENSE IVA)]]</f>
        <v>1538.1983471074382</v>
      </c>
      <c r="AI101" s="240" t="s">
        <v>1857</v>
      </c>
    </row>
    <row r="102" spans="1:35" ht="24.75" customHeight="1" x14ac:dyDescent="0.25">
      <c r="A102" s="98" t="s">
        <v>28</v>
      </c>
      <c r="B102" s="162" t="s">
        <v>29</v>
      </c>
      <c r="C102" s="17" t="s">
        <v>65</v>
      </c>
      <c r="D102" s="162">
        <v>2018</v>
      </c>
      <c r="E102" s="231">
        <v>2018016563</v>
      </c>
      <c r="F102" s="232" t="s">
        <v>2033</v>
      </c>
      <c r="G102" s="162" t="s">
        <v>32</v>
      </c>
      <c r="H102" s="162" t="s">
        <v>33</v>
      </c>
      <c r="I102" s="233">
        <f>Tabla14[[#This Row],[IMPORT ADJUDICACIÓ (SENSE IVA)]]</f>
        <v>50</v>
      </c>
      <c r="J102" s="234">
        <v>60.5</v>
      </c>
      <c r="K102" s="234">
        <v>60.5</v>
      </c>
      <c r="L102" s="162"/>
      <c r="M102" s="16" t="s">
        <v>79</v>
      </c>
      <c r="N102" s="32"/>
      <c r="O102" s="232" t="s">
        <v>847</v>
      </c>
      <c r="P102" s="162" t="s">
        <v>37</v>
      </c>
      <c r="Q102" s="182" t="s">
        <v>493</v>
      </c>
      <c r="R102" s="33" t="s">
        <v>503</v>
      </c>
      <c r="S102" s="162"/>
      <c r="T102" s="34" t="s">
        <v>90</v>
      </c>
      <c r="U102" s="176">
        <v>43389</v>
      </c>
      <c r="V102" s="176">
        <v>43389</v>
      </c>
      <c r="W102" s="176">
        <v>43395</v>
      </c>
      <c r="X102" s="176">
        <v>43400</v>
      </c>
      <c r="Y102" s="290"/>
      <c r="Z102" s="290"/>
      <c r="AA102" s="290"/>
      <c r="AB102" s="214">
        <f t="shared" si="1"/>
        <v>50</v>
      </c>
      <c r="AC102" s="256">
        <v>60.5</v>
      </c>
      <c r="AD102" s="291">
        <v>0.21</v>
      </c>
      <c r="AE102" s="292" t="s">
        <v>38</v>
      </c>
      <c r="AF102" s="292" t="s">
        <v>37</v>
      </c>
      <c r="AG102" s="176">
        <f>Tabla14[[#This Row],[DATA FI EXECUCIÓ]]</f>
        <v>43400</v>
      </c>
      <c r="AH102" s="214">
        <f>Tabla14[[#This Row],[IMPORT ADJUDICACIÓ (SENSE IVA)]]</f>
        <v>50</v>
      </c>
      <c r="AI102" s="240" t="s">
        <v>1879</v>
      </c>
    </row>
    <row r="103" spans="1:35" ht="24.75" customHeight="1" x14ac:dyDescent="0.25">
      <c r="A103" s="98" t="s">
        <v>28</v>
      </c>
      <c r="B103" s="293" t="s">
        <v>29</v>
      </c>
      <c r="C103" s="100" t="s">
        <v>515</v>
      </c>
      <c r="D103" s="293">
        <v>2018</v>
      </c>
      <c r="E103" s="241">
        <v>2018015888</v>
      </c>
      <c r="F103" s="294" t="s">
        <v>852</v>
      </c>
      <c r="G103" s="167" t="s">
        <v>32</v>
      </c>
      <c r="H103" s="293" t="s">
        <v>33</v>
      </c>
      <c r="I103" s="233">
        <f>Tabla14[[#This Row],[IMPORT ADJUDICACIÓ (SENSE IVA)]]</f>
        <v>322.76859504132233</v>
      </c>
      <c r="J103" s="234">
        <v>390.55</v>
      </c>
      <c r="K103" s="234">
        <v>390.55</v>
      </c>
      <c r="L103" s="100" t="s">
        <v>517</v>
      </c>
      <c r="M103" s="243"/>
      <c r="N103" s="104"/>
      <c r="O103" s="295" t="s">
        <v>185</v>
      </c>
      <c r="P103" s="293" t="s">
        <v>37</v>
      </c>
      <c r="Q103" s="106" t="s">
        <v>493</v>
      </c>
      <c r="R103" s="296" t="s">
        <v>503</v>
      </c>
      <c r="S103" s="243"/>
      <c r="T103" s="107" t="s">
        <v>501</v>
      </c>
      <c r="U103" s="176">
        <v>43299</v>
      </c>
      <c r="V103" s="176">
        <v>43381</v>
      </c>
      <c r="W103" s="176">
        <v>43395</v>
      </c>
      <c r="X103" s="297">
        <v>43402</v>
      </c>
      <c r="Y103" s="298"/>
      <c r="Z103" s="298"/>
      <c r="AA103" s="298"/>
      <c r="AB103" s="214">
        <f t="shared" si="1"/>
        <v>322.76859504132233</v>
      </c>
      <c r="AC103" s="256">
        <v>390.55</v>
      </c>
      <c r="AD103" s="299">
        <v>0.21</v>
      </c>
      <c r="AE103" s="243" t="s">
        <v>38</v>
      </c>
      <c r="AF103" s="244" t="s">
        <v>37</v>
      </c>
      <c r="AG103" s="176">
        <f>Tabla14[[#This Row],[DATA FI EXECUCIÓ]]</f>
        <v>43402</v>
      </c>
      <c r="AH103" s="214">
        <f>Tabla14[[#This Row],[IMPORT ADJUDICACIÓ (SENSE IVA)]]</f>
        <v>322.76859504132233</v>
      </c>
      <c r="AI103" s="240" t="s">
        <v>1879</v>
      </c>
    </row>
    <row r="104" spans="1:35" ht="24.75" customHeight="1" x14ac:dyDescent="0.25">
      <c r="A104" s="98" t="s">
        <v>28</v>
      </c>
      <c r="B104" s="248" t="s">
        <v>29</v>
      </c>
      <c r="C104" s="117" t="s">
        <v>515</v>
      </c>
      <c r="D104" s="248">
        <v>2018</v>
      </c>
      <c r="E104" s="231">
        <v>2018020348</v>
      </c>
      <c r="F104" s="278" t="s">
        <v>852</v>
      </c>
      <c r="G104" s="162" t="s">
        <v>32</v>
      </c>
      <c r="H104" s="248" t="s">
        <v>33</v>
      </c>
      <c r="I104" s="233">
        <f>Tabla14[[#This Row],[IMPORT ADJUDICACIÓ (SENSE IVA)]]</f>
        <v>141.28099173553719</v>
      </c>
      <c r="J104" s="234">
        <v>170.95</v>
      </c>
      <c r="K104" s="234">
        <v>170.95</v>
      </c>
      <c r="L104" s="117" t="s">
        <v>517</v>
      </c>
      <c r="M104" s="162"/>
      <c r="N104" s="273"/>
      <c r="O104" s="232" t="s">
        <v>185</v>
      </c>
      <c r="P104" s="248" t="s">
        <v>37</v>
      </c>
      <c r="Q104" s="273" t="s">
        <v>493</v>
      </c>
      <c r="R104" s="300" t="s">
        <v>503</v>
      </c>
      <c r="S104" s="162"/>
      <c r="T104" s="267" t="s">
        <v>501</v>
      </c>
      <c r="U104" s="176">
        <v>43299</v>
      </c>
      <c r="V104" s="176">
        <v>43446</v>
      </c>
      <c r="W104" s="176">
        <v>43451</v>
      </c>
      <c r="X104" s="176">
        <v>43451</v>
      </c>
      <c r="Y104" s="213"/>
      <c r="Z104" s="213"/>
      <c r="AA104" s="213"/>
      <c r="AB104" s="214">
        <f t="shared" si="1"/>
        <v>141.28099173553719</v>
      </c>
      <c r="AC104" s="256">
        <v>170.95</v>
      </c>
      <c r="AD104" s="238">
        <v>0.21</v>
      </c>
      <c r="AE104" s="212" t="s">
        <v>38</v>
      </c>
      <c r="AF104" s="239" t="s">
        <v>37</v>
      </c>
      <c r="AG104" s="176">
        <f>Tabla14[[#This Row],[DATA FI EXECUCIÓ]]</f>
        <v>43451</v>
      </c>
      <c r="AH104" s="214">
        <f>Tabla14[[#This Row],[IMPORT ADJUDICACIÓ (SENSE IVA)]]</f>
        <v>141.28099173553719</v>
      </c>
      <c r="AI104" s="240" t="s">
        <v>1879</v>
      </c>
    </row>
    <row r="105" spans="1:35" ht="24.75" customHeight="1" x14ac:dyDescent="0.25">
      <c r="A105" s="98" t="s">
        <v>28</v>
      </c>
      <c r="B105" s="248" t="s">
        <v>29</v>
      </c>
      <c r="C105" s="17" t="s">
        <v>40</v>
      </c>
      <c r="D105" s="248">
        <v>2018</v>
      </c>
      <c r="E105" s="231">
        <v>2018011945</v>
      </c>
      <c r="F105" s="281" t="s">
        <v>2034</v>
      </c>
      <c r="G105" s="162" t="s">
        <v>32</v>
      </c>
      <c r="H105" s="248" t="s">
        <v>33</v>
      </c>
      <c r="I105" s="233">
        <f>Tabla14[[#This Row],[IMPORT ADJUDICACIÓ (SENSE IVA)]]</f>
        <v>292.32727272727271</v>
      </c>
      <c r="J105" s="234">
        <v>321.56</v>
      </c>
      <c r="K105" s="234">
        <f>342.8-21.24</f>
        <v>321.56</v>
      </c>
      <c r="L105" s="17" t="s">
        <v>52</v>
      </c>
      <c r="M105" s="162"/>
      <c r="N105" s="260" t="s">
        <v>857</v>
      </c>
      <c r="O105" s="164" t="s">
        <v>858</v>
      </c>
      <c r="P105" s="248" t="s">
        <v>37</v>
      </c>
      <c r="Q105" s="193" t="s">
        <v>493</v>
      </c>
      <c r="R105" s="189" t="s">
        <v>503</v>
      </c>
      <c r="S105" s="162"/>
      <c r="T105" s="21" t="s">
        <v>689</v>
      </c>
      <c r="U105" s="176">
        <v>43300</v>
      </c>
      <c r="V105" s="176">
        <v>43301</v>
      </c>
      <c r="W105" s="176">
        <v>43304</v>
      </c>
      <c r="X105" s="176">
        <v>43381</v>
      </c>
      <c r="Y105" s="213"/>
      <c r="Z105" s="213"/>
      <c r="AA105" s="213"/>
      <c r="AB105" s="214">
        <f t="shared" si="1"/>
        <v>292.32727272727271</v>
      </c>
      <c r="AC105" s="256">
        <v>321.56</v>
      </c>
      <c r="AD105" s="238">
        <v>0.1</v>
      </c>
      <c r="AE105" s="212" t="s">
        <v>38</v>
      </c>
      <c r="AF105" s="239" t="s">
        <v>37</v>
      </c>
      <c r="AG105" s="176">
        <f>Tabla14[[#This Row],[DATA FI EXECUCIÓ]]</f>
        <v>43381</v>
      </c>
      <c r="AH105" s="214">
        <f>Tabla14[[#This Row],[IMPORT ADJUDICACIÓ (SENSE IVA)]]</f>
        <v>292.32727272727271</v>
      </c>
      <c r="AI105" s="240" t="s">
        <v>1857</v>
      </c>
    </row>
    <row r="106" spans="1:35" ht="24.75" customHeight="1" x14ac:dyDescent="0.25">
      <c r="A106" s="98" t="s">
        <v>28</v>
      </c>
      <c r="B106" s="245" t="s">
        <v>29</v>
      </c>
      <c r="C106" s="17" t="s">
        <v>40</v>
      </c>
      <c r="D106" s="245">
        <v>2018</v>
      </c>
      <c r="E106" s="241">
        <v>2018014959</v>
      </c>
      <c r="F106" s="247" t="s">
        <v>2035</v>
      </c>
      <c r="G106" s="167" t="s">
        <v>32</v>
      </c>
      <c r="H106" s="245" t="s">
        <v>33</v>
      </c>
      <c r="I106" s="233">
        <f>Tabla14[[#This Row],[IMPORT ADJUDICACIÓ (SENSE IVA)]]</f>
        <v>103.95454545454544</v>
      </c>
      <c r="J106" s="234">
        <v>114.35</v>
      </c>
      <c r="K106" s="234">
        <v>114.35</v>
      </c>
      <c r="L106" s="17" t="s">
        <v>52</v>
      </c>
      <c r="M106" s="167"/>
      <c r="N106" s="261" t="s">
        <v>857</v>
      </c>
      <c r="O106" s="169" t="s">
        <v>858</v>
      </c>
      <c r="P106" s="245" t="s">
        <v>37</v>
      </c>
      <c r="Q106" s="193" t="s">
        <v>493</v>
      </c>
      <c r="R106" s="189" t="s">
        <v>503</v>
      </c>
      <c r="S106" s="167"/>
      <c r="T106" s="21" t="s">
        <v>689</v>
      </c>
      <c r="U106" s="176">
        <v>43369</v>
      </c>
      <c r="V106" s="176">
        <v>43371</v>
      </c>
      <c r="W106" s="176">
        <v>43374</v>
      </c>
      <c r="X106" s="177">
        <v>43381</v>
      </c>
      <c r="Y106" s="215"/>
      <c r="Z106" s="215"/>
      <c r="AA106" s="215"/>
      <c r="AB106" s="214">
        <f t="shared" si="1"/>
        <v>103.95454545454544</v>
      </c>
      <c r="AC106" s="256">
        <v>114.35</v>
      </c>
      <c r="AD106" s="242">
        <v>0.1</v>
      </c>
      <c r="AE106" s="243" t="s">
        <v>38</v>
      </c>
      <c r="AF106" s="244" t="s">
        <v>37</v>
      </c>
      <c r="AG106" s="176">
        <f>Tabla14[[#This Row],[DATA FI EXECUCIÓ]]</f>
        <v>43381</v>
      </c>
      <c r="AH106" s="214">
        <f>Tabla14[[#This Row],[IMPORT ADJUDICACIÓ (SENSE IVA)]]</f>
        <v>103.95454545454544</v>
      </c>
      <c r="AI106" s="240" t="s">
        <v>1857</v>
      </c>
    </row>
    <row r="107" spans="1:35" ht="24.75" customHeight="1" x14ac:dyDescent="0.25">
      <c r="A107" s="98" t="s">
        <v>28</v>
      </c>
      <c r="B107" s="248" t="s">
        <v>29</v>
      </c>
      <c r="C107" s="17" t="s">
        <v>65</v>
      </c>
      <c r="D107" s="248">
        <v>2018</v>
      </c>
      <c r="E107" s="231">
        <v>2018018589</v>
      </c>
      <c r="F107" s="278" t="s">
        <v>2036</v>
      </c>
      <c r="G107" s="162" t="s">
        <v>32</v>
      </c>
      <c r="H107" s="248" t="s">
        <v>33</v>
      </c>
      <c r="I107" s="233">
        <f>Tabla14[[#This Row],[IMPORT ADJUDICACIÓ (SENSE IVA)]]</f>
        <v>1875</v>
      </c>
      <c r="J107" s="234">
        <v>2268.75</v>
      </c>
      <c r="K107" s="234">
        <v>2268.75</v>
      </c>
      <c r="L107" s="162"/>
      <c r="M107" s="16" t="s">
        <v>79</v>
      </c>
      <c r="N107" s="32" t="s">
        <v>865</v>
      </c>
      <c r="O107" s="232" t="s">
        <v>866</v>
      </c>
      <c r="P107" s="248" t="s">
        <v>37</v>
      </c>
      <c r="Q107" s="194" t="s">
        <v>493</v>
      </c>
      <c r="R107" s="63" t="s">
        <v>500</v>
      </c>
      <c r="S107" s="162"/>
      <c r="T107" s="62" t="s">
        <v>90</v>
      </c>
      <c r="U107" s="176">
        <v>43424</v>
      </c>
      <c r="V107" s="176">
        <v>43430</v>
      </c>
      <c r="W107" s="176">
        <v>43432</v>
      </c>
      <c r="X107" s="176">
        <v>43461</v>
      </c>
      <c r="Y107" s="213"/>
      <c r="Z107" s="213"/>
      <c r="AA107" s="213"/>
      <c r="AB107" s="214">
        <f t="shared" si="1"/>
        <v>1875</v>
      </c>
      <c r="AC107" s="256">
        <v>2268.75</v>
      </c>
      <c r="AD107" s="238">
        <v>0.21</v>
      </c>
      <c r="AE107" s="212" t="s">
        <v>38</v>
      </c>
      <c r="AF107" s="239" t="s">
        <v>37</v>
      </c>
      <c r="AG107" s="176">
        <f>Tabla14[[#This Row],[DATA FI EXECUCIÓ]]</f>
        <v>43461</v>
      </c>
      <c r="AH107" s="214">
        <f>Tabla14[[#This Row],[IMPORT ADJUDICACIÓ (SENSE IVA)]]</f>
        <v>1875</v>
      </c>
      <c r="AI107" s="240" t="s">
        <v>1857</v>
      </c>
    </row>
    <row r="108" spans="1:35" ht="24.75" customHeight="1" x14ac:dyDescent="0.25">
      <c r="A108" s="98" t="s">
        <v>28</v>
      </c>
      <c r="B108" s="245" t="s">
        <v>29</v>
      </c>
      <c r="C108" s="17" t="s">
        <v>40</v>
      </c>
      <c r="D108" s="245">
        <v>2018</v>
      </c>
      <c r="E108" s="241">
        <v>2018017364</v>
      </c>
      <c r="F108" s="278" t="s">
        <v>2037</v>
      </c>
      <c r="G108" s="167" t="s">
        <v>32</v>
      </c>
      <c r="H108" s="245" t="s">
        <v>33</v>
      </c>
      <c r="I108" s="233">
        <f>Tabla14[[#This Row],[IMPORT ADJUDICACIÓ (SENSE IVA)]]</f>
        <v>146.38016528925621</v>
      </c>
      <c r="J108" s="234">
        <v>177.12</v>
      </c>
      <c r="K108" s="234">
        <v>177.12</v>
      </c>
      <c r="L108" s="17" t="s">
        <v>52</v>
      </c>
      <c r="M108" s="167"/>
      <c r="N108" s="37" t="s">
        <v>872</v>
      </c>
      <c r="O108" s="232" t="s">
        <v>873</v>
      </c>
      <c r="P108" s="245" t="s">
        <v>37</v>
      </c>
      <c r="Q108" s="194" t="s">
        <v>493</v>
      </c>
      <c r="R108" s="63" t="s">
        <v>500</v>
      </c>
      <c r="S108" s="167"/>
      <c r="T108" s="62" t="s">
        <v>727</v>
      </c>
      <c r="U108" s="176">
        <v>43412</v>
      </c>
      <c r="V108" s="176">
        <v>43424</v>
      </c>
      <c r="W108" s="176">
        <v>43425</v>
      </c>
      <c r="X108" s="172">
        <v>43461</v>
      </c>
      <c r="Y108" s="215"/>
      <c r="Z108" s="215"/>
      <c r="AA108" s="215"/>
      <c r="AB108" s="214">
        <f t="shared" si="1"/>
        <v>146.38016528925621</v>
      </c>
      <c r="AC108" s="256">
        <v>177.12</v>
      </c>
      <c r="AD108" s="242">
        <v>0.21</v>
      </c>
      <c r="AE108" s="243" t="s">
        <v>38</v>
      </c>
      <c r="AF108" s="244" t="s">
        <v>37</v>
      </c>
      <c r="AG108" s="176">
        <f>Tabla14[[#This Row],[DATA FI EXECUCIÓ]]</f>
        <v>43461</v>
      </c>
      <c r="AH108" s="214">
        <f>Tabla14[[#This Row],[IMPORT ADJUDICACIÓ (SENSE IVA)]]</f>
        <v>146.38016528925621</v>
      </c>
      <c r="AI108" s="240" t="s">
        <v>1857</v>
      </c>
    </row>
    <row r="109" spans="1:35" ht="24.75" customHeight="1" x14ac:dyDescent="0.25">
      <c r="A109" s="98" t="s">
        <v>28</v>
      </c>
      <c r="B109" s="248" t="s">
        <v>29</v>
      </c>
      <c r="C109" s="162" t="s">
        <v>65</v>
      </c>
      <c r="D109" s="248">
        <v>2018</v>
      </c>
      <c r="E109" s="231">
        <v>2018011309</v>
      </c>
      <c r="F109" s="281" t="s">
        <v>2038</v>
      </c>
      <c r="G109" s="162" t="s">
        <v>32</v>
      </c>
      <c r="H109" s="248" t="s">
        <v>33</v>
      </c>
      <c r="I109" s="233">
        <f>Tabla14[[#This Row],[IMPORT ADJUDICACIÓ (SENSE IVA)]]</f>
        <v>2200</v>
      </c>
      <c r="J109" s="234">
        <v>2662</v>
      </c>
      <c r="K109" s="234">
        <v>2662</v>
      </c>
      <c r="L109" s="162"/>
      <c r="M109" s="16" t="s">
        <v>79</v>
      </c>
      <c r="N109" s="301" t="s">
        <v>2039</v>
      </c>
      <c r="O109" s="164" t="s">
        <v>2040</v>
      </c>
      <c r="P109" s="248" t="s">
        <v>37</v>
      </c>
      <c r="Q109" s="194" t="s">
        <v>493</v>
      </c>
      <c r="R109" s="302" t="s">
        <v>657</v>
      </c>
      <c r="S109" s="162"/>
      <c r="T109" s="267" t="s">
        <v>2041</v>
      </c>
      <c r="U109" s="176">
        <v>43298</v>
      </c>
      <c r="V109" s="176">
        <v>43300</v>
      </c>
      <c r="W109" s="176">
        <v>43301</v>
      </c>
      <c r="X109" s="176">
        <v>43451</v>
      </c>
      <c r="Y109" s="213"/>
      <c r="Z109" s="213"/>
      <c r="AA109" s="213"/>
      <c r="AB109" s="214">
        <f t="shared" si="1"/>
        <v>2200</v>
      </c>
      <c r="AC109" s="256">
        <v>2662</v>
      </c>
      <c r="AD109" s="238">
        <v>0.21</v>
      </c>
      <c r="AE109" s="212" t="s">
        <v>38</v>
      </c>
      <c r="AF109" s="239" t="s">
        <v>37</v>
      </c>
      <c r="AG109" s="176">
        <f>Tabla14[[#This Row],[DATA FI EXECUCIÓ]]</f>
        <v>43451</v>
      </c>
      <c r="AH109" s="214">
        <f>Tabla14[[#This Row],[IMPORT ADJUDICACIÓ (SENSE IVA)]]</f>
        <v>2200</v>
      </c>
      <c r="AI109" s="240" t="s">
        <v>1857</v>
      </c>
    </row>
    <row r="110" spans="1:35" ht="24.75" customHeight="1" x14ac:dyDescent="0.25">
      <c r="A110" s="98" t="s">
        <v>28</v>
      </c>
      <c r="B110" s="245" t="s">
        <v>29</v>
      </c>
      <c r="C110" s="167" t="s">
        <v>40</v>
      </c>
      <c r="D110" s="245">
        <v>2018</v>
      </c>
      <c r="E110" s="241">
        <v>2018015543</v>
      </c>
      <c r="F110" s="247" t="s">
        <v>2042</v>
      </c>
      <c r="G110" s="167" t="s">
        <v>32</v>
      </c>
      <c r="H110" s="245" t="s">
        <v>33</v>
      </c>
      <c r="I110" s="233">
        <f>Tabla14[[#This Row],[IMPORT ADJUDICACIÓ (SENSE IVA)]]</f>
        <v>47.999999999999993</v>
      </c>
      <c r="J110" s="234">
        <v>52.8</v>
      </c>
      <c r="K110" s="234">
        <v>52.8</v>
      </c>
      <c r="L110" s="167" t="s">
        <v>52</v>
      </c>
      <c r="M110" s="167"/>
      <c r="N110" s="265" t="s">
        <v>2043</v>
      </c>
      <c r="O110" s="169" t="s">
        <v>2044</v>
      </c>
      <c r="P110" s="245" t="s">
        <v>37</v>
      </c>
      <c r="Q110" s="194" t="s">
        <v>493</v>
      </c>
      <c r="R110" s="266" t="s">
        <v>503</v>
      </c>
      <c r="S110" s="167"/>
      <c r="T110" s="267" t="s">
        <v>2045</v>
      </c>
      <c r="U110" s="176">
        <v>43371</v>
      </c>
      <c r="V110" s="176">
        <v>43381</v>
      </c>
      <c r="W110" s="176">
        <v>43382</v>
      </c>
      <c r="X110" s="177">
        <v>43430</v>
      </c>
      <c r="Y110" s="215"/>
      <c r="Z110" s="215"/>
      <c r="AA110" s="215"/>
      <c r="AB110" s="214">
        <f t="shared" si="1"/>
        <v>47.999999999999993</v>
      </c>
      <c r="AC110" s="256">
        <v>52.8</v>
      </c>
      <c r="AD110" s="242">
        <v>0.1</v>
      </c>
      <c r="AE110" s="243" t="s">
        <v>38</v>
      </c>
      <c r="AF110" s="244" t="s">
        <v>37</v>
      </c>
      <c r="AG110" s="176">
        <f>Tabla14[[#This Row],[DATA FI EXECUCIÓ]]</f>
        <v>43430</v>
      </c>
      <c r="AH110" s="214">
        <f>Tabla14[[#This Row],[IMPORT ADJUDICACIÓ (SENSE IVA)]]</f>
        <v>47.999999999999993</v>
      </c>
      <c r="AI110" s="240" t="s">
        <v>1857</v>
      </c>
    </row>
    <row r="111" spans="1:35" ht="24.75" customHeight="1" x14ac:dyDescent="0.25">
      <c r="A111" s="98" t="s">
        <v>28</v>
      </c>
      <c r="B111" s="248" t="s">
        <v>29</v>
      </c>
      <c r="C111" s="162" t="s">
        <v>40</v>
      </c>
      <c r="D111" s="248">
        <v>2018</v>
      </c>
      <c r="E111" s="231">
        <v>2018018183</v>
      </c>
      <c r="F111" s="278" t="s">
        <v>2046</v>
      </c>
      <c r="G111" s="162" t="s">
        <v>32</v>
      </c>
      <c r="H111" s="248" t="s">
        <v>33</v>
      </c>
      <c r="I111" s="233">
        <f>Tabla14[[#This Row],[IMPORT ADJUDICACIÓ (SENSE IVA)]]</f>
        <v>433.99999999999994</v>
      </c>
      <c r="J111" s="234">
        <v>477.4</v>
      </c>
      <c r="K111" s="234">
        <v>477.4</v>
      </c>
      <c r="L111" s="162" t="s">
        <v>52</v>
      </c>
      <c r="M111" s="162"/>
      <c r="N111" s="260" t="s">
        <v>2047</v>
      </c>
      <c r="O111" s="232" t="s">
        <v>2048</v>
      </c>
      <c r="P111" s="248" t="s">
        <v>37</v>
      </c>
      <c r="Q111" s="194" t="s">
        <v>1485</v>
      </c>
      <c r="R111" s="236">
        <v>17103</v>
      </c>
      <c r="S111" s="162"/>
      <c r="T111" s="237" t="s">
        <v>2049</v>
      </c>
      <c r="U111" s="176">
        <v>43417</v>
      </c>
      <c r="V111" s="176">
        <v>43417</v>
      </c>
      <c r="W111" s="176">
        <v>43419</v>
      </c>
      <c r="X111" s="176">
        <v>43444</v>
      </c>
      <c r="Y111" s="213"/>
      <c r="Z111" s="213"/>
      <c r="AA111" s="213"/>
      <c r="AB111" s="214">
        <f t="shared" si="1"/>
        <v>433.99999999999994</v>
      </c>
      <c r="AC111" s="256">
        <v>477.4</v>
      </c>
      <c r="AD111" s="238">
        <v>0.1</v>
      </c>
      <c r="AE111" s="212" t="s">
        <v>38</v>
      </c>
      <c r="AF111" s="239" t="s">
        <v>37</v>
      </c>
      <c r="AG111" s="176">
        <f>Tabla14[[#This Row],[DATA FI EXECUCIÓ]]</f>
        <v>43444</v>
      </c>
      <c r="AH111" s="214">
        <f>Tabla14[[#This Row],[IMPORT ADJUDICACIÓ (SENSE IVA)]]</f>
        <v>433.99999999999994</v>
      </c>
      <c r="AI111" s="240" t="s">
        <v>1857</v>
      </c>
    </row>
    <row r="112" spans="1:35" ht="24.75" customHeight="1" x14ac:dyDescent="0.25">
      <c r="A112" s="98" t="s">
        <v>28</v>
      </c>
      <c r="B112" s="245" t="s">
        <v>29</v>
      </c>
      <c r="C112" s="17" t="s">
        <v>40</v>
      </c>
      <c r="D112" s="245">
        <v>2018</v>
      </c>
      <c r="E112" s="241">
        <v>2018014904</v>
      </c>
      <c r="F112" s="247" t="s">
        <v>2050</v>
      </c>
      <c r="G112" s="167" t="s">
        <v>32</v>
      </c>
      <c r="H112" s="245" t="s">
        <v>33</v>
      </c>
      <c r="I112" s="233">
        <f>Tabla14[[#This Row],[IMPORT ADJUDICACIÓ (SENSE IVA)]]</f>
        <v>359.50413223140498</v>
      </c>
      <c r="J112" s="234">
        <v>435</v>
      </c>
      <c r="K112" s="234">
        <v>435</v>
      </c>
      <c r="L112" s="167" t="s">
        <v>52</v>
      </c>
      <c r="M112" s="167"/>
      <c r="N112" s="170" t="s">
        <v>193</v>
      </c>
      <c r="O112" s="169" t="s">
        <v>194</v>
      </c>
      <c r="P112" s="245" t="s">
        <v>37</v>
      </c>
      <c r="Q112" s="170" t="s">
        <v>493</v>
      </c>
      <c r="R112" s="171" t="s">
        <v>1192</v>
      </c>
      <c r="S112" s="167"/>
      <c r="T112" s="124" t="s">
        <v>2051</v>
      </c>
      <c r="U112" s="176">
        <v>43363</v>
      </c>
      <c r="V112" s="176">
        <v>43363</v>
      </c>
      <c r="W112" s="176">
        <v>43364</v>
      </c>
      <c r="X112" s="177">
        <v>43423</v>
      </c>
      <c r="Y112" s="215"/>
      <c r="Z112" s="215"/>
      <c r="AA112" s="215"/>
      <c r="AB112" s="214">
        <f t="shared" si="1"/>
        <v>359.50413223140498</v>
      </c>
      <c r="AC112" s="256">
        <v>435</v>
      </c>
      <c r="AD112" s="242">
        <v>0.21</v>
      </c>
      <c r="AE112" s="243" t="s">
        <v>38</v>
      </c>
      <c r="AF112" s="244" t="s">
        <v>37</v>
      </c>
      <c r="AG112" s="176">
        <f>Tabla14[[#This Row],[DATA FI EXECUCIÓ]]</f>
        <v>43423</v>
      </c>
      <c r="AH112" s="214">
        <f>Tabla14[[#This Row],[IMPORT ADJUDICACIÓ (SENSE IVA)]]</f>
        <v>359.50413223140498</v>
      </c>
      <c r="AI112" s="240" t="s">
        <v>1857</v>
      </c>
    </row>
    <row r="113" spans="1:35" ht="24.75" customHeight="1" x14ac:dyDescent="0.25">
      <c r="A113" s="98" t="s">
        <v>28</v>
      </c>
      <c r="B113" s="248" t="s">
        <v>29</v>
      </c>
      <c r="C113" s="17" t="s">
        <v>40</v>
      </c>
      <c r="D113" s="248">
        <v>2018</v>
      </c>
      <c r="E113" s="231">
        <v>2018013061</v>
      </c>
      <c r="F113" s="281" t="s">
        <v>2052</v>
      </c>
      <c r="G113" s="162" t="s">
        <v>32</v>
      </c>
      <c r="H113" s="248" t="s">
        <v>33</v>
      </c>
      <c r="I113" s="233">
        <f>Tabla14[[#This Row],[IMPORT ADJUDICACIÓ (SENSE IVA)]]</f>
        <v>214.19834710743802</v>
      </c>
      <c r="J113" s="234">
        <v>259.18</v>
      </c>
      <c r="K113" s="234">
        <v>259.18</v>
      </c>
      <c r="L113" s="167" t="s">
        <v>52</v>
      </c>
      <c r="M113" s="162"/>
      <c r="N113" s="165" t="s">
        <v>193</v>
      </c>
      <c r="O113" s="164" t="s">
        <v>194</v>
      </c>
      <c r="P113" s="248" t="s">
        <v>37</v>
      </c>
      <c r="Q113" s="165" t="s">
        <v>493</v>
      </c>
      <c r="R113" s="166" t="s">
        <v>1192</v>
      </c>
      <c r="S113" s="162"/>
      <c r="T113" s="124" t="s">
        <v>2051</v>
      </c>
      <c r="U113" s="176">
        <v>43334</v>
      </c>
      <c r="V113" s="176">
        <v>43342</v>
      </c>
      <c r="W113" s="176">
        <v>43342</v>
      </c>
      <c r="X113" s="176">
        <v>43430</v>
      </c>
      <c r="Y113" s="213"/>
      <c r="Z113" s="213"/>
      <c r="AA113" s="213"/>
      <c r="AB113" s="214">
        <f t="shared" si="1"/>
        <v>214.19834710743802</v>
      </c>
      <c r="AC113" s="256">
        <v>259.18</v>
      </c>
      <c r="AD113" s="238">
        <v>0.21</v>
      </c>
      <c r="AE113" s="212" t="s">
        <v>38</v>
      </c>
      <c r="AF113" s="239" t="s">
        <v>37</v>
      </c>
      <c r="AG113" s="176">
        <f>Tabla14[[#This Row],[DATA FI EXECUCIÓ]]</f>
        <v>43430</v>
      </c>
      <c r="AH113" s="214">
        <f>Tabla14[[#This Row],[IMPORT ADJUDICACIÓ (SENSE IVA)]]</f>
        <v>214.19834710743802</v>
      </c>
      <c r="AI113" s="240" t="s">
        <v>1857</v>
      </c>
    </row>
    <row r="114" spans="1:35" ht="24.75" customHeight="1" x14ac:dyDescent="0.25">
      <c r="A114" s="98" t="s">
        <v>28</v>
      </c>
      <c r="B114" s="245" t="s">
        <v>29</v>
      </c>
      <c r="C114" s="17" t="s">
        <v>40</v>
      </c>
      <c r="D114" s="245">
        <v>2018</v>
      </c>
      <c r="E114" s="241">
        <v>2018013063</v>
      </c>
      <c r="F114" s="247" t="s">
        <v>2053</v>
      </c>
      <c r="G114" s="167" t="s">
        <v>32</v>
      </c>
      <c r="H114" s="245" t="s">
        <v>33</v>
      </c>
      <c r="I114" s="233">
        <f>Tabla14[[#This Row],[IMPORT ADJUDICACIÓ (SENSE IVA)]]</f>
        <v>173.39669421487605</v>
      </c>
      <c r="J114" s="234">
        <v>209.81</v>
      </c>
      <c r="K114" s="234">
        <v>209.81</v>
      </c>
      <c r="L114" s="167" t="s">
        <v>52</v>
      </c>
      <c r="M114" s="167"/>
      <c r="N114" s="170" t="s">
        <v>193</v>
      </c>
      <c r="O114" s="169" t="s">
        <v>194</v>
      </c>
      <c r="P114" s="245" t="s">
        <v>37</v>
      </c>
      <c r="Q114" s="170" t="s">
        <v>493</v>
      </c>
      <c r="R114" s="171" t="s">
        <v>1192</v>
      </c>
      <c r="S114" s="167"/>
      <c r="T114" s="124" t="s">
        <v>2051</v>
      </c>
      <c r="U114" s="176">
        <v>43334</v>
      </c>
      <c r="V114" s="176">
        <v>43342</v>
      </c>
      <c r="W114" s="176">
        <v>43342</v>
      </c>
      <c r="X114" s="172">
        <v>43423</v>
      </c>
      <c r="Y114" s="215"/>
      <c r="Z114" s="215"/>
      <c r="AA114" s="215"/>
      <c r="AB114" s="214">
        <f t="shared" si="1"/>
        <v>173.39669421487605</v>
      </c>
      <c r="AC114" s="256">
        <v>209.81</v>
      </c>
      <c r="AD114" s="242">
        <v>0.21</v>
      </c>
      <c r="AE114" s="243" t="s">
        <v>38</v>
      </c>
      <c r="AF114" s="244" t="s">
        <v>37</v>
      </c>
      <c r="AG114" s="176">
        <f>Tabla14[[#This Row],[DATA FI EXECUCIÓ]]</f>
        <v>43423</v>
      </c>
      <c r="AH114" s="214">
        <f>Tabla14[[#This Row],[IMPORT ADJUDICACIÓ (SENSE IVA)]]</f>
        <v>173.39669421487605</v>
      </c>
      <c r="AI114" s="240" t="s">
        <v>1857</v>
      </c>
    </row>
    <row r="115" spans="1:35" ht="24.75" customHeight="1" x14ac:dyDescent="0.25">
      <c r="A115" s="98" t="s">
        <v>28</v>
      </c>
      <c r="B115" s="245" t="s">
        <v>29</v>
      </c>
      <c r="C115" s="17" t="s">
        <v>40</v>
      </c>
      <c r="D115" s="245">
        <v>2018</v>
      </c>
      <c r="E115" s="241">
        <v>2018014903</v>
      </c>
      <c r="F115" s="247" t="s">
        <v>2054</v>
      </c>
      <c r="G115" s="167" t="s">
        <v>32</v>
      </c>
      <c r="H115" s="245" t="s">
        <v>33</v>
      </c>
      <c r="I115" s="233">
        <f>Tabla14[[#This Row],[IMPORT ADJUDICACIÓ (SENSE IVA)]]</f>
        <v>75.603305785123979</v>
      </c>
      <c r="J115" s="234">
        <v>91.48</v>
      </c>
      <c r="K115" s="234">
        <v>91.48</v>
      </c>
      <c r="L115" s="167" t="s">
        <v>52</v>
      </c>
      <c r="M115" s="167"/>
      <c r="N115" s="170" t="s">
        <v>193</v>
      </c>
      <c r="O115" s="169" t="s">
        <v>194</v>
      </c>
      <c r="P115" s="245" t="s">
        <v>37</v>
      </c>
      <c r="Q115" s="170" t="s">
        <v>493</v>
      </c>
      <c r="R115" s="171" t="s">
        <v>1192</v>
      </c>
      <c r="S115" s="167"/>
      <c r="T115" s="124" t="s">
        <v>2051</v>
      </c>
      <c r="U115" s="176">
        <v>43363</v>
      </c>
      <c r="V115" s="176">
        <v>43363</v>
      </c>
      <c r="W115" s="176">
        <v>43364</v>
      </c>
      <c r="X115" s="177">
        <v>43423</v>
      </c>
      <c r="Y115" s="215"/>
      <c r="Z115" s="215"/>
      <c r="AA115" s="215"/>
      <c r="AB115" s="214">
        <f t="shared" si="1"/>
        <v>75.603305785123979</v>
      </c>
      <c r="AC115" s="256">
        <v>91.48</v>
      </c>
      <c r="AD115" s="242">
        <v>0.21</v>
      </c>
      <c r="AE115" s="243" t="s">
        <v>38</v>
      </c>
      <c r="AF115" s="244" t="s">
        <v>37</v>
      </c>
      <c r="AG115" s="176">
        <f>Tabla14[[#This Row],[DATA FI EXECUCIÓ]]</f>
        <v>43423</v>
      </c>
      <c r="AH115" s="214">
        <f>Tabla14[[#This Row],[IMPORT ADJUDICACIÓ (SENSE IVA)]]</f>
        <v>75.603305785123979</v>
      </c>
      <c r="AI115" s="240" t="s">
        <v>1857</v>
      </c>
    </row>
    <row r="116" spans="1:35" ht="24.75" customHeight="1" x14ac:dyDescent="0.25">
      <c r="A116" s="98" t="s">
        <v>28</v>
      </c>
      <c r="B116" s="248" t="s">
        <v>29</v>
      </c>
      <c r="C116" s="162" t="s">
        <v>40</v>
      </c>
      <c r="D116" s="248">
        <v>2018</v>
      </c>
      <c r="E116" s="231">
        <v>2018015821</v>
      </c>
      <c r="F116" s="278" t="s">
        <v>2055</v>
      </c>
      <c r="G116" s="162" t="s">
        <v>32</v>
      </c>
      <c r="H116" s="248" t="s">
        <v>33</v>
      </c>
      <c r="I116" s="233">
        <f>Tabla14[[#This Row],[IMPORT ADJUDICACIÓ (SENSE IVA)]]</f>
        <v>746.48760330578511</v>
      </c>
      <c r="J116" s="234">
        <v>903.25</v>
      </c>
      <c r="K116" s="234">
        <v>903.25</v>
      </c>
      <c r="L116" s="162" t="s">
        <v>52</v>
      </c>
      <c r="M116" s="162"/>
      <c r="N116" s="173" t="s">
        <v>193</v>
      </c>
      <c r="O116" s="232" t="s">
        <v>194</v>
      </c>
      <c r="P116" s="248" t="s">
        <v>37</v>
      </c>
      <c r="Q116" s="170" t="s">
        <v>493</v>
      </c>
      <c r="R116" s="171" t="s">
        <v>1192</v>
      </c>
      <c r="S116" s="162"/>
      <c r="T116" s="237" t="s">
        <v>1995</v>
      </c>
      <c r="U116" s="176">
        <v>43377</v>
      </c>
      <c r="V116" s="176">
        <v>43381</v>
      </c>
      <c r="W116" s="176">
        <v>43395</v>
      </c>
      <c r="X116" s="176">
        <v>43423</v>
      </c>
      <c r="Y116" s="213"/>
      <c r="Z116" s="213"/>
      <c r="AA116" s="213"/>
      <c r="AB116" s="214">
        <f t="shared" si="1"/>
        <v>746.48760330578511</v>
      </c>
      <c r="AC116" s="256">
        <v>903.25</v>
      </c>
      <c r="AD116" s="238">
        <v>0.21</v>
      </c>
      <c r="AE116" s="212" t="s">
        <v>38</v>
      </c>
      <c r="AF116" s="239" t="s">
        <v>37</v>
      </c>
      <c r="AG116" s="176">
        <f>Tabla14[[#This Row],[DATA FI EXECUCIÓ]]</f>
        <v>43423</v>
      </c>
      <c r="AH116" s="214">
        <f>Tabla14[[#This Row],[IMPORT ADJUDICACIÓ (SENSE IVA)]]</f>
        <v>746.48760330578511</v>
      </c>
      <c r="AI116" s="240" t="s">
        <v>1857</v>
      </c>
    </row>
    <row r="117" spans="1:35" ht="24.75" customHeight="1" x14ac:dyDescent="0.25">
      <c r="A117" s="98" t="s">
        <v>28</v>
      </c>
      <c r="B117" s="245" t="s">
        <v>29</v>
      </c>
      <c r="C117" s="167" t="s">
        <v>40</v>
      </c>
      <c r="D117" s="245">
        <v>2018</v>
      </c>
      <c r="E117" s="241">
        <v>2018016823</v>
      </c>
      <c r="F117" s="278" t="s">
        <v>2056</v>
      </c>
      <c r="G117" s="167" t="s">
        <v>32</v>
      </c>
      <c r="H117" s="245" t="s">
        <v>33</v>
      </c>
      <c r="I117" s="233">
        <f>Tabla14[[#This Row],[IMPORT ADJUDICACIÓ (SENSE IVA)]]</f>
        <v>220.65289256198349</v>
      </c>
      <c r="J117" s="234">
        <v>266.99</v>
      </c>
      <c r="K117" s="234">
        <v>266.99</v>
      </c>
      <c r="L117" s="167" t="s">
        <v>52</v>
      </c>
      <c r="M117" s="167"/>
      <c r="N117" s="173" t="s">
        <v>193</v>
      </c>
      <c r="O117" s="232" t="s">
        <v>194</v>
      </c>
      <c r="P117" s="245" t="s">
        <v>37</v>
      </c>
      <c r="Q117" s="170" t="s">
        <v>493</v>
      </c>
      <c r="R117" s="171" t="s">
        <v>1192</v>
      </c>
      <c r="S117" s="167"/>
      <c r="T117" s="237" t="s">
        <v>1995</v>
      </c>
      <c r="U117" s="176">
        <v>43391</v>
      </c>
      <c r="V117" s="176">
        <v>43395</v>
      </c>
      <c r="W117" s="176">
        <v>43396</v>
      </c>
      <c r="X117" s="177">
        <v>43423</v>
      </c>
      <c r="Y117" s="215"/>
      <c r="Z117" s="215"/>
      <c r="AA117" s="215"/>
      <c r="AB117" s="214">
        <f t="shared" si="1"/>
        <v>220.65289256198349</v>
      </c>
      <c r="AC117" s="256">
        <v>266.99</v>
      </c>
      <c r="AD117" s="242">
        <v>0.21</v>
      </c>
      <c r="AE117" s="243" t="s">
        <v>38</v>
      </c>
      <c r="AF117" s="244" t="s">
        <v>37</v>
      </c>
      <c r="AG117" s="176">
        <f>Tabla14[[#This Row],[DATA FI EXECUCIÓ]]</f>
        <v>43423</v>
      </c>
      <c r="AH117" s="214">
        <f>Tabla14[[#This Row],[IMPORT ADJUDICACIÓ (SENSE IVA)]]</f>
        <v>220.65289256198349</v>
      </c>
      <c r="AI117" s="240" t="s">
        <v>1857</v>
      </c>
    </row>
    <row r="118" spans="1:35" ht="24.75" customHeight="1" x14ac:dyDescent="0.25">
      <c r="A118" s="98" t="s">
        <v>28</v>
      </c>
      <c r="B118" s="248" t="s">
        <v>29</v>
      </c>
      <c r="C118" s="162" t="s">
        <v>40</v>
      </c>
      <c r="D118" s="248">
        <v>2018</v>
      </c>
      <c r="E118" s="231">
        <v>2018016870</v>
      </c>
      <c r="F118" s="278" t="s">
        <v>2057</v>
      </c>
      <c r="G118" s="162" t="s">
        <v>32</v>
      </c>
      <c r="H118" s="248" t="s">
        <v>33</v>
      </c>
      <c r="I118" s="233">
        <f>Tabla14[[#This Row],[IMPORT ADJUDICACIÓ (SENSE IVA)]]</f>
        <v>322.80165289256195</v>
      </c>
      <c r="J118" s="234">
        <v>390.59</v>
      </c>
      <c r="K118" s="234">
        <v>390.59</v>
      </c>
      <c r="L118" s="162" t="s">
        <v>52</v>
      </c>
      <c r="M118" s="162"/>
      <c r="N118" s="173" t="s">
        <v>193</v>
      </c>
      <c r="O118" s="232" t="s">
        <v>194</v>
      </c>
      <c r="P118" s="248" t="s">
        <v>37</v>
      </c>
      <c r="Q118" s="170" t="s">
        <v>493</v>
      </c>
      <c r="R118" s="171" t="s">
        <v>1192</v>
      </c>
      <c r="S118" s="162"/>
      <c r="T118" s="237" t="s">
        <v>1995</v>
      </c>
      <c r="U118" s="176">
        <v>43397</v>
      </c>
      <c r="V118" s="176">
        <v>43404</v>
      </c>
      <c r="W118" s="176">
        <v>43409</v>
      </c>
      <c r="X118" s="176">
        <v>43430</v>
      </c>
      <c r="Y118" s="213"/>
      <c r="Z118" s="213"/>
      <c r="AA118" s="213"/>
      <c r="AB118" s="214">
        <f t="shared" si="1"/>
        <v>322.80165289256195</v>
      </c>
      <c r="AC118" s="256">
        <v>390.59</v>
      </c>
      <c r="AD118" s="238">
        <v>0.21</v>
      </c>
      <c r="AE118" s="212" t="s">
        <v>38</v>
      </c>
      <c r="AF118" s="239" t="s">
        <v>37</v>
      </c>
      <c r="AG118" s="176">
        <f>Tabla14[[#This Row],[DATA FI EXECUCIÓ]]</f>
        <v>43430</v>
      </c>
      <c r="AH118" s="214">
        <f>Tabla14[[#This Row],[IMPORT ADJUDICACIÓ (SENSE IVA)]]</f>
        <v>322.80165289256195</v>
      </c>
      <c r="AI118" s="240" t="s">
        <v>1857</v>
      </c>
    </row>
    <row r="119" spans="1:35" ht="24.75" customHeight="1" x14ac:dyDescent="0.25">
      <c r="A119" s="98" t="s">
        <v>28</v>
      </c>
      <c r="B119" s="245" t="s">
        <v>29</v>
      </c>
      <c r="C119" s="167" t="s">
        <v>65</v>
      </c>
      <c r="D119" s="245">
        <v>2018</v>
      </c>
      <c r="E119" s="241">
        <v>2018014921</v>
      </c>
      <c r="F119" s="247" t="s">
        <v>2058</v>
      </c>
      <c r="G119" s="167" t="s">
        <v>32</v>
      </c>
      <c r="H119" s="245" t="s">
        <v>33</v>
      </c>
      <c r="I119" s="233">
        <f>Tabla14[[#This Row],[IMPORT ADJUDICACIÓ (SENSE IVA)]]</f>
        <v>5000</v>
      </c>
      <c r="J119" s="234">
        <v>6050</v>
      </c>
      <c r="K119" s="234">
        <v>6050</v>
      </c>
      <c r="L119" s="167"/>
      <c r="M119" s="16" t="s">
        <v>79</v>
      </c>
      <c r="N119" s="173" t="s">
        <v>2059</v>
      </c>
      <c r="O119" s="169" t="s">
        <v>2060</v>
      </c>
      <c r="P119" s="245" t="s">
        <v>37</v>
      </c>
      <c r="Q119" s="170" t="s">
        <v>493</v>
      </c>
      <c r="R119" s="171" t="s">
        <v>500</v>
      </c>
      <c r="S119" s="167"/>
      <c r="T119" s="124" t="s">
        <v>1954</v>
      </c>
      <c r="U119" s="176">
        <v>43370</v>
      </c>
      <c r="V119" s="176">
        <v>43377</v>
      </c>
      <c r="W119" s="176">
        <v>43381</v>
      </c>
      <c r="X119" s="177">
        <v>43396</v>
      </c>
      <c r="Y119" s="215"/>
      <c r="Z119" s="215"/>
      <c r="AA119" s="215"/>
      <c r="AB119" s="214">
        <f t="shared" si="1"/>
        <v>5000</v>
      </c>
      <c r="AC119" s="256">
        <v>6050</v>
      </c>
      <c r="AD119" s="242">
        <v>0.21</v>
      </c>
      <c r="AE119" s="243" t="s">
        <v>38</v>
      </c>
      <c r="AF119" s="244" t="s">
        <v>37</v>
      </c>
      <c r="AG119" s="176">
        <f>Tabla14[[#This Row],[DATA FI EXECUCIÓ]]</f>
        <v>43396</v>
      </c>
      <c r="AH119" s="214">
        <f>Tabla14[[#This Row],[IMPORT ADJUDICACIÓ (SENSE IVA)]]</f>
        <v>5000</v>
      </c>
      <c r="AI119" s="240" t="s">
        <v>1857</v>
      </c>
    </row>
    <row r="120" spans="1:35" ht="24.75" customHeight="1" x14ac:dyDescent="0.25">
      <c r="A120" s="98" t="s">
        <v>28</v>
      </c>
      <c r="B120" s="245" t="s">
        <v>29</v>
      </c>
      <c r="C120" s="167" t="s">
        <v>65</v>
      </c>
      <c r="D120" s="245">
        <v>2018</v>
      </c>
      <c r="E120" s="241">
        <v>2018016558</v>
      </c>
      <c r="F120" s="278" t="s">
        <v>2061</v>
      </c>
      <c r="G120" s="167" t="s">
        <v>32</v>
      </c>
      <c r="H120" s="245" t="s">
        <v>33</v>
      </c>
      <c r="I120" s="233">
        <f>Tabla14[[#This Row],[IMPORT ADJUDICACIÓ (SENSE IVA)]]</f>
        <v>88</v>
      </c>
      <c r="J120" s="234">
        <v>106.48</v>
      </c>
      <c r="K120" s="234">
        <v>106.48</v>
      </c>
      <c r="L120" s="167"/>
      <c r="M120" s="16" t="s">
        <v>79</v>
      </c>
      <c r="N120" s="162" t="s">
        <v>199</v>
      </c>
      <c r="O120" s="232" t="s">
        <v>200</v>
      </c>
      <c r="P120" s="245" t="s">
        <v>37</v>
      </c>
      <c r="Q120" s="170" t="s">
        <v>493</v>
      </c>
      <c r="R120" s="262">
        <v>8156</v>
      </c>
      <c r="S120" s="167"/>
      <c r="T120" s="237" t="s">
        <v>1845</v>
      </c>
      <c r="U120" s="176">
        <v>43389</v>
      </c>
      <c r="V120" s="176">
        <v>43389</v>
      </c>
      <c r="W120" s="176">
        <v>43395</v>
      </c>
      <c r="X120" s="177">
        <v>43461</v>
      </c>
      <c r="Y120" s="215"/>
      <c r="Z120" s="215"/>
      <c r="AA120" s="215"/>
      <c r="AB120" s="214">
        <f t="shared" si="1"/>
        <v>88</v>
      </c>
      <c r="AC120" s="256">
        <v>106.48</v>
      </c>
      <c r="AD120" s="242">
        <v>0.21</v>
      </c>
      <c r="AE120" s="243" t="s">
        <v>38</v>
      </c>
      <c r="AF120" s="244" t="s">
        <v>37</v>
      </c>
      <c r="AG120" s="176">
        <f>Tabla14[[#This Row],[DATA FI EXECUCIÓ]]</f>
        <v>43461</v>
      </c>
      <c r="AH120" s="214">
        <f>Tabla14[[#This Row],[IMPORT ADJUDICACIÓ (SENSE IVA)]]</f>
        <v>88</v>
      </c>
      <c r="AI120" s="240" t="s">
        <v>1857</v>
      </c>
    </row>
    <row r="121" spans="1:35" ht="24.75" customHeight="1" x14ac:dyDescent="0.25">
      <c r="A121" s="98" t="s">
        <v>28</v>
      </c>
      <c r="B121" s="248" t="s">
        <v>29</v>
      </c>
      <c r="C121" s="162" t="s">
        <v>65</v>
      </c>
      <c r="D121" s="248">
        <v>2018</v>
      </c>
      <c r="E121" s="231">
        <v>2018011260</v>
      </c>
      <c r="F121" s="281" t="s">
        <v>2062</v>
      </c>
      <c r="G121" s="162" t="s">
        <v>32</v>
      </c>
      <c r="H121" s="248" t="s">
        <v>33</v>
      </c>
      <c r="I121" s="233">
        <f>Tabla14[[#This Row],[IMPORT ADJUDICACIÓ (SENSE IVA)]]</f>
        <v>239.0330578512397</v>
      </c>
      <c r="J121" s="234">
        <v>289.23</v>
      </c>
      <c r="K121" s="234">
        <v>289.23</v>
      </c>
      <c r="L121" s="162"/>
      <c r="M121" s="16" t="s">
        <v>79</v>
      </c>
      <c r="N121" s="162" t="s">
        <v>199</v>
      </c>
      <c r="O121" s="164" t="s">
        <v>200</v>
      </c>
      <c r="P121" s="248" t="s">
        <v>37</v>
      </c>
      <c r="Q121" s="165" t="s">
        <v>493</v>
      </c>
      <c r="R121" s="303" t="s">
        <v>503</v>
      </c>
      <c r="S121" s="162"/>
      <c r="T121" s="124" t="s">
        <v>1845</v>
      </c>
      <c r="U121" s="176">
        <v>43348</v>
      </c>
      <c r="V121" s="176">
        <v>43350</v>
      </c>
      <c r="W121" s="176">
        <v>43350</v>
      </c>
      <c r="X121" s="176">
        <v>43461</v>
      </c>
      <c r="Y121" s="213"/>
      <c r="Z121" s="213"/>
      <c r="AA121" s="213"/>
      <c r="AB121" s="214">
        <f t="shared" si="1"/>
        <v>239.0330578512397</v>
      </c>
      <c r="AC121" s="256">
        <v>289.23</v>
      </c>
      <c r="AD121" s="238">
        <v>0.21</v>
      </c>
      <c r="AE121" s="212" t="s">
        <v>38</v>
      </c>
      <c r="AF121" s="239" t="s">
        <v>37</v>
      </c>
      <c r="AG121" s="176">
        <f>Tabla14[[#This Row],[DATA FI EXECUCIÓ]]</f>
        <v>43461</v>
      </c>
      <c r="AH121" s="214">
        <f>Tabla14[[#This Row],[IMPORT ADJUDICACIÓ (SENSE IVA)]]</f>
        <v>239.0330578512397</v>
      </c>
      <c r="AI121" s="240" t="s">
        <v>1857</v>
      </c>
    </row>
    <row r="122" spans="1:35" ht="24.75" customHeight="1" x14ac:dyDescent="0.25">
      <c r="A122" s="98" t="s">
        <v>28</v>
      </c>
      <c r="B122" s="245" t="s">
        <v>29</v>
      </c>
      <c r="C122" s="162" t="s">
        <v>65</v>
      </c>
      <c r="D122" s="245">
        <v>2018</v>
      </c>
      <c r="E122" s="241">
        <v>2018010625</v>
      </c>
      <c r="F122" s="247" t="s">
        <v>2063</v>
      </c>
      <c r="G122" s="167" t="s">
        <v>32</v>
      </c>
      <c r="H122" s="245" t="s">
        <v>33</v>
      </c>
      <c r="I122" s="233">
        <f>Tabla14[[#This Row],[IMPORT ADJUDICACIÓ (SENSE IVA)]]</f>
        <v>88</v>
      </c>
      <c r="J122" s="234">
        <v>106.48</v>
      </c>
      <c r="K122" s="234">
        <v>106.48</v>
      </c>
      <c r="L122" s="167"/>
      <c r="M122" s="16" t="s">
        <v>79</v>
      </c>
      <c r="N122" s="167" t="s">
        <v>199</v>
      </c>
      <c r="O122" s="169" t="s">
        <v>200</v>
      </c>
      <c r="P122" s="245" t="s">
        <v>37</v>
      </c>
      <c r="Q122" s="170" t="s">
        <v>493</v>
      </c>
      <c r="R122" s="275" t="s">
        <v>503</v>
      </c>
      <c r="S122" s="167"/>
      <c r="T122" s="124" t="s">
        <v>1845</v>
      </c>
      <c r="U122" s="176">
        <v>43284</v>
      </c>
      <c r="V122" s="176">
        <v>43284</v>
      </c>
      <c r="W122" s="176">
        <v>43286</v>
      </c>
      <c r="X122" s="177">
        <v>43311</v>
      </c>
      <c r="Y122" s="215"/>
      <c r="Z122" s="215"/>
      <c r="AA122" s="215"/>
      <c r="AB122" s="214">
        <f t="shared" si="1"/>
        <v>88</v>
      </c>
      <c r="AC122" s="256">
        <v>106.48</v>
      </c>
      <c r="AD122" s="242">
        <v>0.21</v>
      </c>
      <c r="AE122" s="243" t="s">
        <v>38</v>
      </c>
      <c r="AF122" s="244" t="s">
        <v>37</v>
      </c>
      <c r="AG122" s="176">
        <f>Tabla14[[#This Row],[DATA FI EXECUCIÓ]]</f>
        <v>43311</v>
      </c>
      <c r="AH122" s="214">
        <f>Tabla14[[#This Row],[IMPORT ADJUDICACIÓ (SENSE IVA)]]</f>
        <v>88</v>
      </c>
      <c r="AI122" s="240" t="s">
        <v>1857</v>
      </c>
    </row>
    <row r="123" spans="1:35" ht="24.75" customHeight="1" x14ac:dyDescent="0.25">
      <c r="A123" s="98" t="s">
        <v>28</v>
      </c>
      <c r="B123" s="248" t="s">
        <v>29</v>
      </c>
      <c r="C123" s="162" t="s">
        <v>65</v>
      </c>
      <c r="D123" s="248">
        <v>2018</v>
      </c>
      <c r="E123" s="231">
        <v>2018014180</v>
      </c>
      <c r="F123" s="281" t="s">
        <v>2064</v>
      </c>
      <c r="G123" s="162" t="s">
        <v>32</v>
      </c>
      <c r="H123" s="248" t="s">
        <v>33</v>
      </c>
      <c r="I123" s="233">
        <f>Tabla14[[#This Row],[IMPORT ADJUDICACIÓ (SENSE IVA)]]</f>
        <v>286.19008264462815</v>
      </c>
      <c r="J123" s="234">
        <v>346.29</v>
      </c>
      <c r="K123" s="234">
        <v>346.29</v>
      </c>
      <c r="L123" s="162"/>
      <c r="M123" s="16" t="s">
        <v>79</v>
      </c>
      <c r="N123" s="162" t="s">
        <v>199</v>
      </c>
      <c r="O123" s="164" t="s">
        <v>200</v>
      </c>
      <c r="P123" s="248" t="s">
        <v>37</v>
      </c>
      <c r="Q123" s="165" t="s">
        <v>493</v>
      </c>
      <c r="R123" s="303" t="s">
        <v>503</v>
      </c>
      <c r="S123" s="162"/>
      <c r="T123" s="124" t="s">
        <v>1848</v>
      </c>
      <c r="U123" s="176">
        <v>43356</v>
      </c>
      <c r="V123" s="176">
        <v>43357</v>
      </c>
      <c r="W123" s="176">
        <v>43357</v>
      </c>
      <c r="X123" s="176">
        <v>43381</v>
      </c>
      <c r="Y123" s="213"/>
      <c r="Z123" s="213"/>
      <c r="AA123" s="213"/>
      <c r="AB123" s="214">
        <f t="shared" si="1"/>
        <v>286.19008264462815</v>
      </c>
      <c r="AC123" s="256">
        <v>346.29</v>
      </c>
      <c r="AD123" s="238">
        <v>0.21</v>
      </c>
      <c r="AE123" s="212" t="s">
        <v>38</v>
      </c>
      <c r="AF123" s="239" t="s">
        <v>37</v>
      </c>
      <c r="AG123" s="176">
        <f>Tabla14[[#This Row],[DATA FI EXECUCIÓ]]</f>
        <v>43381</v>
      </c>
      <c r="AH123" s="214">
        <f>Tabla14[[#This Row],[IMPORT ADJUDICACIÓ (SENSE IVA)]]</f>
        <v>286.19008264462815</v>
      </c>
      <c r="AI123" s="240" t="s">
        <v>1857</v>
      </c>
    </row>
    <row r="124" spans="1:35" ht="24.75" customHeight="1" x14ac:dyDescent="0.25">
      <c r="A124" s="98" t="s">
        <v>28</v>
      </c>
      <c r="B124" s="245" t="s">
        <v>29</v>
      </c>
      <c r="C124" s="162" t="s">
        <v>65</v>
      </c>
      <c r="D124" s="245">
        <v>2018</v>
      </c>
      <c r="E124" s="241">
        <v>2018014182</v>
      </c>
      <c r="F124" s="247" t="s">
        <v>2065</v>
      </c>
      <c r="G124" s="167" t="s">
        <v>32</v>
      </c>
      <c r="H124" s="245" t="s">
        <v>33</v>
      </c>
      <c r="I124" s="233">
        <f>Tabla14[[#This Row],[IMPORT ADJUDICACIÓ (SENSE IVA)]]</f>
        <v>590.2066115702479</v>
      </c>
      <c r="J124" s="234">
        <v>714.15</v>
      </c>
      <c r="K124" s="234">
        <v>714.15</v>
      </c>
      <c r="L124" s="167"/>
      <c r="M124" s="16" t="s">
        <v>79</v>
      </c>
      <c r="N124" s="167" t="s">
        <v>199</v>
      </c>
      <c r="O124" s="169" t="s">
        <v>200</v>
      </c>
      <c r="P124" s="245" t="s">
        <v>37</v>
      </c>
      <c r="Q124" s="170" t="s">
        <v>493</v>
      </c>
      <c r="R124" s="275" t="s">
        <v>503</v>
      </c>
      <c r="S124" s="167"/>
      <c r="T124" s="124" t="s">
        <v>1848</v>
      </c>
      <c r="U124" s="176">
        <v>43362</v>
      </c>
      <c r="V124" s="176">
        <v>43363</v>
      </c>
      <c r="W124" s="176">
        <v>43364</v>
      </c>
      <c r="X124" s="177">
        <v>43381</v>
      </c>
      <c r="Y124" s="215"/>
      <c r="Z124" s="215"/>
      <c r="AA124" s="215"/>
      <c r="AB124" s="214">
        <f t="shared" si="1"/>
        <v>590.2066115702479</v>
      </c>
      <c r="AC124" s="256">
        <v>714.15</v>
      </c>
      <c r="AD124" s="242">
        <v>0.21</v>
      </c>
      <c r="AE124" s="243" t="s">
        <v>38</v>
      </c>
      <c r="AF124" s="244" t="s">
        <v>37</v>
      </c>
      <c r="AG124" s="176">
        <f>Tabla14[[#This Row],[DATA FI EXECUCIÓ]]</f>
        <v>43381</v>
      </c>
      <c r="AH124" s="214">
        <f>Tabla14[[#This Row],[IMPORT ADJUDICACIÓ (SENSE IVA)]]</f>
        <v>590.2066115702479</v>
      </c>
      <c r="AI124" s="240" t="s">
        <v>1857</v>
      </c>
    </row>
    <row r="125" spans="1:35" ht="24.75" customHeight="1" x14ac:dyDescent="0.25">
      <c r="A125" s="98" t="s">
        <v>28</v>
      </c>
      <c r="B125" s="248" t="s">
        <v>29</v>
      </c>
      <c r="C125" s="162" t="s">
        <v>65</v>
      </c>
      <c r="D125" s="248">
        <v>2018</v>
      </c>
      <c r="E125" s="231">
        <v>2018011832</v>
      </c>
      <c r="F125" s="281" t="s">
        <v>2066</v>
      </c>
      <c r="G125" s="162" t="s">
        <v>32</v>
      </c>
      <c r="H125" s="248" t="s">
        <v>33</v>
      </c>
      <c r="I125" s="233">
        <f>Tabla14[[#This Row],[IMPORT ADJUDICACIÓ (SENSE IVA)]]</f>
        <v>980.38016528925618</v>
      </c>
      <c r="J125" s="234">
        <v>1186.26</v>
      </c>
      <c r="K125" s="234">
        <v>1186.26</v>
      </c>
      <c r="L125" s="162"/>
      <c r="M125" s="16" t="s">
        <v>79</v>
      </c>
      <c r="N125" s="162" t="s">
        <v>199</v>
      </c>
      <c r="O125" s="164" t="s">
        <v>200</v>
      </c>
      <c r="P125" s="248" t="s">
        <v>37</v>
      </c>
      <c r="Q125" s="165" t="s">
        <v>493</v>
      </c>
      <c r="R125" s="303" t="s">
        <v>503</v>
      </c>
      <c r="S125" s="162"/>
      <c r="T125" s="124" t="s">
        <v>1848</v>
      </c>
      <c r="U125" s="176">
        <v>43299</v>
      </c>
      <c r="V125" s="176">
        <v>43301</v>
      </c>
      <c r="W125" s="176">
        <v>43304</v>
      </c>
      <c r="X125" s="176">
        <v>43461</v>
      </c>
      <c r="Y125" s="213"/>
      <c r="Z125" s="213"/>
      <c r="AA125" s="213"/>
      <c r="AB125" s="214">
        <f t="shared" si="1"/>
        <v>980.38016528925618</v>
      </c>
      <c r="AC125" s="256">
        <v>1186.26</v>
      </c>
      <c r="AD125" s="238">
        <v>0.21</v>
      </c>
      <c r="AE125" s="212" t="s">
        <v>38</v>
      </c>
      <c r="AF125" s="239" t="s">
        <v>37</v>
      </c>
      <c r="AG125" s="176">
        <f>Tabla14[[#This Row],[DATA FI EXECUCIÓ]]</f>
        <v>43461</v>
      </c>
      <c r="AH125" s="214">
        <f>Tabla14[[#This Row],[IMPORT ADJUDICACIÓ (SENSE IVA)]]</f>
        <v>980.38016528925618</v>
      </c>
      <c r="AI125" s="240" t="s">
        <v>1857</v>
      </c>
    </row>
    <row r="126" spans="1:35" ht="24.75" customHeight="1" x14ac:dyDescent="0.25">
      <c r="A126" s="98" t="s">
        <v>28</v>
      </c>
      <c r="B126" s="248" t="s">
        <v>29</v>
      </c>
      <c r="C126" s="162" t="s">
        <v>65</v>
      </c>
      <c r="D126" s="248">
        <v>2018</v>
      </c>
      <c r="E126" s="231">
        <v>2018017099</v>
      </c>
      <c r="F126" s="278" t="s">
        <v>2067</v>
      </c>
      <c r="G126" s="162" t="s">
        <v>32</v>
      </c>
      <c r="H126" s="248" t="s">
        <v>33</v>
      </c>
      <c r="I126" s="233">
        <f>Tabla14[[#This Row],[IMPORT ADJUDICACIÓ (SENSE IVA)]]</f>
        <v>68.231404958677686</v>
      </c>
      <c r="J126" s="234">
        <v>82.56</v>
      </c>
      <c r="K126" s="234">
        <v>82.56</v>
      </c>
      <c r="L126" s="162"/>
      <c r="M126" s="16" t="s">
        <v>79</v>
      </c>
      <c r="N126" s="304" t="s">
        <v>199</v>
      </c>
      <c r="O126" s="305" t="s">
        <v>200</v>
      </c>
      <c r="P126" s="248" t="s">
        <v>37</v>
      </c>
      <c r="Q126" s="165" t="s">
        <v>493</v>
      </c>
      <c r="R126" s="303" t="s">
        <v>503</v>
      </c>
      <c r="S126" s="162"/>
      <c r="T126" s="124" t="s">
        <v>1846</v>
      </c>
      <c r="U126" s="176">
        <v>43403</v>
      </c>
      <c r="V126" s="176">
        <v>43404</v>
      </c>
      <c r="W126" s="176">
        <v>43409</v>
      </c>
      <c r="X126" s="176">
        <v>43461</v>
      </c>
      <c r="Y126" s="213"/>
      <c r="Z126" s="213"/>
      <c r="AA126" s="213"/>
      <c r="AB126" s="214">
        <f t="shared" si="1"/>
        <v>68.231404958677686</v>
      </c>
      <c r="AC126" s="256">
        <v>82.56</v>
      </c>
      <c r="AD126" s="238">
        <v>0.21</v>
      </c>
      <c r="AE126" s="212" t="s">
        <v>38</v>
      </c>
      <c r="AF126" s="239" t="s">
        <v>37</v>
      </c>
      <c r="AG126" s="176">
        <f>Tabla14[[#This Row],[DATA FI EXECUCIÓ]]</f>
        <v>43461</v>
      </c>
      <c r="AH126" s="214">
        <f>Tabla14[[#This Row],[IMPORT ADJUDICACIÓ (SENSE IVA)]]</f>
        <v>68.231404958677686</v>
      </c>
      <c r="AI126" s="240" t="s">
        <v>1857</v>
      </c>
    </row>
    <row r="127" spans="1:35" ht="24.75" customHeight="1" x14ac:dyDescent="0.25">
      <c r="A127" s="98" t="s">
        <v>28</v>
      </c>
      <c r="B127" s="248" t="s">
        <v>29</v>
      </c>
      <c r="C127" s="162" t="s">
        <v>65</v>
      </c>
      <c r="D127" s="248">
        <v>2018</v>
      </c>
      <c r="E127" s="231">
        <v>2018017101</v>
      </c>
      <c r="F127" s="278" t="s">
        <v>2068</v>
      </c>
      <c r="G127" s="162" t="s">
        <v>32</v>
      </c>
      <c r="H127" s="248" t="s">
        <v>33</v>
      </c>
      <c r="I127" s="233">
        <f>Tabla14[[#This Row],[IMPORT ADJUDICACIÓ (SENSE IVA)]]</f>
        <v>427.67768595041326</v>
      </c>
      <c r="J127" s="234">
        <v>517.49</v>
      </c>
      <c r="K127" s="234">
        <v>517.49</v>
      </c>
      <c r="L127" s="162"/>
      <c r="M127" s="16" t="s">
        <v>79</v>
      </c>
      <c r="N127" s="304" t="s">
        <v>199</v>
      </c>
      <c r="O127" s="305" t="s">
        <v>200</v>
      </c>
      <c r="P127" s="248" t="s">
        <v>37</v>
      </c>
      <c r="Q127" s="165" t="s">
        <v>493</v>
      </c>
      <c r="R127" s="303" t="s">
        <v>503</v>
      </c>
      <c r="S127" s="162"/>
      <c r="T127" s="124" t="s">
        <v>1847</v>
      </c>
      <c r="U127" s="176">
        <v>43403</v>
      </c>
      <c r="V127" s="176">
        <v>43404</v>
      </c>
      <c r="W127" s="176">
        <v>43409</v>
      </c>
      <c r="X127" s="176">
        <v>43461</v>
      </c>
      <c r="Y127" s="213"/>
      <c r="Z127" s="213"/>
      <c r="AA127" s="213"/>
      <c r="AB127" s="214">
        <f t="shared" si="1"/>
        <v>427.67768595041326</v>
      </c>
      <c r="AC127" s="256">
        <v>517.49</v>
      </c>
      <c r="AD127" s="238">
        <v>0.21</v>
      </c>
      <c r="AE127" s="212" t="s">
        <v>38</v>
      </c>
      <c r="AF127" s="239" t="s">
        <v>37</v>
      </c>
      <c r="AG127" s="176">
        <f>Tabla14[[#This Row],[DATA FI EXECUCIÓ]]</f>
        <v>43461</v>
      </c>
      <c r="AH127" s="214">
        <f>Tabla14[[#This Row],[IMPORT ADJUDICACIÓ (SENSE IVA)]]</f>
        <v>427.67768595041326</v>
      </c>
      <c r="AI127" s="240" t="s">
        <v>1857</v>
      </c>
    </row>
    <row r="128" spans="1:35" ht="24.75" customHeight="1" x14ac:dyDescent="0.25">
      <c r="A128" s="98" t="s">
        <v>28</v>
      </c>
      <c r="B128" s="248" t="s">
        <v>29</v>
      </c>
      <c r="C128" s="117" t="s">
        <v>65</v>
      </c>
      <c r="D128" s="248">
        <v>2018</v>
      </c>
      <c r="E128" s="231">
        <v>2018015674</v>
      </c>
      <c r="F128" s="281" t="s">
        <v>2069</v>
      </c>
      <c r="G128" s="162" t="s">
        <v>32</v>
      </c>
      <c r="H128" s="248" t="s">
        <v>33</v>
      </c>
      <c r="I128" s="233">
        <f>Tabla14[[#This Row],[IMPORT ADJUDICACIÓ (SENSE IVA)]]</f>
        <v>240</v>
      </c>
      <c r="J128" s="234">
        <v>290.39999999999998</v>
      </c>
      <c r="K128" s="234">
        <v>290.39999999999998</v>
      </c>
      <c r="L128" s="162"/>
      <c r="M128" s="116" t="s">
        <v>79</v>
      </c>
      <c r="N128" s="135" t="s">
        <v>1617</v>
      </c>
      <c r="O128" s="164" t="s">
        <v>1618</v>
      </c>
      <c r="P128" s="248" t="s">
        <v>37</v>
      </c>
      <c r="Q128" s="135" t="s">
        <v>493</v>
      </c>
      <c r="R128" s="124" t="s">
        <v>933</v>
      </c>
      <c r="S128" s="162"/>
      <c r="T128" s="124" t="s">
        <v>888</v>
      </c>
      <c r="U128" s="176">
        <v>43371</v>
      </c>
      <c r="V128" s="176">
        <v>43381</v>
      </c>
      <c r="W128" s="176">
        <v>43382</v>
      </c>
      <c r="X128" s="176">
        <v>43396</v>
      </c>
      <c r="Y128" s="213"/>
      <c r="Z128" s="213"/>
      <c r="AA128" s="213"/>
      <c r="AB128" s="214">
        <f t="shared" si="1"/>
        <v>240</v>
      </c>
      <c r="AC128" s="256">
        <v>290.39999999999998</v>
      </c>
      <c r="AD128" s="238">
        <v>0.21</v>
      </c>
      <c r="AE128" s="212" t="s">
        <v>38</v>
      </c>
      <c r="AF128" s="239" t="s">
        <v>37</v>
      </c>
      <c r="AG128" s="176">
        <f>Tabla14[[#This Row],[DATA FI EXECUCIÓ]]</f>
        <v>43396</v>
      </c>
      <c r="AH128" s="214">
        <f>Tabla14[[#This Row],[IMPORT ADJUDICACIÓ (SENSE IVA)]]</f>
        <v>240</v>
      </c>
      <c r="AI128" s="240" t="s">
        <v>1857</v>
      </c>
    </row>
    <row r="129" spans="1:35" ht="24.75" customHeight="1" x14ac:dyDescent="0.25">
      <c r="A129" s="98" t="s">
        <v>28</v>
      </c>
      <c r="B129" s="245" t="s">
        <v>29</v>
      </c>
      <c r="C129" s="167" t="s">
        <v>40</v>
      </c>
      <c r="D129" s="245">
        <v>2018</v>
      </c>
      <c r="E129" s="241">
        <v>2018013060</v>
      </c>
      <c r="F129" s="247" t="s">
        <v>2070</v>
      </c>
      <c r="G129" s="167" t="s">
        <v>32</v>
      </c>
      <c r="H129" s="245" t="s">
        <v>33</v>
      </c>
      <c r="I129" s="233">
        <f>Tabla14[[#This Row],[IMPORT ADJUDICACIÓ (SENSE IVA)]]</f>
        <v>1906.0495867768598</v>
      </c>
      <c r="J129" s="234">
        <v>2306.3200000000002</v>
      </c>
      <c r="K129" s="234">
        <v>2306.3200000000002</v>
      </c>
      <c r="L129" s="167" t="s">
        <v>52</v>
      </c>
      <c r="M129" s="167"/>
      <c r="N129" s="173" t="s">
        <v>2071</v>
      </c>
      <c r="O129" s="169" t="s">
        <v>2072</v>
      </c>
      <c r="P129" s="245" t="s">
        <v>37</v>
      </c>
      <c r="Q129" s="135" t="s">
        <v>493</v>
      </c>
      <c r="R129" s="171" t="s">
        <v>503</v>
      </c>
      <c r="S129" s="167"/>
      <c r="T129" s="124" t="s">
        <v>2073</v>
      </c>
      <c r="U129" s="176">
        <v>43335</v>
      </c>
      <c r="V129" s="176">
        <v>43349</v>
      </c>
      <c r="W129" s="176">
        <v>43349</v>
      </c>
      <c r="X129" s="177">
        <v>43438</v>
      </c>
      <c r="Y129" s="215"/>
      <c r="Z129" s="215"/>
      <c r="AA129" s="215"/>
      <c r="AB129" s="214">
        <f t="shared" si="1"/>
        <v>1906.0495867768598</v>
      </c>
      <c r="AC129" s="256">
        <v>2306.3200000000002</v>
      </c>
      <c r="AD129" s="242">
        <v>0.21</v>
      </c>
      <c r="AE129" s="243" t="s">
        <v>38</v>
      </c>
      <c r="AF129" s="244" t="s">
        <v>37</v>
      </c>
      <c r="AG129" s="176">
        <f>Tabla14[[#This Row],[DATA FI EXECUCIÓ]]</f>
        <v>43438</v>
      </c>
      <c r="AH129" s="214">
        <f>Tabla14[[#This Row],[IMPORT ADJUDICACIÓ (SENSE IVA)]]</f>
        <v>1906.0495867768598</v>
      </c>
      <c r="AI129" s="240" t="s">
        <v>1857</v>
      </c>
    </row>
    <row r="130" spans="1:35" ht="24.75" customHeight="1" x14ac:dyDescent="0.25">
      <c r="A130" s="98" t="s">
        <v>28</v>
      </c>
      <c r="B130" s="245" t="s">
        <v>29</v>
      </c>
      <c r="C130" s="167" t="s">
        <v>65</v>
      </c>
      <c r="D130" s="245">
        <v>2018</v>
      </c>
      <c r="E130" s="241">
        <v>2018015069</v>
      </c>
      <c r="F130" s="247" t="s">
        <v>2074</v>
      </c>
      <c r="G130" s="167" t="s">
        <v>32</v>
      </c>
      <c r="H130" s="245" t="s">
        <v>33</v>
      </c>
      <c r="I130" s="233">
        <f>Tabla14[[#This Row],[IMPORT ADJUDICACIÓ (SENSE IVA)]]</f>
        <v>2017.9586776859505</v>
      </c>
      <c r="J130" s="234">
        <v>2441.73</v>
      </c>
      <c r="K130" s="234">
        <v>2441.73</v>
      </c>
      <c r="L130" s="167"/>
      <c r="M130" s="116" t="s">
        <v>79</v>
      </c>
      <c r="N130" s="170" t="s">
        <v>2075</v>
      </c>
      <c r="O130" s="169" t="s">
        <v>2076</v>
      </c>
      <c r="P130" s="245" t="s">
        <v>37</v>
      </c>
      <c r="Q130" s="135" t="s">
        <v>493</v>
      </c>
      <c r="R130" s="171" t="s">
        <v>2077</v>
      </c>
      <c r="S130" s="167"/>
      <c r="T130" s="124" t="s">
        <v>2078</v>
      </c>
      <c r="U130" s="176">
        <v>43374</v>
      </c>
      <c r="V130" s="176">
        <v>43377</v>
      </c>
      <c r="W130" s="176">
        <v>43381</v>
      </c>
      <c r="X130" s="177">
        <v>43423</v>
      </c>
      <c r="Y130" s="215"/>
      <c r="Z130" s="215"/>
      <c r="AA130" s="215"/>
      <c r="AB130" s="214">
        <f t="shared" ref="AB130:AB193" si="2">AC130/(1+AD130)</f>
        <v>2017.9586776859505</v>
      </c>
      <c r="AC130" s="256">
        <v>2441.73</v>
      </c>
      <c r="AD130" s="242">
        <v>0.21</v>
      </c>
      <c r="AE130" s="243" t="s">
        <v>38</v>
      </c>
      <c r="AF130" s="244" t="s">
        <v>37</v>
      </c>
      <c r="AG130" s="176">
        <f>Tabla14[[#This Row],[DATA FI EXECUCIÓ]]</f>
        <v>43423</v>
      </c>
      <c r="AH130" s="214">
        <f>Tabla14[[#This Row],[IMPORT ADJUDICACIÓ (SENSE IVA)]]</f>
        <v>2017.9586776859505</v>
      </c>
      <c r="AI130" s="240" t="s">
        <v>1857</v>
      </c>
    </row>
    <row r="131" spans="1:35" ht="24.75" customHeight="1" x14ac:dyDescent="0.25">
      <c r="A131" s="98" t="s">
        <v>28</v>
      </c>
      <c r="B131" s="248" t="s">
        <v>29</v>
      </c>
      <c r="C131" s="162" t="s">
        <v>65</v>
      </c>
      <c r="D131" s="248">
        <v>2018</v>
      </c>
      <c r="E131" s="231">
        <v>2018015554</v>
      </c>
      <c r="F131" s="281" t="s">
        <v>2079</v>
      </c>
      <c r="G131" s="162" t="s">
        <v>32</v>
      </c>
      <c r="H131" s="245" t="s">
        <v>33</v>
      </c>
      <c r="I131" s="233">
        <f>Tabla14[[#This Row],[IMPORT ADJUDICACIÓ (SENSE IVA)]]</f>
        <v>1173</v>
      </c>
      <c r="J131" s="234">
        <v>1419.33</v>
      </c>
      <c r="K131" s="234">
        <v>1419.33</v>
      </c>
      <c r="L131" s="162"/>
      <c r="M131" s="116" t="s">
        <v>79</v>
      </c>
      <c r="N131" s="174" t="s">
        <v>2080</v>
      </c>
      <c r="O131" s="164" t="s">
        <v>2081</v>
      </c>
      <c r="P131" s="245" t="s">
        <v>37</v>
      </c>
      <c r="Q131" s="165" t="s">
        <v>1663</v>
      </c>
      <c r="R131" s="166" t="s">
        <v>2082</v>
      </c>
      <c r="S131" s="162"/>
      <c r="T131" s="124" t="s">
        <v>2083</v>
      </c>
      <c r="U131" s="176">
        <v>43374</v>
      </c>
      <c r="V131" s="176">
        <v>43377</v>
      </c>
      <c r="W131" s="176">
        <v>43381</v>
      </c>
      <c r="X131" s="176">
        <v>43451</v>
      </c>
      <c r="Y131" s="213"/>
      <c r="Z131" s="213"/>
      <c r="AA131" s="213"/>
      <c r="AB131" s="214">
        <f t="shared" si="2"/>
        <v>1173</v>
      </c>
      <c r="AC131" s="256">
        <v>1419.33</v>
      </c>
      <c r="AD131" s="238">
        <v>0.21</v>
      </c>
      <c r="AE131" s="212" t="s">
        <v>38</v>
      </c>
      <c r="AF131" s="239" t="s">
        <v>37</v>
      </c>
      <c r="AG131" s="176">
        <f>Tabla14[[#This Row],[DATA FI EXECUCIÓ]]</f>
        <v>43451</v>
      </c>
      <c r="AH131" s="214">
        <f>Tabla14[[#This Row],[IMPORT ADJUDICACIÓ (SENSE IVA)]]</f>
        <v>1173</v>
      </c>
      <c r="AI131" s="240" t="s">
        <v>1857</v>
      </c>
    </row>
    <row r="132" spans="1:35" ht="24.75" customHeight="1" x14ac:dyDescent="0.25">
      <c r="A132" s="98" t="s">
        <v>28</v>
      </c>
      <c r="B132" s="248" t="s">
        <v>29</v>
      </c>
      <c r="C132" s="162" t="s">
        <v>65</v>
      </c>
      <c r="D132" s="248">
        <v>2018</v>
      </c>
      <c r="E132" s="231">
        <v>2018006034</v>
      </c>
      <c r="F132" s="281" t="s">
        <v>2084</v>
      </c>
      <c r="G132" s="162" t="s">
        <v>32</v>
      </c>
      <c r="H132" s="245" t="s">
        <v>33</v>
      </c>
      <c r="I132" s="233">
        <f>Tabla14[[#This Row],[IMPORT ADJUDICACIÓ (SENSE IVA)]]</f>
        <v>1424.6033057851239</v>
      </c>
      <c r="J132" s="234">
        <v>1723.77</v>
      </c>
      <c r="K132" s="234">
        <v>1723.77</v>
      </c>
      <c r="L132" s="162"/>
      <c r="M132" s="116" t="s">
        <v>79</v>
      </c>
      <c r="N132" s="174" t="s">
        <v>2080</v>
      </c>
      <c r="O132" s="164" t="s">
        <v>2081</v>
      </c>
      <c r="P132" s="245" t="s">
        <v>37</v>
      </c>
      <c r="Q132" s="165" t="s">
        <v>1663</v>
      </c>
      <c r="R132" s="166" t="s">
        <v>2082</v>
      </c>
      <c r="S132" s="162"/>
      <c r="T132" s="237" t="s">
        <v>2083</v>
      </c>
      <c r="U132" s="176">
        <v>43208</v>
      </c>
      <c r="V132" s="176">
        <v>43223</v>
      </c>
      <c r="W132" s="176">
        <v>43223</v>
      </c>
      <c r="X132" s="176">
        <v>43304</v>
      </c>
      <c r="Y132" s="213"/>
      <c r="Z132" s="213"/>
      <c r="AA132" s="213"/>
      <c r="AB132" s="214">
        <f t="shared" si="2"/>
        <v>1424.6033057851239</v>
      </c>
      <c r="AC132" s="256">
        <v>1723.77</v>
      </c>
      <c r="AD132" s="238">
        <v>0.21</v>
      </c>
      <c r="AE132" s="212" t="s">
        <v>38</v>
      </c>
      <c r="AF132" s="239" t="s">
        <v>37</v>
      </c>
      <c r="AG132" s="176">
        <f>Tabla14[[#This Row],[DATA FI EXECUCIÓ]]</f>
        <v>43304</v>
      </c>
      <c r="AH132" s="214">
        <f>Tabla14[[#This Row],[IMPORT ADJUDICACIÓ (SENSE IVA)]]</f>
        <v>1424.6033057851239</v>
      </c>
      <c r="AI132" s="240" t="s">
        <v>1857</v>
      </c>
    </row>
    <row r="133" spans="1:35" ht="24.75" customHeight="1" x14ac:dyDescent="0.25">
      <c r="A133" s="98" t="s">
        <v>28</v>
      </c>
      <c r="B133" s="248" t="s">
        <v>29</v>
      </c>
      <c r="C133" s="162" t="s">
        <v>65</v>
      </c>
      <c r="D133" s="248">
        <v>2018</v>
      </c>
      <c r="E133" s="231">
        <v>2018009718</v>
      </c>
      <c r="F133" s="281" t="s">
        <v>2085</v>
      </c>
      <c r="G133" s="162" t="s">
        <v>32</v>
      </c>
      <c r="H133" s="245" t="s">
        <v>33</v>
      </c>
      <c r="I133" s="233">
        <f>Tabla14[[#This Row],[IMPORT ADJUDICACIÓ (SENSE IVA)]]</f>
        <v>2244</v>
      </c>
      <c r="J133" s="234">
        <v>2715.24</v>
      </c>
      <c r="K133" s="234">
        <v>2715.24</v>
      </c>
      <c r="L133" s="162"/>
      <c r="M133" s="116" t="s">
        <v>79</v>
      </c>
      <c r="N133" s="174" t="s">
        <v>2080</v>
      </c>
      <c r="O133" s="164" t="s">
        <v>2081</v>
      </c>
      <c r="P133" s="245" t="s">
        <v>37</v>
      </c>
      <c r="Q133" s="165" t="s">
        <v>1663</v>
      </c>
      <c r="R133" s="166" t="s">
        <v>2082</v>
      </c>
      <c r="S133" s="162"/>
      <c r="T133" s="237" t="s">
        <v>2086</v>
      </c>
      <c r="U133" s="176">
        <v>43266</v>
      </c>
      <c r="V133" s="176">
        <v>43272</v>
      </c>
      <c r="W133" s="176">
        <v>43272</v>
      </c>
      <c r="X133" s="176">
        <v>43396</v>
      </c>
      <c r="Y133" s="213"/>
      <c r="Z133" s="213"/>
      <c r="AA133" s="213"/>
      <c r="AB133" s="214">
        <f t="shared" si="2"/>
        <v>2244</v>
      </c>
      <c r="AC133" s="256">
        <v>2715.24</v>
      </c>
      <c r="AD133" s="238">
        <v>0.21</v>
      </c>
      <c r="AE133" s="212" t="s">
        <v>38</v>
      </c>
      <c r="AF133" s="239" t="s">
        <v>37</v>
      </c>
      <c r="AG133" s="176">
        <f>Tabla14[[#This Row],[DATA FI EXECUCIÓ]]</f>
        <v>43396</v>
      </c>
      <c r="AH133" s="214">
        <f>Tabla14[[#This Row],[IMPORT ADJUDICACIÓ (SENSE IVA)]]</f>
        <v>2244</v>
      </c>
      <c r="AI133" s="240" t="s">
        <v>1857</v>
      </c>
    </row>
    <row r="134" spans="1:35" ht="24.75" customHeight="1" x14ac:dyDescent="0.25">
      <c r="A134" s="98" t="s">
        <v>28</v>
      </c>
      <c r="B134" s="245" t="s">
        <v>29</v>
      </c>
      <c r="C134" s="167" t="s">
        <v>65</v>
      </c>
      <c r="D134" s="245">
        <v>2018</v>
      </c>
      <c r="E134" s="241">
        <v>2018013869</v>
      </c>
      <c r="F134" s="247" t="s">
        <v>2087</v>
      </c>
      <c r="G134" s="167" t="s">
        <v>32</v>
      </c>
      <c r="H134" s="245" t="s">
        <v>33</v>
      </c>
      <c r="I134" s="233">
        <f>Tabla14[[#This Row],[IMPORT ADJUDICACIÓ (SENSE IVA)]]</f>
        <v>2400</v>
      </c>
      <c r="J134" s="234">
        <v>2904</v>
      </c>
      <c r="K134" s="234">
        <v>2904</v>
      </c>
      <c r="L134" s="167"/>
      <c r="M134" s="116" t="s">
        <v>79</v>
      </c>
      <c r="N134" s="173" t="s">
        <v>2088</v>
      </c>
      <c r="O134" s="169" t="s">
        <v>2089</v>
      </c>
      <c r="P134" s="245" t="s">
        <v>37</v>
      </c>
      <c r="Q134" s="170" t="s">
        <v>493</v>
      </c>
      <c r="R134" s="171" t="s">
        <v>500</v>
      </c>
      <c r="S134" s="167"/>
      <c r="T134" s="124" t="s">
        <v>2021</v>
      </c>
      <c r="U134" s="176">
        <v>43356</v>
      </c>
      <c r="V134" s="176">
        <v>43363</v>
      </c>
      <c r="W134" s="176">
        <v>43370</v>
      </c>
      <c r="X134" s="177">
        <v>43396</v>
      </c>
      <c r="Y134" s="215"/>
      <c r="Z134" s="215"/>
      <c r="AA134" s="215"/>
      <c r="AB134" s="214">
        <f t="shared" si="2"/>
        <v>2400</v>
      </c>
      <c r="AC134" s="256">
        <v>2904</v>
      </c>
      <c r="AD134" s="242">
        <v>0.21</v>
      </c>
      <c r="AE134" s="243" t="s">
        <v>38</v>
      </c>
      <c r="AF134" s="244" t="s">
        <v>37</v>
      </c>
      <c r="AG134" s="176">
        <f>Tabla14[[#This Row],[DATA FI EXECUCIÓ]]</f>
        <v>43396</v>
      </c>
      <c r="AH134" s="214">
        <f>Tabla14[[#This Row],[IMPORT ADJUDICACIÓ (SENSE IVA)]]</f>
        <v>2400</v>
      </c>
      <c r="AI134" s="240" t="s">
        <v>1857</v>
      </c>
    </row>
    <row r="135" spans="1:35" ht="24.75" customHeight="1" x14ac:dyDescent="0.25">
      <c r="A135" s="98" t="s">
        <v>28</v>
      </c>
      <c r="B135" s="245" t="s">
        <v>29</v>
      </c>
      <c r="C135" s="167" t="s">
        <v>40</v>
      </c>
      <c r="D135" s="245">
        <v>2018</v>
      </c>
      <c r="E135" s="241">
        <v>2018015017</v>
      </c>
      <c r="F135" s="247" t="s">
        <v>2090</v>
      </c>
      <c r="G135" s="167" t="s">
        <v>32</v>
      </c>
      <c r="H135" s="245" t="s">
        <v>33</v>
      </c>
      <c r="I135" s="233">
        <f>Tabla14[[#This Row],[IMPORT ADJUDICACIÓ (SENSE IVA)]]</f>
        <v>54.54545454545454</v>
      </c>
      <c r="J135" s="234">
        <v>60</v>
      </c>
      <c r="K135" s="234">
        <v>60</v>
      </c>
      <c r="L135" s="167" t="s">
        <v>52</v>
      </c>
      <c r="M135" s="167"/>
      <c r="N135" s="32"/>
      <c r="O135" s="169" t="s">
        <v>942</v>
      </c>
      <c r="P135" s="245" t="s">
        <v>37</v>
      </c>
      <c r="Q135" s="193" t="s">
        <v>493</v>
      </c>
      <c r="R135" s="33" t="s">
        <v>503</v>
      </c>
      <c r="S135" s="167"/>
      <c r="T135" s="124" t="s">
        <v>689</v>
      </c>
      <c r="U135" s="176">
        <v>43369</v>
      </c>
      <c r="V135" s="176">
        <v>43371</v>
      </c>
      <c r="W135" s="176">
        <v>43374</v>
      </c>
      <c r="X135" s="177">
        <v>43444</v>
      </c>
      <c r="Y135" s="215"/>
      <c r="Z135" s="215"/>
      <c r="AA135" s="215"/>
      <c r="AB135" s="214">
        <f t="shared" si="2"/>
        <v>54.54545454545454</v>
      </c>
      <c r="AC135" s="256">
        <v>60</v>
      </c>
      <c r="AD135" s="242">
        <v>0.1</v>
      </c>
      <c r="AE135" s="243" t="s">
        <v>38</v>
      </c>
      <c r="AF135" s="244" t="s">
        <v>37</v>
      </c>
      <c r="AG135" s="176">
        <f>Tabla14[[#This Row],[DATA FI EXECUCIÓ]]</f>
        <v>43444</v>
      </c>
      <c r="AH135" s="214">
        <f>Tabla14[[#This Row],[IMPORT ADJUDICACIÓ (SENSE IVA)]]</f>
        <v>54.54545454545454</v>
      </c>
      <c r="AI135" s="240" t="s">
        <v>1879</v>
      </c>
    </row>
    <row r="136" spans="1:35" ht="24.75" customHeight="1" x14ac:dyDescent="0.25">
      <c r="A136" s="98" t="s">
        <v>28</v>
      </c>
      <c r="B136" s="248" t="s">
        <v>29</v>
      </c>
      <c r="C136" s="167" t="s">
        <v>40</v>
      </c>
      <c r="D136" s="248">
        <v>2018</v>
      </c>
      <c r="E136" s="231">
        <v>2018017714</v>
      </c>
      <c r="F136" s="278" t="s">
        <v>2091</v>
      </c>
      <c r="G136" s="162" t="s">
        <v>32</v>
      </c>
      <c r="H136" s="248" t="s">
        <v>33</v>
      </c>
      <c r="I136" s="233">
        <f>Tabla14[[#This Row],[IMPORT ADJUDICACIÓ (SENSE IVA)]]</f>
        <v>68.181818181818173</v>
      </c>
      <c r="J136" s="234">
        <v>75</v>
      </c>
      <c r="K136" s="234">
        <v>75</v>
      </c>
      <c r="L136" s="167" t="s">
        <v>52</v>
      </c>
      <c r="M136" s="16"/>
      <c r="N136" s="32"/>
      <c r="O136" s="232" t="s">
        <v>942</v>
      </c>
      <c r="P136" s="248" t="s">
        <v>37</v>
      </c>
      <c r="Q136" s="193" t="s">
        <v>493</v>
      </c>
      <c r="R136" s="33" t="s">
        <v>503</v>
      </c>
      <c r="S136" s="162"/>
      <c r="T136" s="124" t="s">
        <v>689</v>
      </c>
      <c r="U136" s="176">
        <v>43411</v>
      </c>
      <c r="V136" s="176">
        <v>43417</v>
      </c>
      <c r="W136" s="176">
        <v>43419</v>
      </c>
      <c r="X136" s="176">
        <v>43444</v>
      </c>
      <c r="Y136" s="213"/>
      <c r="Z136" s="213"/>
      <c r="AA136" s="213"/>
      <c r="AB136" s="214">
        <f t="shared" si="2"/>
        <v>68.181818181818173</v>
      </c>
      <c r="AC136" s="256">
        <v>75</v>
      </c>
      <c r="AD136" s="238">
        <v>0.1</v>
      </c>
      <c r="AE136" s="212" t="s">
        <v>38</v>
      </c>
      <c r="AF136" s="239" t="s">
        <v>37</v>
      </c>
      <c r="AG136" s="176">
        <f>Tabla14[[#This Row],[DATA FI EXECUCIÓ]]</f>
        <v>43444</v>
      </c>
      <c r="AH136" s="214">
        <f>Tabla14[[#This Row],[IMPORT ADJUDICACIÓ (SENSE IVA)]]</f>
        <v>68.181818181818173</v>
      </c>
      <c r="AI136" s="240" t="s">
        <v>1879</v>
      </c>
    </row>
    <row r="137" spans="1:35" ht="24.75" customHeight="1" x14ac:dyDescent="0.25">
      <c r="A137" s="98" t="s">
        <v>28</v>
      </c>
      <c r="B137" s="245" t="s">
        <v>29</v>
      </c>
      <c r="C137" s="167" t="s">
        <v>40</v>
      </c>
      <c r="D137" s="245">
        <v>2018</v>
      </c>
      <c r="E137" s="241">
        <v>2018017959</v>
      </c>
      <c r="F137" s="278" t="s">
        <v>2092</v>
      </c>
      <c r="G137" s="167" t="s">
        <v>32</v>
      </c>
      <c r="H137" s="245" t="s">
        <v>33</v>
      </c>
      <c r="I137" s="233">
        <f>Tabla14[[#This Row],[IMPORT ADJUDICACIÓ (SENSE IVA)]]</f>
        <v>113.63636363636363</v>
      </c>
      <c r="J137" s="234">
        <v>125</v>
      </c>
      <c r="K137" s="234">
        <v>125</v>
      </c>
      <c r="L137" s="167" t="s">
        <v>52</v>
      </c>
      <c r="M137" s="16"/>
      <c r="N137" s="60"/>
      <c r="O137" s="232" t="s">
        <v>942</v>
      </c>
      <c r="P137" s="245" t="s">
        <v>37</v>
      </c>
      <c r="Q137" s="194" t="s">
        <v>493</v>
      </c>
      <c r="R137" s="63" t="s">
        <v>503</v>
      </c>
      <c r="S137" s="167"/>
      <c r="T137" s="124" t="s">
        <v>689</v>
      </c>
      <c r="U137" s="176">
        <v>43413</v>
      </c>
      <c r="V137" s="176">
        <v>43417</v>
      </c>
      <c r="W137" s="176">
        <v>43419</v>
      </c>
      <c r="X137" s="177">
        <v>43444</v>
      </c>
      <c r="Y137" s="215"/>
      <c r="Z137" s="215"/>
      <c r="AA137" s="215"/>
      <c r="AB137" s="214">
        <f t="shared" si="2"/>
        <v>113.63636363636363</v>
      </c>
      <c r="AC137" s="256">
        <v>125</v>
      </c>
      <c r="AD137" s="242">
        <v>0.1</v>
      </c>
      <c r="AE137" s="243" t="s">
        <v>38</v>
      </c>
      <c r="AF137" s="244" t="s">
        <v>37</v>
      </c>
      <c r="AG137" s="176">
        <f>Tabla14[[#This Row],[DATA FI EXECUCIÓ]]</f>
        <v>43444</v>
      </c>
      <c r="AH137" s="214">
        <f>Tabla14[[#This Row],[IMPORT ADJUDICACIÓ (SENSE IVA)]]</f>
        <v>113.63636363636363</v>
      </c>
      <c r="AI137" s="240" t="s">
        <v>1879</v>
      </c>
    </row>
    <row r="138" spans="1:35" ht="24.75" customHeight="1" x14ac:dyDescent="0.25">
      <c r="A138" s="98" t="s">
        <v>28</v>
      </c>
      <c r="B138" s="248" t="s">
        <v>29</v>
      </c>
      <c r="C138" s="167" t="s">
        <v>40</v>
      </c>
      <c r="D138" s="248">
        <v>2018</v>
      </c>
      <c r="E138" s="231">
        <v>2018018401</v>
      </c>
      <c r="F138" s="278" t="s">
        <v>2093</v>
      </c>
      <c r="G138" s="162" t="s">
        <v>32</v>
      </c>
      <c r="H138" s="248" t="s">
        <v>33</v>
      </c>
      <c r="I138" s="233">
        <f>Tabla14[[#This Row],[IMPORT ADJUDICACIÓ (SENSE IVA)]]</f>
        <v>700</v>
      </c>
      <c r="J138" s="234">
        <v>770</v>
      </c>
      <c r="K138" s="234">
        <v>770</v>
      </c>
      <c r="L138" s="167" t="s">
        <v>52</v>
      </c>
      <c r="M138" s="16"/>
      <c r="N138" s="60"/>
      <c r="O138" s="232" t="s">
        <v>942</v>
      </c>
      <c r="P138" s="248" t="s">
        <v>37</v>
      </c>
      <c r="Q138" s="194" t="s">
        <v>493</v>
      </c>
      <c r="R138" s="63" t="s">
        <v>503</v>
      </c>
      <c r="S138" s="162"/>
      <c r="T138" s="124" t="s">
        <v>689</v>
      </c>
      <c r="U138" s="176">
        <v>43420</v>
      </c>
      <c r="V138" s="176">
        <v>43424</v>
      </c>
      <c r="W138" s="176">
        <v>43425</v>
      </c>
      <c r="X138" s="176">
        <v>43461</v>
      </c>
      <c r="Y138" s="213"/>
      <c r="Z138" s="213"/>
      <c r="AA138" s="213"/>
      <c r="AB138" s="214">
        <f t="shared" si="2"/>
        <v>700</v>
      </c>
      <c r="AC138" s="256">
        <v>770</v>
      </c>
      <c r="AD138" s="238">
        <v>0.1</v>
      </c>
      <c r="AE138" s="212" t="s">
        <v>38</v>
      </c>
      <c r="AF138" s="239" t="s">
        <v>37</v>
      </c>
      <c r="AG138" s="176">
        <f>Tabla14[[#This Row],[DATA FI EXECUCIÓ]]</f>
        <v>43461</v>
      </c>
      <c r="AH138" s="214">
        <f>Tabla14[[#This Row],[IMPORT ADJUDICACIÓ (SENSE IVA)]]</f>
        <v>700</v>
      </c>
      <c r="AI138" s="240" t="s">
        <v>1879</v>
      </c>
    </row>
    <row r="139" spans="1:35" ht="24.75" customHeight="1" x14ac:dyDescent="0.25">
      <c r="A139" s="98" t="s">
        <v>28</v>
      </c>
      <c r="B139" s="248" t="s">
        <v>29</v>
      </c>
      <c r="C139" s="17" t="s">
        <v>495</v>
      </c>
      <c r="D139" s="248">
        <v>2018</v>
      </c>
      <c r="E139" s="231">
        <v>2018013026</v>
      </c>
      <c r="F139" s="281" t="s">
        <v>2094</v>
      </c>
      <c r="G139" s="162" t="s">
        <v>32</v>
      </c>
      <c r="H139" s="248" t="s">
        <v>33</v>
      </c>
      <c r="I139" s="233">
        <f>Tabla14[[#This Row],[IMPORT ADJUDICACIÓ (SENSE IVA)]]</f>
        <v>866.53719008264466</v>
      </c>
      <c r="J139" s="234">
        <v>1048.51</v>
      </c>
      <c r="K139" s="234">
        <v>1048.51</v>
      </c>
      <c r="L139" s="162"/>
      <c r="M139" s="17" t="s">
        <v>614</v>
      </c>
      <c r="N139" s="196" t="s">
        <v>213</v>
      </c>
      <c r="O139" s="164" t="s">
        <v>214</v>
      </c>
      <c r="P139" s="248" t="s">
        <v>37</v>
      </c>
      <c r="Q139" s="194" t="s">
        <v>493</v>
      </c>
      <c r="R139" s="198" t="s">
        <v>953</v>
      </c>
      <c r="S139" s="162"/>
      <c r="T139" s="57" t="s">
        <v>98</v>
      </c>
      <c r="U139" s="176">
        <v>43333</v>
      </c>
      <c r="V139" s="176">
        <v>43342</v>
      </c>
      <c r="W139" s="176">
        <v>43342</v>
      </c>
      <c r="X139" s="176">
        <v>43402</v>
      </c>
      <c r="Y139" s="213"/>
      <c r="Z139" s="213"/>
      <c r="AA139" s="213"/>
      <c r="AB139" s="214">
        <f t="shared" si="2"/>
        <v>866.53719008264466</v>
      </c>
      <c r="AC139" s="256">
        <v>1048.51</v>
      </c>
      <c r="AD139" s="238">
        <v>0.21</v>
      </c>
      <c r="AE139" s="212" t="s">
        <v>38</v>
      </c>
      <c r="AF139" s="239" t="s">
        <v>37</v>
      </c>
      <c r="AG139" s="176">
        <f>Tabla14[[#This Row],[DATA FI EXECUCIÓ]]</f>
        <v>43402</v>
      </c>
      <c r="AH139" s="214">
        <f>Tabla14[[#This Row],[IMPORT ADJUDICACIÓ (SENSE IVA)]]</f>
        <v>866.53719008264466</v>
      </c>
      <c r="AI139" s="240" t="s">
        <v>1857</v>
      </c>
    </row>
    <row r="140" spans="1:35" ht="24.75" customHeight="1" x14ac:dyDescent="0.25">
      <c r="A140" s="98" t="s">
        <v>28</v>
      </c>
      <c r="B140" s="248" t="s">
        <v>29</v>
      </c>
      <c r="C140" s="117" t="s">
        <v>65</v>
      </c>
      <c r="D140" s="248">
        <v>2018</v>
      </c>
      <c r="E140" s="231">
        <v>2018014885</v>
      </c>
      <c r="F140" s="281" t="s">
        <v>2095</v>
      </c>
      <c r="G140" s="162" t="s">
        <v>32</v>
      </c>
      <c r="H140" s="248" t="s">
        <v>33</v>
      </c>
      <c r="I140" s="233">
        <f>Tabla14[[#This Row],[IMPORT ADJUDICACIÓ (SENSE IVA)]]</f>
        <v>268.59504132231405</v>
      </c>
      <c r="J140" s="234">
        <v>325</v>
      </c>
      <c r="K140" s="234">
        <v>325</v>
      </c>
      <c r="L140" s="162"/>
      <c r="M140" s="17" t="s">
        <v>614</v>
      </c>
      <c r="N140" s="306"/>
      <c r="O140" s="164" t="s">
        <v>216</v>
      </c>
      <c r="P140" s="248" t="s">
        <v>37</v>
      </c>
      <c r="Q140" s="301" t="s">
        <v>493</v>
      </c>
      <c r="R140" s="307">
        <v>8156</v>
      </c>
      <c r="S140" s="162"/>
      <c r="T140" s="267" t="s">
        <v>98</v>
      </c>
      <c r="U140" s="176">
        <v>43363</v>
      </c>
      <c r="V140" s="176">
        <v>43363</v>
      </c>
      <c r="W140" s="176">
        <v>43364</v>
      </c>
      <c r="X140" s="176">
        <v>43409</v>
      </c>
      <c r="Y140" s="213"/>
      <c r="Z140" s="213"/>
      <c r="AA140" s="213"/>
      <c r="AB140" s="214">
        <f t="shared" si="2"/>
        <v>268.59504132231405</v>
      </c>
      <c r="AC140" s="256">
        <v>325</v>
      </c>
      <c r="AD140" s="238">
        <v>0.21</v>
      </c>
      <c r="AE140" s="212" t="s">
        <v>38</v>
      </c>
      <c r="AF140" s="239" t="s">
        <v>37</v>
      </c>
      <c r="AG140" s="176">
        <f>Tabla14[[#This Row],[DATA FI EXECUCIÓ]]</f>
        <v>43409</v>
      </c>
      <c r="AH140" s="214">
        <f>Tabla14[[#This Row],[IMPORT ADJUDICACIÓ (SENSE IVA)]]</f>
        <v>268.59504132231405</v>
      </c>
      <c r="AI140" s="240" t="s">
        <v>1879</v>
      </c>
    </row>
    <row r="141" spans="1:35" ht="24.75" customHeight="1" x14ac:dyDescent="0.25">
      <c r="A141" s="98" t="s">
        <v>28</v>
      </c>
      <c r="B141" s="248" t="s">
        <v>29</v>
      </c>
      <c r="C141" s="117" t="s">
        <v>65</v>
      </c>
      <c r="D141" s="248">
        <v>2018</v>
      </c>
      <c r="E141" s="231">
        <v>2018017718</v>
      </c>
      <c r="F141" s="278" t="s">
        <v>2096</v>
      </c>
      <c r="G141" s="162" t="s">
        <v>32</v>
      </c>
      <c r="H141" s="248" t="s">
        <v>33</v>
      </c>
      <c r="I141" s="233">
        <f>Tabla14[[#This Row],[IMPORT ADJUDICACIÓ (SENSE IVA)]]</f>
        <v>384.29752066115702</v>
      </c>
      <c r="J141" s="234">
        <v>465</v>
      </c>
      <c r="K141" s="234">
        <v>465</v>
      </c>
      <c r="L141" s="162"/>
      <c r="M141" s="17" t="s">
        <v>614</v>
      </c>
      <c r="N141" s="260"/>
      <c r="O141" s="279" t="s">
        <v>216</v>
      </c>
      <c r="P141" s="248" t="s">
        <v>37</v>
      </c>
      <c r="Q141" s="165" t="s">
        <v>493</v>
      </c>
      <c r="R141" s="236">
        <v>8156</v>
      </c>
      <c r="S141" s="162"/>
      <c r="T141" s="124" t="s">
        <v>98</v>
      </c>
      <c r="U141" s="176">
        <v>43411</v>
      </c>
      <c r="V141" s="176">
        <v>43417</v>
      </c>
      <c r="W141" s="176">
        <v>43419</v>
      </c>
      <c r="X141" s="176">
        <v>43444</v>
      </c>
      <c r="Y141" s="213"/>
      <c r="Z141" s="213"/>
      <c r="AA141" s="213"/>
      <c r="AB141" s="214">
        <f t="shared" si="2"/>
        <v>384.29752066115702</v>
      </c>
      <c r="AC141" s="256">
        <v>465</v>
      </c>
      <c r="AD141" s="238">
        <v>0.21</v>
      </c>
      <c r="AE141" s="212" t="s">
        <v>38</v>
      </c>
      <c r="AF141" s="239" t="s">
        <v>37</v>
      </c>
      <c r="AG141" s="176">
        <f>Tabla14[[#This Row],[DATA FI EXECUCIÓ]]</f>
        <v>43444</v>
      </c>
      <c r="AH141" s="214">
        <f>Tabla14[[#This Row],[IMPORT ADJUDICACIÓ (SENSE IVA)]]</f>
        <v>384.29752066115702</v>
      </c>
      <c r="AI141" s="240" t="s">
        <v>1879</v>
      </c>
    </row>
    <row r="142" spans="1:35" ht="24.75" customHeight="1" x14ac:dyDescent="0.25">
      <c r="A142" s="98" t="s">
        <v>28</v>
      </c>
      <c r="B142" s="248" t="s">
        <v>29</v>
      </c>
      <c r="C142" s="17" t="s">
        <v>40</v>
      </c>
      <c r="D142" s="248">
        <v>2018</v>
      </c>
      <c r="E142" s="231">
        <v>2018016763</v>
      </c>
      <c r="F142" s="278" t="s">
        <v>2097</v>
      </c>
      <c r="G142" s="162" t="s">
        <v>32</v>
      </c>
      <c r="H142" s="248" t="s">
        <v>33</v>
      </c>
      <c r="I142" s="233">
        <f>Tabla14[[#This Row],[IMPORT ADJUDICACIÓ (SENSE IVA)]]</f>
        <v>1059.9008264462811</v>
      </c>
      <c r="J142" s="234">
        <v>1282.48</v>
      </c>
      <c r="K142" s="234">
        <v>1282.48</v>
      </c>
      <c r="L142" s="162" t="s">
        <v>52</v>
      </c>
      <c r="M142" s="162"/>
      <c r="N142" s="192" t="s">
        <v>958</v>
      </c>
      <c r="O142" s="232" t="s">
        <v>959</v>
      </c>
      <c r="P142" s="248" t="s">
        <v>37</v>
      </c>
      <c r="Q142" s="193" t="s">
        <v>493</v>
      </c>
      <c r="R142" s="33" t="s">
        <v>500</v>
      </c>
      <c r="S142" s="162"/>
      <c r="T142" s="21" t="s">
        <v>734</v>
      </c>
      <c r="U142" s="176">
        <v>43397</v>
      </c>
      <c r="V142" s="176">
        <v>43409</v>
      </c>
      <c r="W142" s="176">
        <v>43410</v>
      </c>
      <c r="X142" s="176">
        <v>43461</v>
      </c>
      <c r="Y142" s="213"/>
      <c r="Z142" s="213"/>
      <c r="AA142" s="213"/>
      <c r="AB142" s="214">
        <f t="shared" si="2"/>
        <v>1059.9008264462811</v>
      </c>
      <c r="AC142" s="256">
        <v>1282.48</v>
      </c>
      <c r="AD142" s="238">
        <v>0.21</v>
      </c>
      <c r="AE142" s="212" t="s">
        <v>38</v>
      </c>
      <c r="AF142" s="239" t="s">
        <v>37</v>
      </c>
      <c r="AG142" s="176">
        <f>Tabla14[[#This Row],[DATA FI EXECUCIÓ]]</f>
        <v>43461</v>
      </c>
      <c r="AH142" s="214">
        <f>Tabla14[[#This Row],[IMPORT ADJUDICACIÓ (SENSE IVA)]]</f>
        <v>1059.9008264462811</v>
      </c>
      <c r="AI142" s="240" t="s">
        <v>1857</v>
      </c>
    </row>
    <row r="143" spans="1:35" ht="24.75" customHeight="1" x14ac:dyDescent="0.25">
      <c r="A143" s="98" t="s">
        <v>28</v>
      </c>
      <c r="B143" s="248" t="s">
        <v>29</v>
      </c>
      <c r="C143" s="162" t="s">
        <v>65</v>
      </c>
      <c r="D143" s="248">
        <v>2018</v>
      </c>
      <c r="E143" s="231">
        <v>2018013137</v>
      </c>
      <c r="F143" s="281" t="s">
        <v>2098</v>
      </c>
      <c r="G143" s="162" t="s">
        <v>32</v>
      </c>
      <c r="H143" s="248" t="s">
        <v>33</v>
      </c>
      <c r="I143" s="233">
        <f>Tabla14[[#This Row],[IMPORT ADJUDICACIÓ (SENSE IVA)]]</f>
        <v>1600</v>
      </c>
      <c r="J143" s="234">
        <v>1936</v>
      </c>
      <c r="K143" s="234">
        <v>1936</v>
      </c>
      <c r="L143" s="162"/>
      <c r="M143" s="17" t="s">
        <v>614</v>
      </c>
      <c r="N143" s="301" t="s">
        <v>2099</v>
      </c>
      <c r="O143" s="164" t="s">
        <v>2100</v>
      </c>
      <c r="P143" s="248" t="s">
        <v>37</v>
      </c>
      <c r="Q143" s="193" t="s">
        <v>493</v>
      </c>
      <c r="R143" s="302" t="s">
        <v>578</v>
      </c>
      <c r="S143" s="162"/>
      <c r="T143" s="267" t="s">
        <v>2021</v>
      </c>
      <c r="U143" s="176">
        <v>43341</v>
      </c>
      <c r="V143" s="176">
        <v>43349</v>
      </c>
      <c r="W143" s="176">
        <v>43349</v>
      </c>
      <c r="X143" s="176">
        <v>43381</v>
      </c>
      <c r="Y143" s="213"/>
      <c r="Z143" s="213"/>
      <c r="AA143" s="213"/>
      <c r="AB143" s="214">
        <f t="shared" si="2"/>
        <v>1600</v>
      </c>
      <c r="AC143" s="256">
        <v>1936</v>
      </c>
      <c r="AD143" s="238">
        <v>0.21</v>
      </c>
      <c r="AE143" s="212" t="s">
        <v>38</v>
      </c>
      <c r="AF143" s="239" t="s">
        <v>37</v>
      </c>
      <c r="AG143" s="176">
        <f>Tabla14[[#This Row],[DATA FI EXECUCIÓ]]</f>
        <v>43381</v>
      </c>
      <c r="AH143" s="214">
        <f>Tabla14[[#This Row],[IMPORT ADJUDICACIÓ (SENSE IVA)]]</f>
        <v>1600</v>
      </c>
      <c r="AI143" s="240" t="s">
        <v>1857</v>
      </c>
    </row>
    <row r="144" spans="1:35" ht="24.75" customHeight="1" x14ac:dyDescent="0.25">
      <c r="A144" s="98" t="s">
        <v>28</v>
      </c>
      <c r="B144" s="245" t="s">
        <v>29</v>
      </c>
      <c r="C144" s="167" t="s">
        <v>65</v>
      </c>
      <c r="D144" s="245">
        <v>2018</v>
      </c>
      <c r="E144" s="241">
        <v>2018014958</v>
      </c>
      <c r="F144" s="247" t="s">
        <v>2101</v>
      </c>
      <c r="G144" s="167" t="s">
        <v>32</v>
      </c>
      <c r="H144" s="245" t="s">
        <v>33</v>
      </c>
      <c r="I144" s="233">
        <f>Tabla14[[#This Row],[IMPORT ADJUDICACIÓ (SENSE IVA)]]</f>
        <v>700</v>
      </c>
      <c r="J144" s="234">
        <v>847</v>
      </c>
      <c r="K144" s="234">
        <v>847</v>
      </c>
      <c r="L144" s="167"/>
      <c r="M144" s="17" t="s">
        <v>614</v>
      </c>
      <c r="N144" s="301" t="s">
        <v>2099</v>
      </c>
      <c r="O144" s="169" t="s">
        <v>2100</v>
      </c>
      <c r="P144" s="245" t="s">
        <v>37</v>
      </c>
      <c r="Q144" s="193" t="s">
        <v>493</v>
      </c>
      <c r="R144" s="171" t="s">
        <v>578</v>
      </c>
      <c r="S144" s="167"/>
      <c r="T144" s="267" t="s">
        <v>2021</v>
      </c>
      <c r="U144" s="176">
        <v>43369</v>
      </c>
      <c r="V144" s="176">
        <v>43371</v>
      </c>
      <c r="W144" s="176">
        <v>43374</v>
      </c>
      <c r="X144" s="177">
        <v>43396</v>
      </c>
      <c r="Y144" s="215"/>
      <c r="Z144" s="215"/>
      <c r="AA144" s="215"/>
      <c r="AB144" s="214">
        <f t="shared" si="2"/>
        <v>700</v>
      </c>
      <c r="AC144" s="256">
        <v>847</v>
      </c>
      <c r="AD144" s="242">
        <v>0.21</v>
      </c>
      <c r="AE144" s="243" t="s">
        <v>38</v>
      </c>
      <c r="AF144" s="244" t="s">
        <v>37</v>
      </c>
      <c r="AG144" s="176">
        <f>Tabla14[[#This Row],[DATA FI EXECUCIÓ]]</f>
        <v>43396</v>
      </c>
      <c r="AH144" s="214">
        <f>Tabla14[[#This Row],[IMPORT ADJUDICACIÓ (SENSE IVA)]]</f>
        <v>700</v>
      </c>
      <c r="AI144" s="240" t="s">
        <v>1857</v>
      </c>
    </row>
    <row r="145" spans="1:35" ht="24.75" customHeight="1" x14ac:dyDescent="0.25">
      <c r="A145" s="98" t="s">
        <v>28</v>
      </c>
      <c r="B145" s="248" t="s">
        <v>29</v>
      </c>
      <c r="C145" s="117" t="s">
        <v>495</v>
      </c>
      <c r="D145" s="248">
        <v>2018</v>
      </c>
      <c r="E145" s="231">
        <v>2018015860</v>
      </c>
      <c r="F145" s="278" t="s">
        <v>2102</v>
      </c>
      <c r="G145" s="162" t="s">
        <v>32</v>
      </c>
      <c r="H145" s="248" t="s">
        <v>33</v>
      </c>
      <c r="I145" s="233">
        <f>Tabla14[[#This Row],[IMPORT ADJUDICACIÓ (SENSE IVA)]]</f>
        <v>280</v>
      </c>
      <c r="J145" s="234">
        <v>338.8</v>
      </c>
      <c r="K145" s="234">
        <v>338.8</v>
      </c>
      <c r="L145" s="162"/>
      <c r="M145" s="17" t="s">
        <v>614</v>
      </c>
      <c r="N145" s="192" t="s">
        <v>220</v>
      </c>
      <c r="O145" s="279" t="s">
        <v>221</v>
      </c>
      <c r="P145" s="248" t="s">
        <v>37</v>
      </c>
      <c r="Q145" s="193" t="s">
        <v>493</v>
      </c>
      <c r="R145" s="189" t="s">
        <v>978</v>
      </c>
      <c r="S145" s="162"/>
      <c r="T145" s="21" t="s">
        <v>222</v>
      </c>
      <c r="U145" s="176">
        <v>43381</v>
      </c>
      <c r="V145" s="176">
        <v>43381</v>
      </c>
      <c r="W145" s="176">
        <v>43395</v>
      </c>
      <c r="X145" s="176">
        <v>43444</v>
      </c>
      <c r="Y145" s="213"/>
      <c r="Z145" s="213"/>
      <c r="AA145" s="213"/>
      <c r="AB145" s="214">
        <f t="shared" si="2"/>
        <v>280</v>
      </c>
      <c r="AC145" s="256">
        <v>338.8</v>
      </c>
      <c r="AD145" s="238">
        <v>0.21</v>
      </c>
      <c r="AE145" s="212" t="s">
        <v>38</v>
      </c>
      <c r="AF145" s="239" t="s">
        <v>37</v>
      </c>
      <c r="AG145" s="176">
        <f>Tabla14[[#This Row],[DATA FI EXECUCIÓ]]</f>
        <v>43444</v>
      </c>
      <c r="AH145" s="214">
        <f>Tabla14[[#This Row],[IMPORT ADJUDICACIÓ (SENSE IVA)]]</f>
        <v>280</v>
      </c>
      <c r="AI145" s="240" t="s">
        <v>1857</v>
      </c>
    </row>
    <row r="146" spans="1:35" ht="24.75" customHeight="1" x14ac:dyDescent="0.25">
      <c r="A146" s="98" t="s">
        <v>28</v>
      </c>
      <c r="B146" s="245" t="s">
        <v>29</v>
      </c>
      <c r="C146" s="162" t="s">
        <v>40</v>
      </c>
      <c r="D146" s="245">
        <v>2018</v>
      </c>
      <c r="E146" s="241">
        <v>2018014418</v>
      </c>
      <c r="F146" s="247" t="s">
        <v>702</v>
      </c>
      <c r="G146" s="167" t="s">
        <v>32</v>
      </c>
      <c r="H146" s="245" t="s">
        <v>33</v>
      </c>
      <c r="I146" s="233">
        <f>Tabla14[[#This Row],[IMPORT ADJUDICACIÓ (SENSE IVA)]]</f>
        <v>258.4628099173554</v>
      </c>
      <c r="J146" s="234">
        <v>312.74</v>
      </c>
      <c r="K146" s="234">
        <v>312.74</v>
      </c>
      <c r="L146" s="162" t="s">
        <v>52</v>
      </c>
      <c r="M146" s="167"/>
      <c r="N146" s="192" t="s">
        <v>983</v>
      </c>
      <c r="O146" s="169" t="s">
        <v>984</v>
      </c>
      <c r="P146" s="245" t="s">
        <v>37</v>
      </c>
      <c r="Q146" s="193" t="s">
        <v>493</v>
      </c>
      <c r="R146" s="189" t="s">
        <v>676</v>
      </c>
      <c r="S146" s="167"/>
      <c r="T146" s="124" t="s">
        <v>448</v>
      </c>
      <c r="U146" s="176">
        <v>43360</v>
      </c>
      <c r="V146" s="176">
        <v>43363</v>
      </c>
      <c r="W146" s="176">
        <v>43364</v>
      </c>
      <c r="X146" s="177">
        <v>43396</v>
      </c>
      <c r="Y146" s="215"/>
      <c r="Z146" s="215"/>
      <c r="AA146" s="215"/>
      <c r="AB146" s="214">
        <f t="shared" si="2"/>
        <v>258.4628099173554</v>
      </c>
      <c r="AC146" s="256">
        <v>312.74</v>
      </c>
      <c r="AD146" s="242">
        <v>0.21</v>
      </c>
      <c r="AE146" s="243" t="s">
        <v>38</v>
      </c>
      <c r="AF146" s="244" t="s">
        <v>37</v>
      </c>
      <c r="AG146" s="176">
        <f>Tabla14[[#This Row],[DATA FI EXECUCIÓ]]</f>
        <v>43396</v>
      </c>
      <c r="AH146" s="214">
        <f>Tabla14[[#This Row],[IMPORT ADJUDICACIÓ (SENSE IVA)]]</f>
        <v>258.4628099173554</v>
      </c>
      <c r="AI146" s="240" t="s">
        <v>1857</v>
      </c>
    </row>
    <row r="147" spans="1:35" ht="24.75" customHeight="1" x14ac:dyDescent="0.25">
      <c r="A147" s="98" t="s">
        <v>28</v>
      </c>
      <c r="B147" s="248" t="s">
        <v>29</v>
      </c>
      <c r="C147" s="162" t="s">
        <v>40</v>
      </c>
      <c r="D147" s="248">
        <v>2018</v>
      </c>
      <c r="E147" s="231">
        <v>2018014422</v>
      </c>
      <c r="F147" s="281" t="s">
        <v>2103</v>
      </c>
      <c r="G147" s="162" t="s">
        <v>32</v>
      </c>
      <c r="H147" s="248" t="s">
        <v>33</v>
      </c>
      <c r="I147" s="233">
        <f>Tabla14[[#This Row],[IMPORT ADJUDICACIÓ (SENSE IVA)]]</f>
        <v>530.80991735537191</v>
      </c>
      <c r="J147" s="234">
        <v>642.28</v>
      </c>
      <c r="K147" s="234">
        <v>642.28</v>
      </c>
      <c r="L147" s="162" t="s">
        <v>52</v>
      </c>
      <c r="M147" s="162"/>
      <c r="N147" s="192" t="s">
        <v>983</v>
      </c>
      <c r="O147" s="164" t="s">
        <v>984</v>
      </c>
      <c r="P147" s="248" t="s">
        <v>37</v>
      </c>
      <c r="Q147" s="193" t="s">
        <v>493</v>
      </c>
      <c r="R147" s="189" t="s">
        <v>676</v>
      </c>
      <c r="S147" s="162"/>
      <c r="T147" s="124" t="s">
        <v>448</v>
      </c>
      <c r="U147" s="176">
        <v>43360</v>
      </c>
      <c r="V147" s="176">
        <v>43363</v>
      </c>
      <c r="W147" s="176">
        <v>43364</v>
      </c>
      <c r="X147" s="176">
        <v>43423</v>
      </c>
      <c r="Y147" s="213"/>
      <c r="Z147" s="213"/>
      <c r="AA147" s="213"/>
      <c r="AB147" s="214">
        <f t="shared" si="2"/>
        <v>530.80991735537191</v>
      </c>
      <c r="AC147" s="256">
        <v>642.28</v>
      </c>
      <c r="AD147" s="238">
        <v>0.21</v>
      </c>
      <c r="AE147" s="212" t="s">
        <v>38</v>
      </c>
      <c r="AF147" s="239" t="s">
        <v>37</v>
      </c>
      <c r="AG147" s="176">
        <f>Tabla14[[#This Row],[DATA FI EXECUCIÓ]]</f>
        <v>43423</v>
      </c>
      <c r="AH147" s="214">
        <f>Tabla14[[#This Row],[IMPORT ADJUDICACIÓ (SENSE IVA)]]</f>
        <v>530.80991735537191</v>
      </c>
      <c r="AI147" s="240" t="s">
        <v>1857</v>
      </c>
    </row>
    <row r="148" spans="1:35" ht="24.75" customHeight="1" x14ac:dyDescent="0.25">
      <c r="A148" s="98" t="s">
        <v>28</v>
      </c>
      <c r="B148" s="248" t="s">
        <v>29</v>
      </c>
      <c r="C148" s="162" t="s">
        <v>40</v>
      </c>
      <c r="D148" s="248">
        <v>2018</v>
      </c>
      <c r="E148" s="231">
        <v>2018018412</v>
      </c>
      <c r="F148" s="278" t="s">
        <v>1912</v>
      </c>
      <c r="G148" s="162" t="s">
        <v>32</v>
      </c>
      <c r="H148" s="248" t="s">
        <v>33</v>
      </c>
      <c r="I148" s="233">
        <f>Tabla14[[#This Row],[IMPORT ADJUDICACIÓ (SENSE IVA)]]</f>
        <v>915.0578512396695</v>
      </c>
      <c r="J148" s="234">
        <v>1107.22</v>
      </c>
      <c r="K148" s="234">
        <v>1107.22</v>
      </c>
      <c r="L148" s="162" t="s">
        <v>52</v>
      </c>
      <c r="M148" s="162"/>
      <c r="N148" s="196" t="s">
        <v>983</v>
      </c>
      <c r="O148" s="232" t="s">
        <v>984</v>
      </c>
      <c r="P148" s="248" t="s">
        <v>37</v>
      </c>
      <c r="Q148" s="194" t="s">
        <v>493</v>
      </c>
      <c r="R148" s="198" t="s">
        <v>676</v>
      </c>
      <c r="S148" s="162"/>
      <c r="T148" s="124" t="s">
        <v>448</v>
      </c>
      <c r="U148" s="176">
        <v>43425</v>
      </c>
      <c r="V148" s="176">
        <v>43426</v>
      </c>
      <c r="W148" s="176">
        <v>43430</v>
      </c>
      <c r="X148" s="176">
        <v>43461</v>
      </c>
      <c r="Y148" s="213"/>
      <c r="Z148" s="213"/>
      <c r="AA148" s="213"/>
      <c r="AB148" s="214">
        <f t="shared" si="2"/>
        <v>915.0578512396695</v>
      </c>
      <c r="AC148" s="256">
        <v>1107.22</v>
      </c>
      <c r="AD148" s="238">
        <v>0.21</v>
      </c>
      <c r="AE148" s="212" t="s">
        <v>38</v>
      </c>
      <c r="AF148" s="239" t="s">
        <v>37</v>
      </c>
      <c r="AG148" s="176">
        <f>Tabla14[[#This Row],[DATA FI EXECUCIÓ]]</f>
        <v>43461</v>
      </c>
      <c r="AH148" s="214">
        <f>Tabla14[[#This Row],[IMPORT ADJUDICACIÓ (SENSE IVA)]]</f>
        <v>915.0578512396695</v>
      </c>
      <c r="AI148" s="240" t="s">
        <v>1857</v>
      </c>
    </row>
    <row r="149" spans="1:35" ht="24.75" customHeight="1" x14ac:dyDescent="0.25">
      <c r="A149" s="98" t="s">
        <v>28</v>
      </c>
      <c r="B149" s="245" t="s">
        <v>29</v>
      </c>
      <c r="C149" s="167" t="s">
        <v>40</v>
      </c>
      <c r="D149" s="245">
        <v>2018</v>
      </c>
      <c r="E149" s="241">
        <v>2018011953</v>
      </c>
      <c r="F149" s="247" t="s">
        <v>2104</v>
      </c>
      <c r="G149" s="167" t="s">
        <v>32</v>
      </c>
      <c r="H149" s="245" t="s">
        <v>33</v>
      </c>
      <c r="I149" s="233">
        <f>Tabla14[[#This Row],[IMPORT ADJUDICACIÓ (SENSE IVA)]]</f>
        <v>406.16528925619832</v>
      </c>
      <c r="J149" s="234">
        <v>491.46</v>
      </c>
      <c r="K149" s="234">
        <v>491.46</v>
      </c>
      <c r="L149" s="167" t="s">
        <v>52</v>
      </c>
      <c r="M149" s="167"/>
      <c r="N149" s="308" t="s">
        <v>990</v>
      </c>
      <c r="O149" s="169" t="s">
        <v>991</v>
      </c>
      <c r="P149" s="245" t="s">
        <v>37</v>
      </c>
      <c r="Q149" s="265" t="s">
        <v>493</v>
      </c>
      <c r="R149" s="309">
        <v>8101</v>
      </c>
      <c r="S149" s="167"/>
      <c r="T149" s="21" t="s">
        <v>2105</v>
      </c>
      <c r="U149" s="176">
        <v>43304</v>
      </c>
      <c r="V149" s="176">
        <v>43315</v>
      </c>
      <c r="W149" s="176">
        <v>43318</v>
      </c>
      <c r="X149" s="177">
        <v>43396</v>
      </c>
      <c r="Y149" s="215"/>
      <c r="Z149" s="215"/>
      <c r="AA149" s="215"/>
      <c r="AB149" s="214">
        <f t="shared" si="2"/>
        <v>406.16528925619832</v>
      </c>
      <c r="AC149" s="256">
        <v>491.46</v>
      </c>
      <c r="AD149" s="242">
        <v>0.21</v>
      </c>
      <c r="AE149" s="243" t="s">
        <v>38</v>
      </c>
      <c r="AF149" s="244" t="s">
        <v>37</v>
      </c>
      <c r="AG149" s="176">
        <f>Tabla14[[#This Row],[DATA FI EXECUCIÓ]]</f>
        <v>43396</v>
      </c>
      <c r="AH149" s="214">
        <f>Tabla14[[#This Row],[IMPORT ADJUDICACIÓ (SENSE IVA)]]</f>
        <v>406.16528925619832</v>
      </c>
      <c r="AI149" s="240" t="s">
        <v>1857</v>
      </c>
    </row>
    <row r="150" spans="1:35" ht="24.75" customHeight="1" x14ac:dyDescent="0.25">
      <c r="A150" s="98" t="s">
        <v>28</v>
      </c>
      <c r="B150" s="162" t="s">
        <v>29</v>
      </c>
      <c r="C150" s="162" t="s">
        <v>40</v>
      </c>
      <c r="D150" s="162">
        <v>2018</v>
      </c>
      <c r="E150" s="231">
        <v>2018011954</v>
      </c>
      <c r="F150" s="257" t="s">
        <v>2106</v>
      </c>
      <c r="G150" s="162" t="s">
        <v>32</v>
      </c>
      <c r="H150" s="162" t="s">
        <v>33</v>
      </c>
      <c r="I150" s="233">
        <f>Tabla14[[#This Row],[IMPORT ADJUDICACIÓ (SENSE IVA)]]</f>
        <v>681</v>
      </c>
      <c r="J150" s="234">
        <v>824.01</v>
      </c>
      <c r="K150" s="234">
        <v>824.01</v>
      </c>
      <c r="L150" s="162" t="s">
        <v>52</v>
      </c>
      <c r="M150" s="162"/>
      <c r="N150" s="178" t="s">
        <v>990</v>
      </c>
      <c r="O150" s="164" t="s">
        <v>991</v>
      </c>
      <c r="P150" s="162" t="s">
        <v>37</v>
      </c>
      <c r="Q150" s="165" t="s">
        <v>493</v>
      </c>
      <c r="R150" s="303">
        <v>8101</v>
      </c>
      <c r="S150" s="162"/>
      <c r="T150" s="57" t="s">
        <v>2107</v>
      </c>
      <c r="U150" s="176">
        <v>43306</v>
      </c>
      <c r="V150" s="176">
        <v>43315</v>
      </c>
      <c r="W150" s="176">
        <v>43318</v>
      </c>
      <c r="X150" s="176">
        <v>43388</v>
      </c>
      <c r="Y150" s="213"/>
      <c r="Z150" s="213"/>
      <c r="AA150" s="213"/>
      <c r="AB150" s="214">
        <f t="shared" si="2"/>
        <v>681</v>
      </c>
      <c r="AC150" s="256">
        <v>824.01</v>
      </c>
      <c r="AD150" s="238">
        <v>0.21</v>
      </c>
      <c r="AE150" s="212" t="s">
        <v>38</v>
      </c>
      <c r="AF150" s="239" t="s">
        <v>37</v>
      </c>
      <c r="AG150" s="176">
        <f>Tabla14[[#This Row],[DATA FI EXECUCIÓ]]</f>
        <v>43388</v>
      </c>
      <c r="AH150" s="214">
        <f>Tabla14[[#This Row],[IMPORT ADJUDICACIÓ (SENSE IVA)]]</f>
        <v>681</v>
      </c>
      <c r="AI150" s="240" t="s">
        <v>1857</v>
      </c>
    </row>
    <row r="151" spans="1:35" ht="24.75" customHeight="1" x14ac:dyDescent="0.25">
      <c r="A151" s="98" t="s">
        <v>28</v>
      </c>
      <c r="B151" s="167" t="s">
        <v>29</v>
      </c>
      <c r="C151" s="162" t="s">
        <v>40</v>
      </c>
      <c r="D151" s="167">
        <v>2018</v>
      </c>
      <c r="E151" s="241">
        <v>2018016877</v>
      </c>
      <c r="F151" s="232" t="s">
        <v>2108</v>
      </c>
      <c r="G151" s="167" t="s">
        <v>32</v>
      </c>
      <c r="H151" s="167" t="s">
        <v>33</v>
      </c>
      <c r="I151" s="233">
        <f>Tabla14[[#This Row],[IMPORT ADJUDICACIÓ (SENSE IVA)]]</f>
        <v>402.71900826446284</v>
      </c>
      <c r="J151" s="234">
        <v>487.29</v>
      </c>
      <c r="K151" s="234">
        <v>487.29</v>
      </c>
      <c r="L151" s="162" t="s">
        <v>52</v>
      </c>
      <c r="M151" s="167"/>
      <c r="N151" s="178" t="s">
        <v>990</v>
      </c>
      <c r="O151" s="232" t="s">
        <v>991</v>
      </c>
      <c r="P151" s="167" t="s">
        <v>37</v>
      </c>
      <c r="Q151" s="165" t="s">
        <v>493</v>
      </c>
      <c r="R151" s="303">
        <v>8101</v>
      </c>
      <c r="S151" s="167"/>
      <c r="T151" s="57" t="s">
        <v>2107</v>
      </c>
      <c r="U151" s="176">
        <v>43403</v>
      </c>
      <c r="V151" s="176">
        <v>43404</v>
      </c>
      <c r="W151" s="176">
        <v>43409</v>
      </c>
      <c r="X151" s="177">
        <v>43451</v>
      </c>
      <c r="Y151" s="215"/>
      <c r="Z151" s="215"/>
      <c r="AA151" s="215"/>
      <c r="AB151" s="214">
        <f t="shared" si="2"/>
        <v>402.71900826446284</v>
      </c>
      <c r="AC151" s="256">
        <v>487.29</v>
      </c>
      <c r="AD151" s="242">
        <v>0.21</v>
      </c>
      <c r="AE151" s="243" t="s">
        <v>38</v>
      </c>
      <c r="AF151" s="244" t="s">
        <v>37</v>
      </c>
      <c r="AG151" s="176">
        <f>Tabla14[[#This Row],[DATA FI EXECUCIÓ]]</f>
        <v>43451</v>
      </c>
      <c r="AH151" s="214">
        <f>Tabla14[[#This Row],[IMPORT ADJUDICACIÓ (SENSE IVA)]]</f>
        <v>402.71900826446284</v>
      </c>
      <c r="AI151" s="240" t="s">
        <v>1857</v>
      </c>
    </row>
    <row r="152" spans="1:35" ht="24.75" customHeight="1" x14ac:dyDescent="0.25">
      <c r="A152" s="98" t="s">
        <v>28</v>
      </c>
      <c r="B152" s="162" t="s">
        <v>29</v>
      </c>
      <c r="C152" s="162" t="s">
        <v>40</v>
      </c>
      <c r="D152" s="162">
        <v>2018</v>
      </c>
      <c r="E152" s="231">
        <v>2018018602</v>
      </c>
      <c r="F152" s="232" t="s">
        <v>2109</v>
      </c>
      <c r="G152" s="162" t="s">
        <v>32</v>
      </c>
      <c r="H152" s="162" t="s">
        <v>33</v>
      </c>
      <c r="I152" s="233">
        <f>Tabla14[[#This Row],[IMPORT ADJUDICACIÓ (SENSE IVA)]]</f>
        <v>6620.0413223140495</v>
      </c>
      <c r="J152" s="234">
        <v>8010.25</v>
      </c>
      <c r="K152" s="234">
        <v>8010.25</v>
      </c>
      <c r="L152" s="162" t="s">
        <v>52</v>
      </c>
      <c r="M152" s="162"/>
      <c r="N152" s="260" t="s">
        <v>2110</v>
      </c>
      <c r="O152" s="232" t="s">
        <v>2111</v>
      </c>
      <c r="P152" s="162" t="s">
        <v>37</v>
      </c>
      <c r="Q152" s="165" t="s">
        <v>1485</v>
      </c>
      <c r="R152" s="303">
        <v>17155</v>
      </c>
      <c r="S152" s="162"/>
      <c r="T152" s="271" t="s">
        <v>2112</v>
      </c>
      <c r="U152" s="176">
        <v>43426</v>
      </c>
      <c r="V152" s="176">
        <v>43430</v>
      </c>
      <c r="W152" s="176">
        <v>43432</v>
      </c>
      <c r="X152" s="176">
        <v>43461</v>
      </c>
      <c r="Y152" s="213"/>
      <c r="Z152" s="213"/>
      <c r="AA152" s="213"/>
      <c r="AB152" s="214">
        <f t="shared" si="2"/>
        <v>6620.0413223140495</v>
      </c>
      <c r="AC152" s="256">
        <v>8010.25</v>
      </c>
      <c r="AD152" s="238">
        <v>0.21</v>
      </c>
      <c r="AE152" s="212" t="s">
        <v>38</v>
      </c>
      <c r="AF152" s="239" t="s">
        <v>37</v>
      </c>
      <c r="AG152" s="176">
        <f>Tabla14[[#This Row],[DATA FI EXECUCIÓ]]</f>
        <v>43461</v>
      </c>
      <c r="AH152" s="214">
        <f>Tabla14[[#This Row],[IMPORT ADJUDICACIÓ (SENSE IVA)]]</f>
        <v>6620.0413223140495</v>
      </c>
      <c r="AI152" s="240" t="s">
        <v>1857</v>
      </c>
    </row>
    <row r="153" spans="1:35" ht="24.75" customHeight="1" x14ac:dyDescent="0.25">
      <c r="A153" s="98" t="s">
        <v>28</v>
      </c>
      <c r="B153" s="167" t="s">
        <v>29</v>
      </c>
      <c r="C153" s="17" t="s">
        <v>495</v>
      </c>
      <c r="D153" s="167">
        <v>2018</v>
      </c>
      <c r="E153" s="241">
        <v>2018015688</v>
      </c>
      <c r="F153" s="232" t="s">
        <v>2113</v>
      </c>
      <c r="G153" s="167" t="s">
        <v>32</v>
      </c>
      <c r="H153" s="167" t="s">
        <v>33</v>
      </c>
      <c r="I153" s="233">
        <f>Tabla14[[#This Row],[IMPORT ADJUDICACIÓ (SENSE IVA)]]</f>
        <v>1008.0000000000001</v>
      </c>
      <c r="J153" s="234">
        <v>1219.68</v>
      </c>
      <c r="K153" s="234">
        <v>1219.68</v>
      </c>
      <c r="L153" s="167"/>
      <c r="M153" s="17" t="s">
        <v>614</v>
      </c>
      <c r="N153" s="192" t="s">
        <v>229</v>
      </c>
      <c r="O153" s="279" t="s">
        <v>230</v>
      </c>
      <c r="P153" s="167" t="s">
        <v>37</v>
      </c>
      <c r="Q153" s="193" t="s">
        <v>493</v>
      </c>
      <c r="R153" s="189" t="s">
        <v>993</v>
      </c>
      <c r="S153" s="167"/>
      <c r="T153" s="21" t="s">
        <v>129</v>
      </c>
      <c r="U153" s="176">
        <v>43374</v>
      </c>
      <c r="V153" s="176">
        <v>43377</v>
      </c>
      <c r="W153" s="176">
        <v>43381</v>
      </c>
      <c r="X153" s="177">
        <v>43402</v>
      </c>
      <c r="Y153" s="215"/>
      <c r="Z153" s="215"/>
      <c r="AA153" s="215"/>
      <c r="AB153" s="214">
        <f t="shared" si="2"/>
        <v>1008.0000000000001</v>
      </c>
      <c r="AC153" s="256">
        <v>1219.68</v>
      </c>
      <c r="AD153" s="242">
        <v>0.21</v>
      </c>
      <c r="AE153" s="243" t="s">
        <v>38</v>
      </c>
      <c r="AF153" s="244" t="s">
        <v>37</v>
      </c>
      <c r="AG153" s="176">
        <f>Tabla14[[#This Row],[DATA FI EXECUCIÓ]]</f>
        <v>43402</v>
      </c>
      <c r="AH153" s="214">
        <f>Tabla14[[#This Row],[IMPORT ADJUDICACIÓ (SENSE IVA)]]</f>
        <v>1008.0000000000001</v>
      </c>
      <c r="AI153" s="240" t="s">
        <v>1857</v>
      </c>
    </row>
    <row r="154" spans="1:35" ht="24.75" customHeight="1" x14ac:dyDescent="0.25">
      <c r="A154" s="98" t="s">
        <v>28</v>
      </c>
      <c r="B154" s="162" t="s">
        <v>29</v>
      </c>
      <c r="C154" s="162" t="s">
        <v>40</v>
      </c>
      <c r="D154" s="162">
        <v>2018</v>
      </c>
      <c r="E154" s="231">
        <v>2018017083</v>
      </c>
      <c r="F154" s="232" t="s">
        <v>2114</v>
      </c>
      <c r="G154" s="162" t="s">
        <v>32</v>
      </c>
      <c r="H154" s="162" t="s">
        <v>33</v>
      </c>
      <c r="I154" s="233">
        <f>Tabla14[[#This Row],[IMPORT ADJUDICACIÓ (SENSE IVA)]]</f>
        <v>4106.4380165289258</v>
      </c>
      <c r="J154" s="234">
        <v>4968.79</v>
      </c>
      <c r="K154" s="234">
        <v>4968.79</v>
      </c>
      <c r="L154" s="162" t="s">
        <v>52</v>
      </c>
      <c r="M154" s="162"/>
      <c r="N154" s="306" t="s">
        <v>2115</v>
      </c>
      <c r="O154" s="232" t="s">
        <v>2116</v>
      </c>
      <c r="P154" s="162" t="s">
        <v>37</v>
      </c>
      <c r="Q154" s="193" t="s">
        <v>493</v>
      </c>
      <c r="R154" s="307">
        <v>8121</v>
      </c>
      <c r="S154" s="162"/>
      <c r="T154" s="271" t="s">
        <v>1922</v>
      </c>
      <c r="U154" s="176">
        <v>43404</v>
      </c>
      <c r="V154" s="176">
        <v>43409</v>
      </c>
      <c r="W154" s="176">
        <v>43410</v>
      </c>
      <c r="X154" s="176">
        <v>43423</v>
      </c>
      <c r="Y154" s="213"/>
      <c r="Z154" s="213"/>
      <c r="AA154" s="213"/>
      <c r="AB154" s="214">
        <f t="shared" si="2"/>
        <v>4106.4380165289258</v>
      </c>
      <c r="AC154" s="256">
        <v>4968.79</v>
      </c>
      <c r="AD154" s="238">
        <v>0.21</v>
      </c>
      <c r="AE154" s="212" t="s">
        <v>38</v>
      </c>
      <c r="AF154" s="239" t="s">
        <v>37</v>
      </c>
      <c r="AG154" s="176">
        <f>Tabla14[[#This Row],[DATA FI EXECUCIÓ]]</f>
        <v>43423</v>
      </c>
      <c r="AH154" s="214">
        <f>Tabla14[[#This Row],[IMPORT ADJUDICACIÓ (SENSE IVA)]]</f>
        <v>4106.4380165289258</v>
      </c>
      <c r="AI154" s="240" t="s">
        <v>1857</v>
      </c>
    </row>
    <row r="155" spans="1:35" ht="24.75" customHeight="1" x14ac:dyDescent="0.25">
      <c r="A155" s="98" t="s">
        <v>28</v>
      </c>
      <c r="B155" s="167" t="s">
        <v>29</v>
      </c>
      <c r="C155" s="167" t="s">
        <v>65</v>
      </c>
      <c r="D155" s="167">
        <v>2018</v>
      </c>
      <c r="E155" s="241">
        <v>2018013010</v>
      </c>
      <c r="F155" s="255" t="s">
        <v>2117</v>
      </c>
      <c r="G155" s="167" t="s">
        <v>32</v>
      </c>
      <c r="H155" s="167" t="s">
        <v>33</v>
      </c>
      <c r="I155" s="233">
        <f>Tabla14[[#This Row],[IMPORT ADJUDICACIÓ (SENSE IVA)]]</f>
        <v>14933</v>
      </c>
      <c r="J155" s="234">
        <v>18068.93</v>
      </c>
      <c r="K155" s="234">
        <v>18068.93</v>
      </c>
      <c r="L155" s="167"/>
      <c r="M155" s="17" t="s">
        <v>614</v>
      </c>
      <c r="N155" s="173" t="s">
        <v>2118</v>
      </c>
      <c r="O155" s="169" t="s">
        <v>2119</v>
      </c>
      <c r="P155" s="167" t="s">
        <v>37</v>
      </c>
      <c r="Q155" s="193" t="s">
        <v>493</v>
      </c>
      <c r="R155" s="171" t="s">
        <v>1836</v>
      </c>
      <c r="S155" s="167"/>
      <c r="T155" s="124" t="s">
        <v>2120</v>
      </c>
      <c r="U155" s="176">
        <v>43347</v>
      </c>
      <c r="V155" s="176">
        <v>43369</v>
      </c>
      <c r="W155" s="176">
        <v>43370</v>
      </c>
      <c r="X155" s="177">
        <v>43381</v>
      </c>
      <c r="Y155" s="215"/>
      <c r="Z155" s="215"/>
      <c r="AA155" s="215"/>
      <c r="AB155" s="214">
        <f t="shared" si="2"/>
        <v>14933</v>
      </c>
      <c r="AC155" s="256">
        <v>18068.93</v>
      </c>
      <c r="AD155" s="242">
        <v>0.21</v>
      </c>
      <c r="AE155" s="243" t="s">
        <v>38</v>
      </c>
      <c r="AF155" s="244" t="s">
        <v>37</v>
      </c>
      <c r="AG155" s="176">
        <f>Tabla14[[#This Row],[DATA FI EXECUCIÓ]]</f>
        <v>43381</v>
      </c>
      <c r="AH155" s="214">
        <f>Tabla14[[#This Row],[IMPORT ADJUDICACIÓ (SENSE IVA)]]</f>
        <v>14933</v>
      </c>
      <c r="AI155" s="240" t="s">
        <v>1857</v>
      </c>
    </row>
    <row r="156" spans="1:35" ht="24.75" customHeight="1" x14ac:dyDescent="0.25">
      <c r="A156" s="98" t="s">
        <v>28</v>
      </c>
      <c r="B156" s="245" t="s">
        <v>29</v>
      </c>
      <c r="C156" s="167" t="s">
        <v>65</v>
      </c>
      <c r="D156" s="245">
        <v>2018</v>
      </c>
      <c r="E156" s="241">
        <v>2018001738</v>
      </c>
      <c r="F156" s="247" t="s">
        <v>2121</v>
      </c>
      <c r="G156" s="167" t="s">
        <v>32</v>
      </c>
      <c r="H156" s="245" t="s">
        <v>33</v>
      </c>
      <c r="I156" s="233">
        <f>Tabla14[[#This Row],[IMPORT ADJUDICACIÓ (SENSE IVA)]]</f>
        <v>855</v>
      </c>
      <c r="J156" s="234">
        <v>1034.55</v>
      </c>
      <c r="K156" s="234">
        <v>1034.55</v>
      </c>
      <c r="L156" s="167"/>
      <c r="M156" s="17" t="s">
        <v>614</v>
      </c>
      <c r="N156" s="261" t="s">
        <v>2122</v>
      </c>
      <c r="O156" s="169" t="s">
        <v>2123</v>
      </c>
      <c r="P156" s="245" t="s">
        <v>37</v>
      </c>
      <c r="Q156" s="170" t="s">
        <v>493</v>
      </c>
      <c r="R156" s="262">
        <v>8019</v>
      </c>
      <c r="S156" s="167"/>
      <c r="T156" s="237" t="s">
        <v>70</v>
      </c>
      <c r="U156" s="176">
        <v>43140</v>
      </c>
      <c r="V156" s="176">
        <v>43140</v>
      </c>
      <c r="W156" s="176">
        <v>43143</v>
      </c>
      <c r="X156" s="177">
        <v>43414</v>
      </c>
      <c r="Y156" s="215"/>
      <c r="Z156" s="215"/>
      <c r="AA156" s="215"/>
      <c r="AB156" s="214">
        <f t="shared" si="2"/>
        <v>855</v>
      </c>
      <c r="AC156" s="256">
        <v>1034.55</v>
      </c>
      <c r="AD156" s="242">
        <v>0.21</v>
      </c>
      <c r="AE156" s="243" t="s">
        <v>38</v>
      </c>
      <c r="AF156" s="244" t="s">
        <v>37</v>
      </c>
      <c r="AG156" s="176">
        <f>Tabla14[[#This Row],[DATA FI EXECUCIÓ]]</f>
        <v>43414</v>
      </c>
      <c r="AH156" s="214">
        <f>Tabla14[[#This Row],[IMPORT ADJUDICACIÓ (SENSE IVA)]]</f>
        <v>855</v>
      </c>
      <c r="AI156" s="240" t="s">
        <v>1857</v>
      </c>
    </row>
    <row r="157" spans="1:35" ht="24.75" customHeight="1" x14ac:dyDescent="0.25">
      <c r="A157" s="98" t="s">
        <v>28</v>
      </c>
      <c r="B157" s="248" t="s">
        <v>29</v>
      </c>
      <c r="C157" s="162" t="s">
        <v>65</v>
      </c>
      <c r="D157" s="248">
        <v>2018</v>
      </c>
      <c r="E157" s="231">
        <v>2018016481</v>
      </c>
      <c r="F157" s="278" t="s">
        <v>2124</v>
      </c>
      <c r="G157" s="162" t="s">
        <v>32</v>
      </c>
      <c r="H157" s="248" t="s">
        <v>33</v>
      </c>
      <c r="I157" s="233">
        <f>Tabla14[[#This Row],[IMPORT ADJUDICACIÓ (SENSE IVA)]]</f>
        <v>700</v>
      </c>
      <c r="J157" s="234">
        <f>1135.59-288.59</f>
        <v>847</v>
      </c>
      <c r="K157" s="234">
        <f>1135.59-288.59</f>
        <v>847</v>
      </c>
      <c r="L157" s="162"/>
      <c r="M157" s="17" t="s">
        <v>614</v>
      </c>
      <c r="N157" s="260" t="s">
        <v>2122</v>
      </c>
      <c r="O157" s="232" t="s">
        <v>2123</v>
      </c>
      <c r="P157" s="248" t="s">
        <v>37</v>
      </c>
      <c r="Q157" s="170" t="s">
        <v>493</v>
      </c>
      <c r="R157" s="236">
        <v>8019</v>
      </c>
      <c r="S157" s="162"/>
      <c r="T157" s="237" t="s">
        <v>164</v>
      </c>
      <c r="U157" s="176">
        <v>43384</v>
      </c>
      <c r="V157" s="176">
        <v>43389</v>
      </c>
      <c r="W157" s="176">
        <v>43395</v>
      </c>
      <c r="X157" s="176">
        <v>43423</v>
      </c>
      <c r="Y157" s="213"/>
      <c r="Z157" s="213"/>
      <c r="AA157" s="213"/>
      <c r="AB157" s="214">
        <f t="shared" si="2"/>
        <v>700</v>
      </c>
      <c r="AC157" s="256">
        <f>1135.59-288.59</f>
        <v>847</v>
      </c>
      <c r="AD157" s="238">
        <v>0.21</v>
      </c>
      <c r="AE157" s="212" t="s">
        <v>38</v>
      </c>
      <c r="AF157" s="239" t="s">
        <v>37</v>
      </c>
      <c r="AG157" s="176">
        <f>Tabla14[[#This Row],[DATA FI EXECUCIÓ]]</f>
        <v>43423</v>
      </c>
      <c r="AH157" s="214">
        <f>Tabla14[[#This Row],[IMPORT ADJUDICACIÓ (SENSE IVA)]]</f>
        <v>700</v>
      </c>
      <c r="AI157" s="240" t="s">
        <v>1857</v>
      </c>
    </row>
    <row r="158" spans="1:35" ht="24.75" customHeight="1" x14ac:dyDescent="0.25">
      <c r="A158" s="98" t="s">
        <v>28</v>
      </c>
      <c r="B158" s="245" t="s">
        <v>29</v>
      </c>
      <c r="C158" s="167" t="s">
        <v>40</v>
      </c>
      <c r="D158" s="245">
        <v>2018</v>
      </c>
      <c r="E158" s="241">
        <v>2018014725</v>
      </c>
      <c r="F158" s="247" t="s">
        <v>2125</v>
      </c>
      <c r="G158" s="167" t="s">
        <v>32</v>
      </c>
      <c r="H158" s="245" t="s">
        <v>33</v>
      </c>
      <c r="I158" s="233">
        <f>Tabla14[[#This Row],[IMPORT ADJUDICACIÓ (SENSE IVA)]]</f>
        <v>71.504132231404952</v>
      </c>
      <c r="J158" s="234">
        <v>86.52</v>
      </c>
      <c r="K158" s="234">
        <v>86.52</v>
      </c>
      <c r="L158" s="167" t="s">
        <v>52</v>
      </c>
      <c r="M158" s="167"/>
      <c r="N158" s="173" t="s">
        <v>2126</v>
      </c>
      <c r="O158" s="169" t="s">
        <v>2127</v>
      </c>
      <c r="P158" s="245" t="s">
        <v>37</v>
      </c>
      <c r="Q158" s="170" t="s">
        <v>493</v>
      </c>
      <c r="R158" s="171" t="s">
        <v>720</v>
      </c>
      <c r="S158" s="167"/>
      <c r="T158" s="124" t="s">
        <v>501</v>
      </c>
      <c r="U158" s="176">
        <v>43361</v>
      </c>
      <c r="V158" s="176">
        <v>43363</v>
      </c>
      <c r="W158" s="176">
        <v>43364</v>
      </c>
      <c r="X158" s="177">
        <v>43396</v>
      </c>
      <c r="Y158" s="215"/>
      <c r="Z158" s="215"/>
      <c r="AA158" s="215"/>
      <c r="AB158" s="214">
        <f t="shared" si="2"/>
        <v>71.504132231404952</v>
      </c>
      <c r="AC158" s="256">
        <v>86.52</v>
      </c>
      <c r="AD158" s="242">
        <v>0.21</v>
      </c>
      <c r="AE158" s="243" t="s">
        <v>38</v>
      </c>
      <c r="AF158" s="244" t="s">
        <v>37</v>
      </c>
      <c r="AG158" s="176">
        <f>Tabla14[[#This Row],[DATA FI EXECUCIÓ]]</f>
        <v>43396</v>
      </c>
      <c r="AH158" s="214">
        <f>Tabla14[[#This Row],[IMPORT ADJUDICACIÓ (SENSE IVA)]]</f>
        <v>71.504132231404952</v>
      </c>
      <c r="AI158" s="240" t="s">
        <v>1857</v>
      </c>
    </row>
    <row r="159" spans="1:35" ht="24.75" customHeight="1" x14ac:dyDescent="0.25">
      <c r="A159" s="98" t="s">
        <v>28</v>
      </c>
      <c r="B159" s="248" t="s">
        <v>29</v>
      </c>
      <c r="C159" s="162" t="s">
        <v>40</v>
      </c>
      <c r="D159" s="248">
        <v>2018</v>
      </c>
      <c r="E159" s="231">
        <v>2018012173</v>
      </c>
      <c r="F159" s="281" t="s">
        <v>2128</v>
      </c>
      <c r="G159" s="162" t="s">
        <v>32</v>
      </c>
      <c r="H159" s="248" t="s">
        <v>33</v>
      </c>
      <c r="I159" s="233">
        <f>Tabla14[[#This Row],[IMPORT ADJUDICACIÓ (SENSE IVA)]]</f>
        <v>221.00000000000003</v>
      </c>
      <c r="J159" s="234">
        <v>267.41000000000003</v>
      </c>
      <c r="K159" s="234">
        <v>267.41000000000003</v>
      </c>
      <c r="L159" s="162" t="s">
        <v>52</v>
      </c>
      <c r="M159" s="162"/>
      <c r="N159" s="173" t="s">
        <v>2126</v>
      </c>
      <c r="O159" s="164" t="s">
        <v>2127</v>
      </c>
      <c r="P159" s="248" t="s">
        <v>37</v>
      </c>
      <c r="Q159" s="170" t="s">
        <v>493</v>
      </c>
      <c r="R159" s="166" t="s">
        <v>720</v>
      </c>
      <c r="S159" s="162"/>
      <c r="T159" s="124" t="s">
        <v>501</v>
      </c>
      <c r="U159" s="176">
        <v>43305</v>
      </c>
      <c r="V159" s="176">
        <v>43315</v>
      </c>
      <c r="W159" s="176">
        <v>43318</v>
      </c>
      <c r="X159" s="176">
        <v>43396</v>
      </c>
      <c r="Y159" s="213"/>
      <c r="Z159" s="213"/>
      <c r="AA159" s="213"/>
      <c r="AB159" s="214">
        <f t="shared" si="2"/>
        <v>221.00000000000003</v>
      </c>
      <c r="AC159" s="256">
        <v>267.41000000000003</v>
      </c>
      <c r="AD159" s="238">
        <v>0.21</v>
      </c>
      <c r="AE159" s="212" t="s">
        <v>38</v>
      </c>
      <c r="AF159" s="239" t="s">
        <v>37</v>
      </c>
      <c r="AG159" s="176">
        <f>Tabla14[[#This Row],[DATA FI EXECUCIÓ]]</f>
        <v>43396</v>
      </c>
      <c r="AH159" s="214">
        <f>Tabla14[[#This Row],[IMPORT ADJUDICACIÓ (SENSE IVA)]]</f>
        <v>221.00000000000003</v>
      </c>
      <c r="AI159" s="240" t="s">
        <v>1857</v>
      </c>
    </row>
    <row r="160" spans="1:35" ht="24.75" customHeight="1" x14ac:dyDescent="0.25">
      <c r="A160" s="98" t="s">
        <v>28</v>
      </c>
      <c r="B160" s="245" t="s">
        <v>29</v>
      </c>
      <c r="C160" s="167" t="s">
        <v>40</v>
      </c>
      <c r="D160" s="245">
        <v>2018</v>
      </c>
      <c r="E160" s="241">
        <v>2018016159</v>
      </c>
      <c r="F160" s="278" t="s">
        <v>2129</v>
      </c>
      <c r="G160" s="167" t="s">
        <v>32</v>
      </c>
      <c r="H160" s="245" t="s">
        <v>33</v>
      </c>
      <c r="I160" s="233">
        <f>Tabla14[[#This Row],[IMPORT ADJUDICACIÓ (SENSE IVA)]]</f>
        <v>98</v>
      </c>
      <c r="J160" s="234">
        <v>118.58</v>
      </c>
      <c r="K160" s="234">
        <v>118.58</v>
      </c>
      <c r="L160" s="167" t="s">
        <v>52</v>
      </c>
      <c r="M160" s="167"/>
      <c r="N160" s="261" t="s">
        <v>2130</v>
      </c>
      <c r="O160" s="232" t="s">
        <v>2131</v>
      </c>
      <c r="P160" s="245" t="s">
        <v>37</v>
      </c>
      <c r="Q160" s="170" t="s">
        <v>493</v>
      </c>
      <c r="R160" s="262">
        <v>8033</v>
      </c>
      <c r="S160" s="167"/>
      <c r="T160" s="237" t="s">
        <v>125</v>
      </c>
      <c r="U160" s="176">
        <v>43378</v>
      </c>
      <c r="V160" s="176">
        <v>43381</v>
      </c>
      <c r="W160" s="176">
        <v>43395</v>
      </c>
      <c r="X160" s="177">
        <v>43444</v>
      </c>
      <c r="Y160" s="215"/>
      <c r="Z160" s="215"/>
      <c r="AA160" s="215"/>
      <c r="AB160" s="214">
        <f t="shared" si="2"/>
        <v>98</v>
      </c>
      <c r="AC160" s="256">
        <v>118.58</v>
      </c>
      <c r="AD160" s="242">
        <v>0.21</v>
      </c>
      <c r="AE160" s="243" t="s">
        <v>38</v>
      </c>
      <c r="AF160" s="244" t="s">
        <v>37</v>
      </c>
      <c r="AG160" s="176">
        <f>Tabla14[[#This Row],[DATA FI EXECUCIÓ]]</f>
        <v>43444</v>
      </c>
      <c r="AH160" s="214">
        <f>Tabla14[[#This Row],[IMPORT ADJUDICACIÓ (SENSE IVA)]]</f>
        <v>98</v>
      </c>
      <c r="AI160" s="240" t="s">
        <v>1857</v>
      </c>
    </row>
    <row r="161" spans="1:35" ht="24.75" customHeight="1" x14ac:dyDescent="0.25">
      <c r="A161" s="98" t="s">
        <v>28</v>
      </c>
      <c r="B161" s="245" t="s">
        <v>29</v>
      </c>
      <c r="C161" s="167" t="s">
        <v>40</v>
      </c>
      <c r="D161" s="245">
        <v>2018</v>
      </c>
      <c r="E161" s="241">
        <v>2018016550</v>
      </c>
      <c r="F161" s="278" t="s">
        <v>2132</v>
      </c>
      <c r="G161" s="167" t="s">
        <v>32</v>
      </c>
      <c r="H161" s="245" t="s">
        <v>33</v>
      </c>
      <c r="I161" s="233">
        <f>Tabla14[[#This Row],[IMPORT ADJUDICACIÓ (SENSE IVA)]]</f>
        <v>142.80991735537191</v>
      </c>
      <c r="J161" s="234">
        <v>172.8</v>
      </c>
      <c r="K161" s="234">
        <v>172.8</v>
      </c>
      <c r="L161" s="167" t="s">
        <v>52</v>
      </c>
      <c r="M161" s="167"/>
      <c r="N161" s="261" t="s">
        <v>2133</v>
      </c>
      <c r="O161" s="232" t="s">
        <v>2134</v>
      </c>
      <c r="P161" s="245" t="s">
        <v>37</v>
      </c>
      <c r="Q161" s="170" t="s">
        <v>493</v>
      </c>
      <c r="R161" s="262">
        <v>8156</v>
      </c>
      <c r="S161" s="167"/>
      <c r="T161" s="237" t="s">
        <v>1995</v>
      </c>
      <c r="U161" s="176">
        <v>43384</v>
      </c>
      <c r="V161" s="176">
        <v>43389</v>
      </c>
      <c r="W161" s="176">
        <v>43395</v>
      </c>
      <c r="X161" s="177">
        <v>43430</v>
      </c>
      <c r="Y161" s="215"/>
      <c r="Z161" s="215"/>
      <c r="AA161" s="215"/>
      <c r="AB161" s="214">
        <f t="shared" si="2"/>
        <v>142.80991735537191</v>
      </c>
      <c r="AC161" s="256">
        <v>172.8</v>
      </c>
      <c r="AD161" s="242">
        <v>0.21</v>
      </c>
      <c r="AE161" s="243" t="s">
        <v>38</v>
      </c>
      <c r="AF161" s="244" t="s">
        <v>37</v>
      </c>
      <c r="AG161" s="176">
        <f>Tabla14[[#This Row],[DATA FI EXECUCIÓ]]</f>
        <v>43430</v>
      </c>
      <c r="AH161" s="214">
        <f>Tabla14[[#This Row],[IMPORT ADJUDICACIÓ (SENSE IVA)]]</f>
        <v>142.80991735537191</v>
      </c>
      <c r="AI161" s="240" t="s">
        <v>1857</v>
      </c>
    </row>
    <row r="162" spans="1:35" ht="24.75" customHeight="1" x14ac:dyDescent="0.25">
      <c r="A162" s="98" t="s">
        <v>28</v>
      </c>
      <c r="B162" s="248" t="s">
        <v>29</v>
      </c>
      <c r="C162" s="162" t="s">
        <v>40</v>
      </c>
      <c r="D162" s="248">
        <v>2018</v>
      </c>
      <c r="E162" s="231">
        <v>2018014031</v>
      </c>
      <c r="F162" s="281" t="s">
        <v>2135</v>
      </c>
      <c r="G162" s="162" t="s">
        <v>32</v>
      </c>
      <c r="H162" s="248" t="s">
        <v>33</v>
      </c>
      <c r="I162" s="233">
        <f>Tabla14[[#This Row],[IMPORT ADJUDICACIÓ (SENSE IVA)]]</f>
        <v>2.6776859504132235</v>
      </c>
      <c r="J162" s="234">
        <v>3.24</v>
      </c>
      <c r="K162" s="234">
        <v>3.24</v>
      </c>
      <c r="L162" s="162" t="s">
        <v>52</v>
      </c>
      <c r="M162" s="162"/>
      <c r="N162" s="260" t="s">
        <v>235</v>
      </c>
      <c r="O162" s="164" t="s">
        <v>236</v>
      </c>
      <c r="P162" s="248" t="s">
        <v>37</v>
      </c>
      <c r="Q162" s="165" t="s">
        <v>493</v>
      </c>
      <c r="R162" s="236" t="s">
        <v>503</v>
      </c>
      <c r="S162" s="162"/>
      <c r="T162" s="124" t="s">
        <v>2136</v>
      </c>
      <c r="U162" s="176">
        <v>43348</v>
      </c>
      <c r="V162" s="176">
        <v>43350</v>
      </c>
      <c r="W162" s="176">
        <v>43350</v>
      </c>
      <c r="X162" s="176">
        <v>43430</v>
      </c>
      <c r="Y162" s="213"/>
      <c r="Z162" s="213"/>
      <c r="AA162" s="213"/>
      <c r="AB162" s="214">
        <f t="shared" si="2"/>
        <v>2.6776859504132235</v>
      </c>
      <c r="AC162" s="256">
        <v>3.24</v>
      </c>
      <c r="AD162" s="238">
        <v>0.21</v>
      </c>
      <c r="AE162" s="212" t="s">
        <v>38</v>
      </c>
      <c r="AF162" s="239" t="s">
        <v>37</v>
      </c>
      <c r="AG162" s="176">
        <f>Tabla14[[#This Row],[DATA FI EXECUCIÓ]]</f>
        <v>43430</v>
      </c>
      <c r="AH162" s="214">
        <f>Tabla14[[#This Row],[IMPORT ADJUDICACIÓ (SENSE IVA)]]</f>
        <v>2.6776859504132235</v>
      </c>
      <c r="AI162" s="240" t="s">
        <v>1857</v>
      </c>
    </row>
    <row r="163" spans="1:35" ht="24.75" customHeight="1" x14ac:dyDescent="0.25">
      <c r="A163" s="98" t="s">
        <v>28</v>
      </c>
      <c r="B163" s="245" t="s">
        <v>29</v>
      </c>
      <c r="C163" s="162" t="s">
        <v>40</v>
      </c>
      <c r="D163" s="245">
        <v>2018</v>
      </c>
      <c r="E163" s="241">
        <v>2018010841</v>
      </c>
      <c r="F163" s="247" t="s">
        <v>2137</v>
      </c>
      <c r="G163" s="167" t="s">
        <v>32</v>
      </c>
      <c r="H163" s="245" t="s">
        <v>33</v>
      </c>
      <c r="I163" s="233">
        <f>Tabla14[[#This Row],[IMPORT ADJUDICACIÓ (SENSE IVA)]]</f>
        <v>105</v>
      </c>
      <c r="J163" s="234">
        <v>127.05</v>
      </c>
      <c r="K163" s="234">
        <v>127.05</v>
      </c>
      <c r="L163" s="162" t="s">
        <v>52</v>
      </c>
      <c r="M163" s="167"/>
      <c r="N163" s="261" t="s">
        <v>235</v>
      </c>
      <c r="O163" s="169" t="s">
        <v>236</v>
      </c>
      <c r="P163" s="245" t="s">
        <v>37</v>
      </c>
      <c r="Q163" s="170" t="s">
        <v>493</v>
      </c>
      <c r="R163" s="262" t="s">
        <v>503</v>
      </c>
      <c r="S163" s="167"/>
      <c r="T163" s="124" t="s">
        <v>448</v>
      </c>
      <c r="U163" s="176">
        <v>43293</v>
      </c>
      <c r="V163" s="176">
        <v>43301</v>
      </c>
      <c r="W163" s="176">
        <v>43304</v>
      </c>
      <c r="X163" s="177">
        <v>43416</v>
      </c>
      <c r="Y163" s="215"/>
      <c r="Z163" s="215"/>
      <c r="AA163" s="215"/>
      <c r="AB163" s="214">
        <f t="shared" si="2"/>
        <v>105</v>
      </c>
      <c r="AC163" s="256">
        <v>127.05</v>
      </c>
      <c r="AD163" s="238">
        <v>0.21</v>
      </c>
      <c r="AE163" s="243" t="s">
        <v>38</v>
      </c>
      <c r="AF163" s="244" t="s">
        <v>37</v>
      </c>
      <c r="AG163" s="176">
        <f>Tabla14[[#This Row],[DATA FI EXECUCIÓ]]</f>
        <v>43416</v>
      </c>
      <c r="AH163" s="214">
        <f>Tabla14[[#This Row],[IMPORT ADJUDICACIÓ (SENSE IVA)]]</f>
        <v>105</v>
      </c>
      <c r="AI163" s="240" t="s">
        <v>1857</v>
      </c>
    </row>
    <row r="164" spans="1:35" ht="24.75" customHeight="1" x14ac:dyDescent="0.25">
      <c r="A164" s="98" t="s">
        <v>28</v>
      </c>
      <c r="B164" s="248" t="s">
        <v>29</v>
      </c>
      <c r="C164" s="162" t="s">
        <v>40</v>
      </c>
      <c r="D164" s="248">
        <v>2018</v>
      </c>
      <c r="E164" s="231">
        <v>2018010746</v>
      </c>
      <c r="F164" s="281" t="s">
        <v>2138</v>
      </c>
      <c r="G164" s="162" t="s">
        <v>32</v>
      </c>
      <c r="H164" s="248" t="s">
        <v>33</v>
      </c>
      <c r="I164" s="233">
        <f>Tabla14[[#This Row],[IMPORT ADJUDICACIÓ (SENSE IVA)]]</f>
        <v>230.19008264462809</v>
      </c>
      <c r="J164" s="234">
        <v>278.52999999999997</v>
      </c>
      <c r="K164" s="234">
        <v>278.52999999999997</v>
      </c>
      <c r="L164" s="162" t="s">
        <v>52</v>
      </c>
      <c r="M164" s="162"/>
      <c r="N164" s="260" t="s">
        <v>235</v>
      </c>
      <c r="O164" s="164" t="s">
        <v>236</v>
      </c>
      <c r="P164" s="248" t="s">
        <v>37</v>
      </c>
      <c r="Q164" s="165" t="s">
        <v>493</v>
      </c>
      <c r="R164" s="236" t="s">
        <v>503</v>
      </c>
      <c r="S164" s="162"/>
      <c r="T164" s="124" t="s">
        <v>2139</v>
      </c>
      <c r="U164" s="176">
        <v>43286</v>
      </c>
      <c r="V164" s="176">
        <v>43301</v>
      </c>
      <c r="W164" s="176">
        <v>43304</v>
      </c>
      <c r="X164" s="176">
        <v>43381</v>
      </c>
      <c r="Y164" s="213"/>
      <c r="Z164" s="213"/>
      <c r="AA164" s="213"/>
      <c r="AB164" s="214">
        <f t="shared" si="2"/>
        <v>230.19008264462809</v>
      </c>
      <c r="AC164" s="256">
        <v>278.52999999999997</v>
      </c>
      <c r="AD164" s="238">
        <v>0.21</v>
      </c>
      <c r="AE164" s="212" t="s">
        <v>38</v>
      </c>
      <c r="AF164" s="239" t="s">
        <v>37</v>
      </c>
      <c r="AG164" s="176">
        <f>Tabla14[[#This Row],[DATA FI EXECUCIÓ]]</f>
        <v>43381</v>
      </c>
      <c r="AH164" s="214">
        <f>Tabla14[[#This Row],[IMPORT ADJUDICACIÓ (SENSE IVA)]]</f>
        <v>230.19008264462809</v>
      </c>
      <c r="AI164" s="240" t="s">
        <v>1857</v>
      </c>
    </row>
    <row r="165" spans="1:35" ht="24.75" customHeight="1" x14ac:dyDescent="0.25">
      <c r="A165" s="98" t="s">
        <v>28</v>
      </c>
      <c r="B165" s="248" t="s">
        <v>29</v>
      </c>
      <c r="C165" s="162" t="s">
        <v>40</v>
      </c>
      <c r="D165" s="248">
        <v>2018</v>
      </c>
      <c r="E165" s="231">
        <v>2018014832</v>
      </c>
      <c r="F165" s="281" t="s">
        <v>2140</v>
      </c>
      <c r="G165" s="162" t="s">
        <v>32</v>
      </c>
      <c r="H165" s="248" t="s">
        <v>33</v>
      </c>
      <c r="I165" s="233">
        <f>Tabla14[[#This Row],[IMPORT ADJUDICACIÓ (SENSE IVA)]]</f>
        <v>382.60330578512395</v>
      </c>
      <c r="J165" s="234">
        <v>462.95</v>
      </c>
      <c r="K165" s="234">
        <v>462.95</v>
      </c>
      <c r="L165" s="162" t="s">
        <v>52</v>
      </c>
      <c r="M165" s="162"/>
      <c r="N165" s="260" t="s">
        <v>235</v>
      </c>
      <c r="O165" s="164" t="s">
        <v>236</v>
      </c>
      <c r="P165" s="248" t="s">
        <v>37</v>
      </c>
      <c r="Q165" s="165" t="s">
        <v>493</v>
      </c>
      <c r="R165" s="236" t="s">
        <v>503</v>
      </c>
      <c r="S165" s="162"/>
      <c r="T165" s="124" t="s">
        <v>2136</v>
      </c>
      <c r="U165" s="176">
        <v>43363</v>
      </c>
      <c r="V165" s="176">
        <v>43363</v>
      </c>
      <c r="W165" s="176">
        <v>43364</v>
      </c>
      <c r="X165" s="176">
        <v>43430</v>
      </c>
      <c r="Y165" s="213"/>
      <c r="Z165" s="213"/>
      <c r="AA165" s="213"/>
      <c r="AB165" s="214">
        <f t="shared" si="2"/>
        <v>382.60330578512395</v>
      </c>
      <c r="AC165" s="256">
        <v>462.95</v>
      </c>
      <c r="AD165" s="238">
        <v>0.21</v>
      </c>
      <c r="AE165" s="212" t="s">
        <v>38</v>
      </c>
      <c r="AF165" s="239" t="s">
        <v>37</v>
      </c>
      <c r="AG165" s="176">
        <f>Tabla14[[#This Row],[DATA FI EXECUCIÓ]]</f>
        <v>43430</v>
      </c>
      <c r="AH165" s="214">
        <f>Tabla14[[#This Row],[IMPORT ADJUDICACIÓ (SENSE IVA)]]</f>
        <v>382.60330578512395</v>
      </c>
      <c r="AI165" s="240" t="s">
        <v>1857</v>
      </c>
    </row>
    <row r="166" spans="1:35" ht="24.75" customHeight="1" x14ac:dyDescent="0.25">
      <c r="A166" s="98" t="s">
        <v>28</v>
      </c>
      <c r="B166" s="245" t="s">
        <v>29</v>
      </c>
      <c r="C166" s="162" t="s">
        <v>40</v>
      </c>
      <c r="D166" s="245">
        <v>2018</v>
      </c>
      <c r="E166" s="241">
        <v>2018014402</v>
      </c>
      <c r="F166" s="247" t="s">
        <v>2141</v>
      </c>
      <c r="G166" s="167" t="s">
        <v>32</v>
      </c>
      <c r="H166" s="245" t="s">
        <v>33</v>
      </c>
      <c r="I166" s="233">
        <f>Tabla14[[#This Row],[IMPORT ADJUDICACIÓ (SENSE IVA)]]</f>
        <v>43.917355371900825</v>
      </c>
      <c r="J166" s="234">
        <v>53.14</v>
      </c>
      <c r="K166" s="234">
        <v>53.14</v>
      </c>
      <c r="L166" s="162" t="s">
        <v>52</v>
      </c>
      <c r="M166" s="167"/>
      <c r="N166" s="261" t="s">
        <v>235</v>
      </c>
      <c r="O166" s="169" t="s">
        <v>236</v>
      </c>
      <c r="P166" s="245" t="s">
        <v>37</v>
      </c>
      <c r="Q166" s="170" t="s">
        <v>493</v>
      </c>
      <c r="R166" s="262" t="s">
        <v>503</v>
      </c>
      <c r="S166" s="167"/>
      <c r="T166" s="124" t="s">
        <v>2139</v>
      </c>
      <c r="U166" s="176">
        <v>43360</v>
      </c>
      <c r="V166" s="176">
        <v>43363</v>
      </c>
      <c r="W166" s="176">
        <v>43364</v>
      </c>
      <c r="X166" s="177">
        <v>43374</v>
      </c>
      <c r="Y166" s="215"/>
      <c r="Z166" s="215"/>
      <c r="AA166" s="215"/>
      <c r="AB166" s="214">
        <f t="shared" si="2"/>
        <v>43.917355371900825</v>
      </c>
      <c r="AC166" s="256">
        <v>53.14</v>
      </c>
      <c r="AD166" s="238">
        <v>0.21</v>
      </c>
      <c r="AE166" s="243" t="s">
        <v>38</v>
      </c>
      <c r="AF166" s="244" t="s">
        <v>37</v>
      </c>
      <c r="AG166" s="176">
        <f>Tabla14[[#This Row],[DATA FI EXECUCIÓ]]</f>
        <v>43374</v>
      </c>
      <c r="AH166" s="214">
        <f>Tabla14[[#This Row],[IMPORT ADJUDICACIÓ (SENSE IVA)]]</f>
        <v>43.917355371900825</v>
      </c>
      <c r="AI166" s="240" t="s">
        <v>1857</v>
      </c>
    </row>
    <row r="167" spans="1:35" ht="24.75" customHeight="1" x14ac:dyDescent="0.25">
      <c r="A167" s="98" t="s">
        <v>28</v>
      </c>
      <c r="B167" s="248" t="s">
        <v>29</v>
      </c>
      <c r="C167" s="162" t="s">
        <v>40</v>
      </c>
      <c r="D167" s="248">
        <v>2018</v>
      </c>
      <c r="E167" s="231">
        <v>2018014030</v>
      </c>
      <c r="F167" s="281" t="s">
        <v>2142</v>
      </c>
      <c r="G167" s="162" t="s">
        <v>32</v>
      </c>
      <c r="H167" s="248" t="s">
        <v>33</v>
      </c>
      <c r="I167" s="233">
        <f>Tabla14[[#This Row],[IMPORT ADJUDICACIÓ (SENSE IVA)]]</f>
        <v>27.818181818181817</v>
      </c>
      <c r="J167" s="234">
        <v>33.659999999999997</v>
      </c>
      <c r="K167" s="234">
        <v>33.659999999999997</v>
      </c>
      <c r="L167" s="162" t="s">
        <v>52</v>
      </c>
      <c r="M167" s="162"/>
      <c r="N167" s="260" t="s">
        <v>235</v>
      </c>
      <c r="O167" s="164" t="s">
        <v>236</v>
      </c>
      <c r="P167" s="248" t="s">
        <v>37</v>
      </c>
      <c r="Q167" s="165" t="s">
        <v>493</v>
      </c>
      <c r="R167" s="236" t="s">
        <v>503</v>
      </c>
      <c r="S167" s="162"/>
      <c r="T167" s="124" t="s">
        <v>2136</v>
      </c>
      <c r="U167" s="176">
        <v>43348</v>
      </c>
      <c r="V167" s="176">
        <v>43350</v>
      </c>
      <c r="W167" s="176">
        <v>43350</v>
      </c>
      <c r="X167" s="176">
        <v>43430</v>
      </c>
      <c r="Y167" s="213"/>
      <c r="Z167" s="213"/>
      <c r="AA167" s="213"/>
      <c r="AB167" s="214">
        <f t="shared" si="2"/>
        <v>27.818181818181817</v>
      </c>
      <c r="AC167" s="256">
        <v>33.659999999999997</v>
      </c>
      <c r="AD167" s="238">
        <v>0.21</v>
      </c>
      <c r="AE167" s="212" t="s">
        <v>38</v>
      </c>
      <c r="AF167" s="239" t="s">
        <v>37</v>
      </c>
      <c r="AG167" s="176">
        <f>Tabla14[[#This Row],[DATA FI EXECUCIÓ]]</f>
        <v>43430</v>
      </c>
      <c r="AH167" s="214">
        <f>Tabla14[[#This Row],[IMPORT ADJUDICACIÓ (SENSE IVA)]]</f>
        <v>27.818181818181817</v>
      </c>
      <c r="AI167" s="240" t="s">
        <v>1857</v>
      </c>
    </row>
    <row r="168" spans="1:35" ht="24.75" customHeight="1" x14ac:dyDescent="0.25">
      <c r="A168" s="98" t="s">
        <v>28</v>
      </c>
      <c r="B168" s="245" t="s">
        <v>29</v>
      </c>
      <c r="C168" s="162" t="s">
        <v>40</v>
      </c>
      <c r="D168" s="245">
        <v>2018</v>
      </c>
      <c r="E168" s="241">
        <v>2018011825</v>
      </c>
      <c r="F168" s="247" t="s">
        <v>2143</v>
      </c>
      <c r="G168" s="167" t="s">
        <v>32</v>
      </c>
      <c r="H168" s="245" t="s">
        <v>33</v>
      </c>
      <c r="I168" s="233">
        <f>Tabla14[[#This Row],[IMPORT ADJUDICACIÓ (SENSE IVA)]]</f>
        <v>38.81818181818182</v>
      </c>
      <c r="J168" s="234">
        <v>46.97</v>
      </c>
      <c r="K168" s="234">
        <v>46.97</v>
      </c>
      <c r="L168" s="162" t="s">
        <v>52</v>
      </c>
      <c r="M168" s="167"/>
      <c r="N168" s="261" t="s">
        <v>235</v>
      </c>
      <c r="O168" s="169" t="s">
        <v>236</v>
      </c>
      <c r="P168" s="245" t="s">
        <v>37</v>
      </c>
      <c r="Q168" s="170" t="s">
        <v>493</v>
      </c>
      <c r="R168" s="262" t="s">
        <v>503</v>
      </c>
      <c r="S168" s="167"/>
      <c r="T168" s="124" t="s">
        <v>2136</v>
      </c>
      <c r="U168" s="176">
        <v>43298</v>
      </c>
      <c r="V168" s="176">
        <v>43301</v>
      </c>
      <c r="W168" s="176">
        <v>43304</v>
      </c>
      <c r="X168" s="177">
        <v>43430</v>
      </c>
      <c r="Y168" s="215"/>
      <c r="Z168" s="215"/>
      <c r="AA168" s="215"/>
      <c r="AB168" s="214">
        <f t="shared" si="2"/>
        <v>38.81818181818182</v>
      </c>
      <c r="AC168" s="256">
        <v>46.97</v>
      </c>
      <c r="AD168" s="238">
        <v>0.21</v>
      </c>
      <c r="AE168" s="243" t="s">
        <v>38</v>
      </c>
      <c r="AF168" s="244" t="s">
        <v>37</v>
      </c>
      <c r="AG168" s="176">
        <f>Tabla14[[#This Row],[DATA FI EXECUCIÓ]]</f>
        <v>43430</v>
      </c>
      <c r="AH168" s="214">
        <f>Tabla14[[#This Row],[IMPORT ADJUDICACIÓ (SENSE IVA)]]</f>
        <v>38.81818181818182</v>
      </c>
      <c r="AI168" s="240" t="s">
        <v>1857</v>
      </c>
    </row>
    <row r="169" spans="1:35" ht="24.75" customHeight="1" x14ac:dyDescent="0.25">
      <c r="A169" s="98" t="s">
        <v>28</v>
      </c>
      <c r="B169" s="248" t="s">
        <v>29</v>
      </c>
      <c r="C169" s="162" t="s">
        <v>40</v>
      </c>
      <c r="D169" s="248">
        <v>2018</v>
      </c>
      <c r="E169" s="231">
        <v>2018014930</v>
      </c>
      <c r="F169" s="281" t="s">
        <v>2144</v>
      </c>
      <c r="G169" s="162" t="s">
        <v>32</v>
      </c>
      <c r="H169" s="248" t="s">
        <v>33</v>
      </c>
      <c r="I169" s="233">
        <f>Tabla14[[#This Row],[IMPORT ADJUDICACIÓ (SENSE IVA)]]</f>
        <v>152.03305785123968</v>
      </c>
      <c r="J169" s="234">
        <v>183.96</v>
      </c>
      <c r="K169" s="234">
        <v>183.96</v>
      </c>
      <c r="L169" s="162" t="s">
        <v>52</v>
      </c>
      <c r="M169" s="162"/>
      <c r="N169" s="260" t="s">
        <v>235</v>
      </c>
      <c r="O169" s="164" t="s">
        <v>236</v>
      </c>
      <c r="P169" s="248" t="s">
        <v>37</v>
      </c>
      <c r="Q169" s="165" t="s">
        <v>493</v>
      </c>
      <c r="R169" s="236" t="s">
        <v>503</v>
      </c>
      <c r="S169" s="162"/>
      <c r="T169" s="124" t="s">
        <v>2136</v>
      </c>
      <c r="U169" s="176">
        <v>43363</v>
      </c>
      <c r="V169" s="176">
        <v>43363</v>
      </c>
      <c r="W169" s="176">
        <v>43364</v>
      </c>
      <c r="X169" s="176">
        <v>43430</v>
      </c>
      <c r="Y169" s="213"/>
      <c r="Z169" s="213"/>
      <c r="AA169" s="213"/>
      <c r="AB169" s="214">
        <f t="shared" si="2"/>
        <v>152.03305785123968</v>
      </c>
      <c r="AC169" s="256">
        <v>183.96</v>
      </c>
      <c r="AD169" s="238">
        <v>0.21</v>
      </c>
      <c r="AE169" s="212" t="s">
        <v>38</v>
      </c>
      <c r="AF169" s="239" t="s">
        <v>37</v>
      </c>
      <c r="AG169" s="176">
        <f>Tabla14[[#This Row],[DATA FI EXECUCIÓ]]</f>
        <v>43430</v>
      </c>
      <c r="AH169" s="214">
        <f>Tabla14[[#This Row],[IMPORT ADJUDICACIÓ (SENSE IVA)]]</f>
        <v>152.03305785123968</v>
      </c>
      <c r="AI169" s="240" t="s">
        <v>1857</v>
      </c>
    </row>
    <row r="170" spans="1:35" ht="24.75" customHeight="1" x14ac:dyDescent="0.25">
      <c r="A170" s="98" t="s">
        <v>28</v>
      </c>
      <c r="B170" s="245" t="s">
        <v>29</v>
      </c>
      <c r="C170" s="162" t="s">
        <v>40</v>
      </c>
      <c r="D170" s="245">
        <v>2018</v>
      </c>
      <c r="E170" s="241">
        <v>2018011209</v>
      </c>
      <c r="F170" s="247" t="s">
        <v>1016</v>
      </c>
      <c r="G170" s="167" t="s">
        <v>32</v>
      </c>
      <c r="H170" s="245" t="s">
        <v>33</v>
      </c>
      <c r="I170" s="233">
        <f>Tabla14[[#This Row],[IMPORT ADJUDICACIÓ (SENSE IVA)]]</f>
        <v>350.18181818181819</v>
      </c>
      <c r="J170" s="234">
        <v>423.72</v>
      </c>
      <c r="K170" s="234">
        <v>423.72</v>
      </c>
      <c r="L170" s="162" t="s">
        <v>52</v>
      </c>
      <c r="M170" s="167"/>
      <c r="N170" s="261" t="s">
        <v>235</v>
      </c>
      <c r="O170" s="169" t="s">
        <v>236</v>
      </c>
      <c r="P170" s="245" t="s">
        <v>37</v>
      </c>
      <c r="Q170" s="170" t="s">
        <v>493</v>
      </c>
      <c r="R170" s="262" t="s">
        <v>503</v>
      </c>
      <c r="S170" s="167"/>
      <c r="T170" s="124" t="s">
        <v>2136</v>
      </c>
      <c r="U170" s="176">
        <v>43299</v>
      </c>
      <c r="V170" s="176">
        <v>43301</v>
      </c>
      <c r="W170" s="176">
        <v>43304</v>
      </c>
      <c r="X170" s="177">
        <v>43430</v>
      </c>
      <c r="Y170" s="215"/>
      <c r="Z170" s="215"/>
      <c r="AA170" s="215"/>
      <c r="AB170" s="214">
        <f t="shared" si="2"/>
        <v>350.18181818181819</v>
      </c>
      <c r="AC170" s="256">
        <v>423.72</v>
      </c>
      <c r="AD170" s="238">
        <v>0.21</v>
      </c>
      <c r="AE170" s="243" t="s">
        <v>38</v>
      </c>
      <c r="AF170" s="244" t="s">
        <v>37</v>
      </c>
      <c r="AG170" s="176">
        <f>Tabla14[[#This Row],[DATA FI EXECUCIÓ]]</f>
        <v>43430</v>
      </c>
      <c r="AH170" s="214">
        <f>Tabla14[[#This Row],[IMPORT ADJUDICACIÓ (SENSE IVA)]]</f>
        <v>350.18181818181819</v>
      </c>
      <c r="AI170" s="240" t="s">
        <v>1857</v>
      </c>
    </row>
    <row r="171" spans="1:35" ht="24.75" customHeight="1" x14ac:dyDescent="0.25">
      <c r="A171" s="98" t="s">
        <v>28</v>
      </c>
      <c r="B171" s="248" t="s">
        <v>29</v>
      </c>
      <c r="C171" s="162" t="s">
        <v>40</v>
      </c>
      <c r="D171" s="248">
        <v>2018</v>
      </c>
      <c r="E171" s="231">
        <v>2018015484</v>
      </c>
      <c r="F171" s="281" t="s">
        <v>2145</v>
      </c>
      <c r="G171" s="162" t="s">
        <v>32</v>
      </c>
      <c r="H171" s="248" t="s">
        <v>33</v>
      </c>
      <c r="I171" s="233">
        <f>Tabla14[[#This Row],[IMPORT ADJUDICACIÓ (SENSE IVA)]]</f>
        <v>74.900826446280988</v>
      </c>
      <c r="J171" s="234">
        <v>90.63</v>
      </c>
      <c r="K171" s="234">
        <v>90.63</v>
      </c>
      <c r="L171" s="162" t="s">
        <v>52</v>
      </c>
      <c r="M171" s="162"/>
      <c r="N171" s="260" t="s">
        <v>235</v>
      </c>
      <c r="O171" s="164" t="s">
        <v>236</v>
      </c>
      <c r="P171" s="248" t="s">
        <v>37</v>
      </c>
      <c r="Q171" s="165" t="s">
        <v>493</v>
      </c>
      <c r="R171" s="236" t="s">
        <v>503</v>
      </c>
      <c r="S171" s="162"/>
      <c r="T171" s="34" t="s">
        <v>141</v>
      </c>
      <c r="U171" s="176">
        <v>43374</v>
      </c>
      <c r="V171" s="176">
        <v>43381</v>
      </c>
      <c r="W171" s="176">
        <v>43382</v>
      </c>
      <c r="X171" s="176">
        <v>43423</v>
      </c>
      <c r="Y171" s="213"/>
      <c r="Z171" s="213"/>
      <c r="AA171" s="213"/>
      <c r="AB171" s="214">
        <f t="shared" si="2"/>
        <v>74.900826446280988</v>
      </c>
      <c r="AC171" s="256">
        <v>90.63</v>
      </c>
      <c r="AD171" s="238">
        <v>0.21</v>
      </c>
      <c r="AE171" s="212" t="s">
        <v>38</v>
      </c>
      <c r="AF171" s="254" t="s">
        <v>37</v>
      </c>
      <c r="AG171" s="176">
        <f>Tabla14[[#This Row],[DATA FI EXECUCIÓ]]</f>
        <v>43423</v>
      </c>
      <c r="AH171" s="214">
        <f>Tabla14[[#This Row],[IMPORT ADJUDICACIÓ (SENSE IVA)]]</f>
        <v>74.900826446280988</v>
      </c>
      <c r="AI171" s="240" t="s">
        <v>1857</v>
      </c>
    </row>
    <row r="172" spans="1:35" ht="24.75" customHeight="1" x14ac:dyDescent="0.25">
      <c r="A172" s="98" t="s">
        <v>28</v>
      </c>
      <c r="B172" s="245" t="s">
        <v>29</v>
      </c>
      <c r="C172" s="162" t="s">
        <v>40</v>
      </c>
      <c r="D172" s="245">
        <v>2018</v>
      </c>
      <c r="E172" s="241">
        <v>2018015486</v>
      </c>
      <c r="F172" s="247" t="s">
        <v>2146</v>
      </c>
      <c r="G172" s="167" t="s">
        <v>32</v>
      </c>
      <c r="H172" s="245" t="s">
        <v>33</v>
      </c>
      <c r="I172" s="233">
        <f>Tabla14[[#This Row],[IMPORT ADJUDICACIÓ (SENSE IVA)]]</f>
        <v>683.62809917355378</v>
      </c>
      <c r="J172" s="234">
        <v>827.19</v>
      </c>
      <c r="K172" s="234">
        <v>827.19</v>
      </c>
      <c r="L172" s="162" t="s">
        <v>52</v>
      </c>
      <c r="M172" s="167"/>
      <c r="N172" s="261" t="s">
        <v>235</v>
      </c>
      <c r="O172" s="169" t="s">
        <v>236</v>
      </c>
      <c r="P172" s="245" t="s">
        <v>37</v>
      </c>
      <c r="Q172" s="170" t="s">
        <v>493</v>
      </c>
      <c r="R172" s="262" t="s">
        <v>503</v>
      </c>
      <c r="S172" s="167"/>
      <c r="T172" s="62" t="s">
        <v>141</v>
      </c>
      <c r="U172" s="176">
        <v>43374</v>
      </c>
      <c r="V172" s="176">
        <v>43381</v>
      </c>
      <c r="W172" s="176">
        <v>43382</v>
      </c>
      <c r="X172" s="177">
        <v>43423</v>
      </c>
      <c r="Y172" s="215"/>
      <c r="Z172" s="215"/>
      <c r="AA172" s="215"/>
      <c r="AB172" s="214">
        <f t="shared" si="2"/>
        <v>683.62809917355378</v>
      </c>
      <c r="AC172" s="256">
        <v>827.19</v>
      </c>
      <c r="AD172" s="238">
        <v>0.21</v>
      </c>
      <c r="AE172" s="243" t="s">
        <v>38</v>
      </c>
      <c r="AF172" s="244" t="s">
        <v>37</v>
      </c>
      <c r="AG172" s="176">
        <f>Tabla14[[#This Row],[DATA FI EXECUCIÓ]]</f>
        <v>43423</v>
      </c>
      <c r="AH172" s="214">
        <f>Tabla14[[#This Row],[IMPORT ADJUDICACIÓ (SENSE IVA)]]</f>
        <v>683.62809917355378</v>
      </c>
      <c r="AI172" s="240" t="s">
        <v>1857</v>
      </c>
    </row>
    <row r="173" spans="1:35" ht="24.75" customHeight="1" x14ac:dyDescent="0.25">
      <c r="A173" s="98" t="s">
        <v>28</v>
      </c>
      <c r="B173" s="248" t="s">
        <v>29</v>
      </c>
      <c r="C173" s="162" t="s">
        <v>40</v>
      </c>
      <c r="D173" s="248">
        <v>2018</v>
      </c>
      <c r="E173" s="231">
        <v>2018015676</v>
      </c>
      <c r="F173" s="278" t="s">
        <v>2147</v>
      </c>
      <c r="G173" s="162" t="s">
        <v>32</v>
      </c>
      <c r="H173" s="248" t="s">
        <v>33</v>
      </c>
      <c r="I173" s="233">
        <f>Tabla14[[#This Row],[IMPORT ADJUDICACIÓ (SENSE IVA)]]</f>
        <v>901.81818181818187</v>
      </c>
      <c r="J173" s="234">
        <v>1091.2</v>
      </c>
      <c r="K173" s="234">
        <v>1091.2</v>
      </c>
      <c r="L173" s="162" t="s">
        <v>52</v>
      </c>
      <c r="M173" s="162"/>
      <c r="N173" s="261" t="s">
        <v>235</v>
      </c>
      <c r="O173" s="232" t="s">
        <v>236</v>
      </c>
      <c r="P173" s="248" t="s">
        <v>37</v>
      </c>
      <c r="Q173" s="170" t="s">
        <v>493</v>
      </c>
      <c r="R173" s="262" t="s">
        <v>503</v>
      </c>
      <c r="S173" s="162"/>
      <c r="T173" s="267" t="s">
        <v>2139</v>
      </c>
      <c r="U173" s="176">
        <v>43374</v>
      </c>
      <c r="V173" s="176">
        <v>43381</v>
      </c>
      <c r="W173" s="176">
        <v>43395</v>
      </c>
      <c r="X173" s="176">
        <v>43416</v>
      </c>
      <c r="Y173" s="213"/>
      <c r="Z173" s="213"/>
      <c r="AA173" s="213"/>
      <c r="AB173" s="214">
        <f t="shared" si="2"/>
        <v>901.81818181818187</v>
      </c>
      <c r="AC173" s="256">
        <v>1091.2</v>
      </c>
      <c r="AD173" s="238">
        <v>0.21</v>
      </c>
      <c r="AE173" s="212" t="s">
        <v>38</v>
      </c>
      <c r="AF173" s="239" t="s">
        <v>37</v>
      </c>
      <c r="AG173" s="176">
        <f>Tabla14[[#This Row],[DATA FI EXECUCIÓ]]</f>
        <v>43416</v>
      </c>
      <c r="AH173" s="214">
        <f>Tabla14[[#This Row],[IMPORT ADJUDICACIÓ (SENSE IVA)]]</f>
        <v>901.81818181818187</v>
      </c>
      <c r="AI173" s="240" t="s">
        <v>1857</v>
      </c>
    </row>
    <row r="174" spans="1:35" ht="24.75" customHeight="1" x14ac:dyDescent="0.25">
      <c r="A174" s="98" t="s">
        <v>28</v>
      </c>
      <c r="B174" s="245" t="s">
        <v>29</v>
      </c>
      <c r="C174" s="162" t="s">
        <v>40</v>
      </c>
      <c r="D174" s="245">
        <v>2018</v>
      </c>
      <c r="E174" s="241">
        <v>2018015837</v>
      </c>
      <c r="F174" s="278" t="s">
        <v>2148</v>
      </c>
      <c r="G174" s="167" t="s">
        <v>32</v>
      </c>
      <c r="H174" s="245" t="s">
        <v>33</v>
      </c>
      <c r="I174" s="233">
        <f>Tabla14[[#This Row],[IMPORT ADJUDICACIÓ (SENSE IVA)]]</f>
        <v>803.22314049586782</v>
      </c>
      <c r="J174" s="234">
        <v>971.9</v>
      </c>
      <c r="K174" s="234">
        <v>971.9</v>
      </c>
      <c r="L174" s="162" t="s">
        <v>52</v>
      </c>
      <c r="M174" s="167"/>
      <c r="N174" s="261" t="s">
        <v>235</v>
      </c>
      <c r="O174" s="232" t="s">
        <v>236</v>
      </c>
      <c r="P174" s="245" t="s">
        <v>37</v>
      </c>
      <c r="Q174" s="170" t="s">
        <v>493</v>
      </c>
      <c r="R174" s="262" t="s">
        <v>503</v>
      </c>
      <c r="S174" s="167"/>
      <c r="T174" s="124" t="s">
        <v>2136</v>
      </c>
      <c r="U174" s="176">
        <v>43378</v>
      </c>
      <c r="V174" s="176">
        <v>43381</v>
      </c>
      <c r="W174" s="176">
        <v>43395</v>
      </c>
      <c r="X174" s="177">
        <v>43423</v>
      </c>
      <c r="Y174" s="215"/>
      <c r="Z174" s="215"/>
      <c r="AA174" s="215"/>
      <c r="AB174" s="214">
        <f t="shared" si="2"/>
        <v>803.22314049586782</v>
      </c>
      <c r="AC174" s="256">
        <v>971.9</v>
      </c>
      <c r="AD174" s="238">
        <v>0.21</v>
      </c>
      <c r="AE174" s="243" t="s">
        <v>38</v>
      </c>
      <c r="AF174" s="244" t="s">
        <v>37</v>
      </c>
      <c r="AG174" s="176">
        <f>Tabla14[[#This Row],[DATA FI EXECUCIÓ]]</f>
        <v>43423</v>
      </c>
      <c r="AH174" s="214">
        <f>Tabla14[[#This Row],[IMPORT ADJUDICACIÓ (SENSE IVA)]]</f>
        <v>803.22314049586782</v>
      </c>
      <c r="AI174" s="240" t="s">
        <v>1857</v>
      </c>
    </row>
    <row r="175" spans="1:35" ht="24.75" customHeight="1" x14ac:dyDescent="0.25">
      <c r="A175" s="98" t="s">
        <v>28</v>
      </c>
      <c r="B175" s="248" t="s">
        <v>29</v>
      </c>
      <c r="C175" s="162" t="s">
        <v>40</v>
      </c>
      <c r="D175" s="248">
        <v>2018</v>
      </c>
      <c r="E175" s="231">
        <v>2018016017</v>
      </c>
      <c r="F175" s="278" t="s">
        <v>2149</v>
      </c>
      <c r="G175" s="162" t="s">
        <v>32</v>
      </c>
      <c r="H175" s="248" t="s">
        <v>33</v>
      </c>
      <c r="I175" s="233">
        <f>Tabla14[[#This Row],[IMPORT ADJUDICACIÓ (SENSE IVA)]]</f>
        <v>144.50413223140495</v>
      </c>
      <c r="J175" s="234">
        <v>174.85</v>
      </c>
      <c r="K175" s="234">
        <v>174.85</v>
      </c>
      <c r="L175" s="162" t="s">
        <v>52</v>
      </c>
      <c r="M175" s="162"/>
      <c r="N175" s="261" t="s">
        <v>235</v>
      </c>
      <c r="O175" s="232" t="s">
        <v>236</v>
      </c>
      <c r="P175" s="248" t="s">
        <v>37</v>
      </c>
      <c r="Q175" s="170" t="s">
        <v>493</v>
      </c>
      <c r="R175" s="262" t="s">
        <v>503</v>
      </c>
      <c r="S175" s="162"/>
      <c r="T175" s="34" t="s">
        <v>141</v>
      </c>
      <c r="U175" s="176">
        <v>43377</v>
      </c>
      <c r="V175" s="176">
        <v>43381</v>
      </c>
      <c r="W175" s="176">
        <v>43395</v>
      </c>
      <c r="X175" s="176">
        <v>43416</v>
      </c>
      <c r="Y175" s="213"/>
      <c r="Z175" s="213"/>
      <c r="AA175" s="213"/>
      <c r="AB175" s="214">
        <f t="shared" si="2"/>
        <v>144.50413223140495</v>
      </c>
      <c r="AC175" s="256">
        <v>174.85</v>
      </c>
      <c r="AD175" s="238">
        <v>0.21</v>
      </c>
      <c r="AE175" s="212" t="s">
        <v>38</v>
      </c>
      <c r="AF175" s="239" t="s">
        <v>37</v>
      </c>
      <c r="AG175" s="176">
        <f>Tabla14[[#This Row],[DATA FI EXECUCIÓ]]</f>
        <v>43416</v>
      </c>
      <c r="AH175" s="214">
        <f>Tabla14[[#This Row],[IMPORT ADJUDICACIÓ (SENSE IVA)]]</f>
        <v>144.50413223140495</v>
      </c>
      <c r="AI175" s="240" t="s">
        <v>1857</v>
      </c>
    </row>
    <row r="176" spans="1:35" ht="24.75" customHeight="1" x14ac:dyDescent="0.25">
      <c r="A176" s="98" t="s">
        <v>28</v>
      </c>
      <c r="B176" s="245" t="s">
        <v>29</v>
      </c>
      <c r="C176" s="162" t="s">
        <v>40</v>
      </c>
      <c r="D176" s="245">
        <v>2018</v>
      </c>
      <c r="E176" s="241">
        <v>2018016397</v>
      </c>
      <c r="F176" s="278" t="s">
        <v>2150</v>
      </c>
      <c r="G176" s="167" t="s">
        <v>32</v>
      </c>
      <c r="H176" s="245" t="s">
        <v>33</v>
      </c>
      <c r="I176" s="233">
        <f>Tabla14[[#This Row],[IMPORT ADJUDICACIÓ (SENSE IVA)]]</f>
        <v>41.033057851239668</v>
      </c>
      <c r="J176" s="234">
        <v>49.65</v>
      </c>
      <c r="K176" s="234">
        <v>49.65</v>
      </c>
      <c r="L176" s="162" t="s">
        <v>52</v>
      </c>
      <c r="M176" s="167"/>
      <c r="N176" s="261" t="s">
        <v>235</v>
      </c>
      <c r="O176" s="232" t="s">
        <v>236</v>
      </c>
      <c r="P176" s="245" t="s">
        <v>37</v>
      </c>
      <c r="Q176" s="170" t="s">
        <v>493</v>
      </c>
      <c r="R176" s="262" t="s">
        <v>503</v>
      </c>
      <c r="S176" s="167"/>
      <c r="T176" s="267" t="s">
        <v>2136</v>
      </c>
      <c r="U176" s="176">
        <v>43382</v>
      </c>
      <c r="V176" s="176">
        <v>43389</v>
      </c>
      <c r="W176" s="176">
        <v>43395</v>
      </c>
      <c r="X176" s="177">
        <v>43416</v>
      </c>
      <c r="Y176" s="215"/>
      <c r="Z176" s="215"/>
      <c r="AA176" s="215"/>
      <c r="AB176" s="214">
        <f t="shared" si="2"/>
        <v>41.033057851239668</v>
      </c>
      <c r="AC176" s="256">
        <v>49.65</v>
      </c>
      <c r="AD176" s="238">
        <v>0.21</v>
      </c>
      <c r="AE176" s="243" t="s">
        <v>38</v>
      </c>
      <c r="AF176" s="244" t="s">
        <v>37</v>
      </c>
      <c r="AG176" s="176">
        <f>Tabla14[[#This Row],[DATA FI EXECUCIÓ]]</f>
        <v>43416</v>
      </c>
      <c r="AH176" s="214">
        <f>Tabla14[[#This Row],[IMPORT ADJUDICACIÓ (SENSE IVA)]]</f>
        <v>41.033057851239668</v>
      </c>
      <c r="AI176" s="240" t="s">
        <v>1857</v>
      </c>
    </row>
    <row r="177" spans="1:35" ht="24.75" customHeight="1" x14ac:dyDescent="0.25">
      <c r="A177" s="98" t="s">
        <v>28</v>
      </c>
      <c r="B177" s="248" t="s">
        <v>29</v>
      </c>
      <c r="C177" s="162" t="s">
        <v>40</v>
      </c>
      <c r="D177" s="248">
        <v>2018</v>
      </c>
      <c r="E177" s="231">
        <v>2018016482</v>
      </c>
      <c r="F177" s="278" t="s">
        <v>2151</v>
      </c>
      <c r="G177" s="162" t="s">
        <v>32</v>
      </c>
      <c r="H177" s="248" t="s">
        <v>33</v>
      </c>
      <c r="I177" s="233">
        <f>Tabla14[[#This Row],[IMPORT ADJUDICACIÓ (SENSE IVA)]]</f>
        <v>43.289256198347111</v>
      </c>
      <c r="J177" s="234">
        <v>52.38</v>
      </c>
      <c r="K177" s="234">
        <v>52.38</v>
      </c>
      <c r="L177" s="162" t="s">
        <v>52</v>
      </c>
      <c r="M177" s="162"/>
      <c r="N177" s="261" t="s">
        <v>235</v>
      </c>
      <c r="O177" s="232" t="s">
        <v>236</v>
      </c>
      <c r="P177" s="248" t="s">
        <v>37</v>
      </c>
      <c r="Q177" s="170" t="s">
        <v>493</v>
      </c>
      <c r="R177" s="262" t="s">
        <v>503</v>
      </c>
      <c r="S177" s="162"/>
      <c r="T177" s="124" t="s">
        <v>2136</v>
      </c>
      <c r="U177" s="176">
        <v>43384</v>
      </c>
      <c r="V177" s="176">
        <v>43389</v>
      </c>
      <c r="W177" s="176">
        <v>43395</v>
      </c>
      <c r="X177" s="176">
        <v>43416</v>
      </c>
      <c r="Y177" s="213"/>
      <c r="Z177" s="213"/>
      <c r="AA177" s="213"/>
      <c r="AB177" s="214">
        <f t="shared" si="2"/>
        <v>43.289256198347111</v>
      </c>
      <c r="AC177" s="256">
        <v>52.38</v>
      </c>
      <c r="AD177" s="238">
        <v>0.21</v>
      </c>
      <c r="AE177" s="212" t="s">
        <v>38</v>
      </c>
      <c r="AF177" s="239" t="s">
        <v>37</v>
      </c>
      <c r="AG177" s="176">
        <f>Tabla14[[#This Row],[DATA FI EXECUCIÓ]]</f>
        <v>43416</v>
      </c>
      <c r="AH177" s="214">
        <f>Tabla14[[#This Row],[IMPORT ADJUDICACIÓ (SENSE IVA)]]</f>
        <v>43.289256198347111</v>
      </c>
      <c r="AI177" s="240" t="s">
        <v>1857</v>
      </c>
    </row>
    <row r="178" spans="1:35" ht="24.75" customHeight="1" x14ac:dyDescent="0.25">
      <c r="A178" s="98" t="s">
        <v>28</v>
      </c>
      <c r="B178" s="245" t="s">
        <v>29</v>
      </c>
      <c r="C178" s="162" t="s">
        <v>40</v>
      </c>
      <c r="D178" s="245">
        <v>2018</v>
      </c>
      <c r="E178" s="310">
        <v>2018016537</v>
      </c>
      <c r="F178" s="278" t="s">
        <v>2152</v>
      </c>
      <c r="G178" s="245" t="s">
        <v>32</v>
      </c>
      <c r="H178" s="245" t="s">
        <v>33</v>
      </c>
      <c r="I178" s="233">
        <f>Tabla14[[#This Row],[IMPORT ADJUDICACIÓ (SENSE IVA)]]</f>
        <v>648.48760330578511</v>
      </c>
      <c r="J178" s="234">
        <v>784.67</v>
      </c>
      <c r="K178" s="234">
        <v>784.67</v>
      </c>
      <c r="L178" s="162" t="s">
        <v>52</v>
      </c>
      <c r="M178" s="245"/>
      <c r="N178" s="261" t="s">
        <v>235</v>
      </c>
      <c r="O178" s="278" t="s">
        <v>236</v>
      </c>
      <c r="P178" s="245" t="s">
        <v>37</v>
      </c>
      <c r="Q178" s="170" t="s">
        <v>493</v>
      </c>
      <c r="R178" s="262" t="s">
        <v>503</v>
      </c>
      <c r="S178" s="245"/>
      <c r="T178" s="124" t="s">
        <v>2136</v>
      </c>
      <c r="U178" s="176">
        <v>43384</v>
      </c>
      <c r="V178" s="176">
        <v>43389</v>
      </c>
      <c r="W178" s="176">
        <v>43395</v>
      </c>
      <c r="X178" s="311">
        <v>43416</v>
      </c>
      <c r="Y178" s="312"/>
      <c r="Z178" s="312"/>
      <c r="AA178" s="312"/>
      <c r="AB178" s="214">
        <f t="shared" si="2"/>
        <v>648.48760330578511</v>
      </c>
      <c r="AC178" s="256">
        <v>784.67</v>
      </c>
      <c r="AD178" s="238">
        <v>0.21</v>
      </c>
      <c r="AE178" s="293" t="s">
        <v>38</v>
      </c>
      <c r="AF178" s="313" t="s">
        <v>37</v>
      </c>
      <c r="AG178" s="176">
        <f>Tabla14[[#This Row],[DATA FI EXECUCIÓ]]</f>
        <v>43416</v>
      </c>
      <c r="AH178" s="214">
        <f>Tabla14[[#This Row],[IMPORT ADJUDICACIÓ (SENSE IVA)]]</f>
        <v>648.48760330578511</v>
      </c>
      <c r="AI178" s="240" t="s">
        <v>1857</v>
      </c>
    </row>
    <row r="179" spans="1:35" ht="24.75" customHeight="1" x14ac:dyDescent="0.25">
      <c r="A179" s="98" t="s">
        <v>28</v>
      </c>
      <c r="B179" s="248" t="s">
        <v>29</v>
      </c>
      <c r="C179" s="162" t="s">
        <v>40</v>
      </c>
      <c r="D179" s="248">
        <v>2018</v>
      </c>
      <c r="E179" s="231">
        <v>2018016561</v>
      </c>
      <c r="F179" s="232" t="s">
        <v>2153</v>
      </c>
      <c r="G179" s="162" t="s">
        <v>32</v>
      </c>
      <c r="H179" s="162" t="s">
        <v>33</v>
      </c>
      <c r="I179" s="233">
        <f>Tabla14[[#This Row],[IMPORT ADJUDICACIÓ (SENSE IVA)]]</f>
        <v>184.50413223140495</v>
      </c>
      <c r="J179" s="234">
        <v>223.25</v>
      </c>
      <c r="K179" s="234">
        <v>223.25</v>
      </c>
      <c r="L179" s="162" t="s">
        <v>52</v>
      </c>
      <c r="M179" s="162"/>
      <c r="N179" s="261" t="s">
        <v>235</v>
      </c>
      <c r="O179" s="232" t="s">
        <v>236</v>
      </c>
      <c r="P179" s="162" t="s">
        <v>37</v>
      </c>
      <c r="Q179" s="170" t="s">
        <v>493</v>
      </c>
      <c r="R179" s="262" t="s">
        <v>503</v>
      </c>
      <c r="S179" s="162"/>
      <c r="T179" s="124" t="s">
        <v>2136</v>
      </c>
      <c r="U179" s="176">
        <v>43389</v>
      </c>
      <c r="V179" s="176">
        <v>43389</v>
      </c>
      <c r="W179" s="176">
        <v>43395</v>
      </c>
      <c r="X179" s="176">
        <v>43416</v>
      </c>
      <c r="Y179" s="213"/>
      <c r="Z179" s="213"/>
      <c r="AA179" s="213"/>
      <c r="AB179" s="214">
        <f t="shared" si="2"/>
        <v>184.50413223140495</v>
      </c>
      <c r="AC179" s="256">
        <v>223.25</v>
      </c>
      <c r="AD179" s="238">
        <v>0.21</v>
      </c>
      <c r="AE179" s="212" t="s">
        <v>38</v>
      </c>
      <c r="AF179" s="239" t="s">
        <v>37</v>
      </c>
      <c r="AG179" s="176">
        <f>Tabla14[[#This Row],[DATA FI EXECUCIÓ]]</f>
        <v>43416</v>
      </c>
      <c r="AH179" s="214">
        <f>Tabla14[[#This Row],[IMPORT ADJUDICACIÓ (SENSE IVA)]]</f>
        <v>184.50413223140495</v>
      </c>
      <c r="AI179" s="240" t="s">
        <v>1857</v>
      </c>
    </row>
    <row r="180" spans="1:35" ht="24.75" customHeight="1" x14ac:dyDescent="0.25">
      <c r="A180" s="98" t="s">
        <v>28</v>
      </c>
      <c r="B180" s="245" t="s">
        <v>29</v>
      </c>
      <c r="C180" s="162" t="s">
        <v>40</v>
      </c>
      <c r="D180" s="245">
        <v>2018</v>
      </c>
      <c r="E180" s="310">
        <v>2018016708</v>
      </c>
      <c r="F180" s="278" t="s">
        <v>2154</v>
      </c>
      <c r="G180" s="245" t="s">
        <v>32</v>
      </c>
      <c r="H180" s="245" t="s">
        <v>33</v>
      </c>
      <c r="I180" s="233">
        <f>Tabla14[[#This Row],[IMPORT ADJUDICACIÓ (SENSE IVA)]]</f>
        <v>65.826446280991746</v>
      </c>
      <c r="J180" s="234">
        <v>79.650000000000006</v>
      </c>
      <c r="K180" s="234">
        <v>79.650000000000006</v>
      </c>
      <c r="L180" s="162" t="s">
        <v>52</v>
      </c>
      <c r="M180" s="245"/>
      <c r="N180" s="261" t="s">
        <v>235</v>
      </c>
      <c r="O180" s="278" t="s">
        <v>236</v>
      </c>
      <c r="P180" s="245" t="s">
        <v>37</v>
      </c>
      <c r="Q180" s="170" t="s">
        <v>493</v>
      </c>
      <c r="R180" s="262" t="s">
        <v>503</v>
      </c>
      <c r="S180" s="245"/>
      <c r="T180" s="124" t="s">
        <v>2136</v>
      </c>
      <c r="U180" s="176">
        <v>43389</v>
      </c>
      <c r="V180" s="176">
        <v>43389</v>
      </c>
      <c r="W180" s="176">
        <v>43395</v>
      </c>
      <c r="X180" s="311">
        <v>43423</v>
      </c>
      <c r="Y180" s="312"/>
      <c r="Z180" s="312"/>
      <c r="AA180" s="312"/>
      <c r="AB180" s="214">
        <f t="shared" si="2"/>
        <v>65.826446280991746</v>
      </c>
      <c r="AC180" s="256">
        <v>79.650000000000006</v>
      </c>
      <c r="AD180" s="238">
        <v>0.21</v>
      </c>
      <c r="AE180" s="293" t="s">
        <v>38</v>
      </c>
      <c r="AF180" s="313" t="s">
        <v>37</v>
      </c>
      <c r="AG180" s="176">
        <f>Tabla14[[#This Row],[DATA FI EXECUCIÓ]]</f>
        <v>43423</v>
      </c>
      <c r="AH180" s="214">
        <f>Tabla14[[#This Row],[IMPORT ADJUDICACIÓ (SENSE IVA)]]</f>
        <v>65.826446280991746</v>
      </c>
      <c r="AI180" s="240" t="s">
        <v>1857</v>
      </c>
    </row>
    <row r="181" spans="1:35" ht="24.75" customHeight="1" x14ac:dyDescent="0.25">
      <c r="A181" s="98" t="s">
        <v>28</v>
      </c>
      <c r="B181" s="248" t="s">
        <v>29</v>
      </c>
      <c r="C181" s="162" t="s">
        <v>40</v>
      </c>
      <c r="D181" s="248">
        <v>2018</v>
      </c>
      <c r="E181" s="231">
        <v>2018016795</v>
      </c>
      <c r="F181" s="314" t="s">
        <v>2155</v>
      </c>
      <c r="G181" s="248" t="s">
        <v>32</v>
      </c>
      <c r="H181" s="248" t="s">
        <v>33</v>
      </c>
      <c r="I181" s="233">
        <f>Tabla14[[#This Row],[IMPORT ADJUDICACIÓ (SENSE IVA)]]</f>
        <v>116.14876033057851</v>
      </c>
      <c r="J181" s="234">
        <v>140.54</v>
      </c>
      <c r="K181" s="234">
        <v>140.54</v>
      </c>
      <c r="L181" s="162" t="s">
        <v>52</v>
      </c>
      <c r="M181" s="162"/>
      <c r="N181" s="261" t="s">
        <v>235</v>
      </c>
      <c r="O181" s="314" t="s">
        <v>236</v>
      </c>
      <c r="P181" s="248" t="s">
        <v>37</v>
      </c>
      <c r="Q181" s="170" t="s">
        <v>493</v>
      </c>
      <c r="R181" s="262" t="s">
        <v>503</v>
      </c>
      <c r="S181" s="162"/>
      <c r="T181" s="124" t="s">
        <v>448</v>
      </c>
      <c r="U181" s="176">
        <v>43391</v>
      </c>
      <c r="V181" s="176">
        <v>43395</v>
      </c>
      <c r="W181" s="176">
        <v>43396</v>
      </c>
      <c r="X181" s="176">
        <v>43416</v>
      </c>
      <c r="Y181" s="213"/>
      <c r="Z181" s="213"/>
      <c r="AA181" s="213"/>
      <c r="AB181" s="214">
        <f t="shared" si="2"/>
        <v>116.14876033057851</v>
      </c>
      <c r="AC181" s="256">
        <v>140.54</v>
      </c>
      <c r="AD181" s="238">
        <v>0.21</v>
      </c>
      <c r="AE181" s="253" t="s">
        <v>38</v>
      </c>
      <c r="AF181" s="254" t="s">
        <v>37</v>
      </c>
      <c r="AG181" s="176">
        <f>Tabla14[[#This Row],[DATA FI EXECUCIÓ]]</f>
        <v>43416</v>
      </c>
      <c r="AH181" s="214">
        <f>Tabla14[[#This Row],[IMPORT ADJUDICACIÓ (SENSE IVA)]]</f>
        <v>116.14876033057851</v>
      </c>
      <c r="AI181" s="240" t="s">
        <v>1857</v>
      </c>
    </row>
    <row r="182" spans="1:35" ht="24.75" customHeight="1" x14ac:dyDescent="0.25">
      <c r="A182" s="98" t="s">
        <v>28</v>
      </c>
      <c r="B182" s="245" t="s">
        <v>29</v>
      </c>
      <c r="C182" s="162" t="s">
        <v>40</v>
      </c>
      <c r="D182" s="245">
        <v>2018</v>
      </c>
      <c r="E182" s="241">
        <v>2018017076</v>
      </c>
      <c r="F182" s="314" t="s">
        <v>2156</v>
      </c>
      <c r="G182" s="245" t="s">
        <v>32</v>
      </c>
      <c r="H182" s="245" t="s">
        <v>33</v>
      </c>
      <c r="I182" s="233">
        <f>Tabla14[[#This Row],[IMPORT ADJUDICACIÓ (SENSE IVA)]]</f>
        <v>283.39669421487605</v>
      </c>
      <c r="J182" s="234">
        <v>342.91</v>
      </c>
      <c r="K182" s="234">
        <v>342.91</v>
      </c>
      <c r="L182" s="162" t="s">
        <v>52</v>
      </c>
      <c r="M182" s="167"/>
      <c r="N182" s="261" t="s">
        <v>235</v>
      </c>
      <c r="O182" s="314" t="s">
        <v>236</v>
      </c>
      <c r="P182" s="245" t="s">
        <v>37</v>
      </c>
      <c r="Q182" s="170" t="s">
        <v>493</v>
      </c>
      <c r="R182" s="262" t="s">
        <v>503</v>
      </c>
      <c r="S182" s="167"/>
      <c r="T182" s="34" t="s">
        <v>141</v>
      </c>
      <c r="U182" s="176">
        <v>43403</v>
      </c>
      <c r="V182" s="176">
        <v>43404</v>
      </c>
      <c r="W182" s="176">
        <v>43409</v>
      </c>
      <c r="X182" s="177">
        <v>43423</v>
      </c>
      <c r="Y182" s="215"/>
      <c r="Z182" s="215"/>
      <c r="AA182" s="215"/>
      <c r="AB182" s="214">
        <f t="shared" si="2"/>
        <v>283.39669421487605</v>
      </c>
      <c r="AC182" s="256">
        <v>342.91</v>
      </c>
      <c r="AD182" s="238">
        <v>0.21</v>
      </c>
      <c r="AE182" s="293" t="s">
        <v>38</v>
      </c>
      <c r="AF182" s="313" t="s">
        <v>37</v>
      </c>
      <c r="AG182" s="176">
        <f>Tabla14[[#This Row],[DATA FI EXECUCIÓ]]</f>
        <v>43423</v>
      </c>
      <c r="AH182" s="214">
        <f>Tabla14[[#This Row],[IMPORT ADJUDICACIÓ (SENSE IVA)]]</f>
        <v>283.39669421487605</v>
      </c>
      <c r="AI182" s="240" t="s">
        <v>1857</v>
      </c>
    </row>
    <row r="183" spans="1:35" ht="24.75" customHeight="1" x14ac:dyDescent="0.25">
      <c r="A183" s="98" t="s">
        <v>28</v>
      </c>
      <c r="B183" s="248" t="s">
        <v>29</v>
      </c>
      <c r="C183" s="162" t="s">
        <v>40</v>
      </c>
      <c r="D183" s="248">
        <v>2018</v>
      </c>
      <c r="E183" s="231">
        <v>2018018720</v>
      </c>
      <c r="F183" s="314" t="s">
        <v>2157</v>
      </c>
      <c r="G183" s="248" t="s">
        <v>32</v>
      </c>
      <c r="H183" s="248" t="s">
        <v>33</v>
      </c>
      <c r="I183" s="233">
        <f>Tabla14[[#This Row],[IMPORT ADJUDICACIÓ (SENSE IVA)]]</f>
        <v>408.60330578512401</v>
      </c>
      <c r="J183" s="234">
        <v>494.41</v>
      </c>
      <c r="K183" s="234">
        <v>494.41</v>
      </c>
      <c r="L183" s="162" t="s">
        <v>52</v>
      </c>
      <c r="M183" s="162"/>
      <c r="N183" s="261" t="s">
        <v>235</v>
      </c>
      <c r="O183" s="314" t="s">
        <v>236</v>
      </c>
      <c r="P183" s="248" t="s">
        <v>37</v>
      </c>
      <c r="Q183" s="170" t="s">
        <v>493</v>
      </c>
      <c r="R183" s="262" t="s">
        <v>503</v>
      </c>
      <c r="S183" s="162"/>
      <c r="T183" s="62" t="s">
        <v>141</v>
      </c>
      <c r="U183" s="176">
        <v>43426</v>
      </c>
      <c r="V183" s="176">
        <v>43426</v>
      </c>
      <c r="W183" s="176">
        <v>43430</v>
      </c>
      <c r="X183" s="176">
        <v>43451</v>
      </c>
      <c r="Y183" s="213"/>
      <c r="Z183" s="213"/>
      <c r="AA183" s="213"/>
      <c r="AB183" s="214">
        <f t="shared" si="2"/>
        <v>408.60330578512401</v>
      </c>
      <c r="AC183" s="256">
        <v>494.41</v>
      </c>
      <c r="AD183" s="238">
        <v>0.21</v>
      </c>
      <c r="AE183" s="253" t="s">
        <v>38</v>
      </c>
      <c r="AF183" s="254" t="s">
        <v>37</v>
      </c>
      <c r="AG183" s="176">
        <f>Tabla14[[#This Row],[DATA FI EXECUCIÓ]]</f>
        <v>43451</v>
      </c>
      <c r="AH183" s="214">
        <f>Tabla14[[#This Row],[IMPORT ADJUDICACIÓ (SENSE IVA)]]</f>
        <v>408.60330578512401</v>
      </c>
      <c r="AI183" s="240" t="s">
        <v>1857</v>
      </c>
    </row>
    <row r="184" spans="1:35" ht="24.75" customHeight="1" x14ac:dyDescent="0.25">
      <c r="A184" s="98" t="s">
        <v>28</v>
      </c>
      <c r="B184" s="245" t="s">
        <v>29</v>
      </c>
      <c r="C184" s="117" t="s">
        <v>65</v>
      </c>
      <c r="D184" s="245">
        <v>2018</v>
      </c>
      <c r="E184" s="241">
        <v>2018014060</v>
      </c>
      <c r="F184" s="315" t="s">
        <v>2158</v>
      </c>
      <c r="G184" s="245" t="s">
        <v>32</v>
      </c>
      <c r="H184" s="245" t="s">
        <v>33</v>
      </c>
      <c r="I184" s="233">
        <f>Tabla14[[#This Row],[IMPORT ADJUDICACIÓ (SENSE IVA)]]</f>
        <v>894.95867768595053</v>
      </c>
      <c r="J184" s="234">
        <v>1082.9000000000001</v>
      </c>
      <c r="K184" s="234">
        <v>1082.9000000000001</v>
      </c>
      <c r="L184" s="167"/>
      <c r="M184" s="117" t="s">
        <v>74</v>
      </c>
      <c r="N184" s="173" t="s">
        <v>258</v>
      </c>
      <c r="O184" s="316" t="s">
        <v>259</v>
      </c>
      <c r="P184" s="245" t="s">
        <v>37</v>
      </c>
      <c r="Q184" s="170" t="s">
        <v>493</v>
      </c>
      <c r="R184" s="171" t="s">
        <v>676</v>
      </c>
      <c r="S184" s="167"/>
      <c r="T184" s="267" t="s">
        <v>222</v>
      </c>
      <c r="U184" s="176">
        <v>43361</v>
      </c>
      <c r="V184" s="176">
        <v>43363</v>
      </c>
      <c r="W184" s="176">
        <v>43364</v>
      </c>
      <c r="X184" s="177">
        <v>43388</v>
      </c>
      <c r="Y184" s="215"/>
      <c r="Z184" s="215"/>
      <c r="AA184" s="215"/>
      <c r="AB184" s="214">
        <f t="shared" si="2"/>
        <v>894.95867768595053</v>
      </c>
      <c r="AC184" s="256">
        <v>1082.9000000000001</v>
      </c>
      <c r="AD184" s="242">
        <v>0.21</v>
      </c>
      <c r="AE184" s="293" t="s">
        <v>38</v>
      </c>
      <c r="AF184" s="313" t="s">
        <v>37</v>
      </c>
      <c r="AG184" s="176">
        <f>Tabla14[[#This Row],[DATA FI EXECUCIÓ]]</f>
        <v>43388</v>
      </c>
      <c r="AH184" s="214">
        <f>Tabla14[[#This Row],[IMPORT ADJUDICACIÓ (SENSE IVA)]]</f>
        <v>894.95867768595053</v>
      </c>
      <c r="AI184" s="240" t="s">
        <v>1857</v>
      </c>
    </row>
    <row r="185" spans="1:35" ht="24.75" customHeight="1" x14ac:dyDescent="0.25">
      <c r="A185" s="98" t="s">
        <v>28</v>
      </c>
      <c r="B185" s="245" t="s">
        <v>29</v>
      </c>
      <c r="C185" s="167" t="s">
        <v>65</v>
      </c>
      <c r="D185" s="245">
        <v>2018</v>
      </c>
      <c r="E185" s="241">
        <v>2018016582</v>
      </c>
      <c r="F185" s="314" t="s">
        <v>2159</v>
      </c>
      <c r="G185" s="245" t="s">
        <v>32</v>
      </c>
      <c r="H185" s="245" t="s">
        <v>33</v>
      </c>
      <c r="I185" s="233">
        <f>Tabla14[[#This Row],[IMPORT ADJUDICACIÓ (SENSE IVA)]]</f>
        <v>6499.9008264462809</v>
      </c>
      <c r="J185" s="234">
        <v>7864.88</v>
      </c>
      <c r="K185" s="234">
        <v>7864.88</v>
      </c>
      <c r="L185" s="167"/>
      <c r="M185" s="167" t="s">
        <v>79</v>
      </c>
      <c r="N185" s="261" t="s">
        <v>2160</v>
      </c>
      <c r="O185" s="314" t="s">
        <v>2161</v>
      </c>
      <c r="P185" s="245" t="s">
        <v>37</v>
      </c>
      <c r="Q185" s="170" t="s">
        <v>493</v>
      </c>
      <c r="R185" s="262">
        <v>8019</v>
      </c>
      <c r="S185" s="167"/>
      <c r="T185" s="237" t="s">
        <v>2120</v>
      </c>
      <c r="U185" s="176">
        <v>43397</v>
      </c>
      <c r="V185" s="176">
        <v>43409</v>
      </c>
      <c r="W185" s="176">
        <v>43410</v>
      </c>
      <c r="X185" s="177">
        <v>43423</v>
      </c>
      <c r="Y185" s="215"/>
      <c r="Z185" s="215"/>
      <c r="AA185" s="215"/>
      <c r="AB185" s="214">
        <f t="shared" si="2"/>
        <v>6499.9008264462809</v>
      </c>
      <c r="AC185" s="256">
        <v>7864.88</v>
      </c>
      <c r="AD185" s="242">
        <v>0.21</v>
      </c>
      <c r="AE185" s="293" t="s">
        <v>38</v>
      </c>
      <c r="AF185" s="313" t="s">
        <v>37</v>
      </c>
      <c r="AG185" s="176">
        <f>Tabla14[[#This Row],[DATA FI EXECUCIÓ]]</f>
        <v>43423</v>
      </c>
      <c r="AH185" s="214">
        <f>Tabla14[[#This Row],[IMPORT ADJUDICACIÓ (SENSE IVA)]]</f>
        <v>6499.9008264462809</v>
      </c>
      <c r="AI185" s="240" t="s">
        <v>1857</v>
      </c>
    </row>
    <row r="186" spans="1:35" ht="24.75" customHeight="1" x14ac:dyDescent="0.25">
      <c r="A186" s="98" t="s">
        <v>28</v>
      </c>
      <c r="B186" s="248" t="s">
        <v>29</v>
      </c>
      <c r="C186" s="17" t="s">
        <v>40</v>
      </c>
      <c r="D186" s="248">
        <v>2018</v>
      </c>
      <c r="E186" s="231">
        <v>2018016836</v>
      </c>
      <c r="F186" s="314" t="s">
        <v>2162</v>
      </c>
      <c r="G186" s="248" t="s">
        <v>32</v>
      </c>
      <c r="H186" s="248" t="s">
        <v>33</v>
      </c>
      <c r="I186" s="233">
        <f>Tabla14[[#This Row],[IMPORT ADJUDICACIÓ (SENSE IVA)]]</f>
        <v>399.03846153846155</v>
      </c>
      <c r="J186" s="234">
        <v>415</v>
      </c>
      <c r="K186" s="234">
        <v>415</v>
      </c>
      <c r="L186" s="17" t="s">
        <v>52</v>
      </c>
      <c r="M186" s="162"/>
      <c r="N186" s="192" t="s">
        <v>1076</v>
      </c>
      <c r="O186" s="314" t="s">
        <v>1077</v>
      </c>
      <c r="P186" s="248" t="s">
        <v>37</v>
      </c>
      <c r="Q186" s="193" t="s">
        <v>493</v>
      </c>
      <c r="R186" s="189" t="s">
        <v>500</v>
      </c>
      <c r="S186" s="162"/>
      <c r="T186" s="21" t="s">
        <v>141</v>
      </c>
      <c r="U186" s="176">
        <v>43395</v>
      </c>
      <c r="V186" s="176">
        <v>43395</v>
      </c>
      <c r="W186" s="176">
        <v>43396</v>
      </c>
      <c r="X186" s="176">
        <v>43451</v>
      </c>
      <c r="Y186" s="213"/>
      <c r="Z186" s="213"/>
      <c r="AA186" s="213"/>
      <c r="AB186" s="214">
        <f t="shared" si="2"/>
        <v>399.03846153846155</v>
      </c>
      <c r="AC186" s="256">
        <v>415</v>
      </c>
      <c r="AD186" s="238">
        <v>0.04</v>
      </c>
      <c r="AE186" s="253" t="s">
        <v>38</v>
      </c>
      <c r="AF186" s="254" t="s">
        <v>37</v>
      </c>
      <c r="AG186" s="176">
        <f>Tabla14[[#This Row],[DATA FI EXECUCIÓ]]</f>
        <v>43451</v>
      </c>
      <c r="AH186" s="214">
        <f>Tabla14[[#This Row],[IMPORT ADJUDICACIÓ (SENSE IVA)]]</f>
        <v>399.03846153846155</v>
      </c>
      <c r="AI186" s="240" t="s">
        <v>1857</v>
      </c>
    </row>
    <row r="187" spans="1:35" ht="24.75" customHeight="1" x14ac:dyDescent="0.25">
      <c r="A187" s="98" t="s">
        <v>28</v>
      </c>
      <c r="B187" s="245" t="s">
        <v>29</v>
      </c>
      <c r="C187" s="167" t="s">
        <v>65</v>
      </c>
      <c r="D187" s="245">
        <v>2018</v>
      </c>
      <c r="E187" s="241">
        <v>2018000170</v>
      </c>
      <c r="F187" s="315" t="s">
        <v>2163</v>
      </c>
      <c r="G187" s="245" t="s">
        <v>32</v>
      </c>
      <c r="H187" s="245" t="s">
        <v>33</v>
      </c>
      <c r="I187" s="233">
        <f>Tabla14[[#This Row],[IMPORT ADJUDICACIÓ (SENSE IVA)]]</f>
        <v>2742.3140495867769</v>
      </c>
      <c r="J187" s="234">
        <f>3650-331.8</f>
        <v>3318.2</v>
      </c>
      <c r="K187" s="234">
        <f>3650-331.8</f>
        <v>3318.2</v>
      </c>
      <c r="L187" s="167"/>
      <c r="M187" s="167" t="s">
        <v>79</v>
      </c>
      <c r="N187" s="269" t="s">
        <v>1079</v>
      </c>
      <c r="O187" s="316" t="s">
        <v>1080</v>
      </c>
      <c r="P187" s="245" t="s">
        <v>37</v>
      </c>
      <c r="Q187" s="265" t="s">
        <v>493</v>
      </c>
      <c r="R187" s="262" t="s">
        <v>933</v>
      </c>
      <c r="S187" s="167"/>
      <c r="T187" s="57" t="s">
        <v>70</v>
      </c>
      <c r="U187" s="176">
        <v>43115</v>
      </c>
      <c r="V187" s="176">
        <v>43118</v>
      </c>
      <c r="W187" s="176">
        <v>43119</v>
      </c>
      <c r="X187" s="177">
        <v>43454</v>
      </c>
      <c r="Y187" s="215"/>
      <c r="Z187" s="215"/>
      <c r="AA187" s="215"/>
      <c r="AB187" s="214">
        <f t="shared" si="2"/>
        <v>2742.3140495867769</v>
      </c>
      <c r="AC187" s="256">
        <f>3650-331.8</f>
        <v>3318.2</v>
      </c>
      <c r="AD187" s="242">
        <v>0.21</v>
      </c>
      <c r="AE187" s="293" t="s">
        <v>38</v>
      </c>
      <c r="AF187" s="313" t="s">
        <v>37</v>
      </c>
      <c r="AG187" s="176">
        <f>Tabla14[[#This Row],[DATA FI EXECUCIÓ]]</f>
        <v>43454</v>
      </c>
      <c r="AH187" s="214">
        <f>Tabla14[[#This Row],[IMPORT ADJUDICACIÓ (SENSE IVA)]]</f>
        <v>2742.3140495867769</v>
      </c>
      <c r="AI187" s="240" t="s">
        <v>1857</v>
      </c>
    </row>
    <row r="188" spans="1:35" ht="24.75" customHeight="1" x14ac:dyDescent="0.25">
      <c r="A188" s="98" t="s">
        <v>28</v>
      </c>
      <c r="B188" s="245" t="s">
        <v>29</v>
      </c>
      <c r="C188" s="117" t="s">
        <v>495</v>
      </c>
      <c r="D188" s="245">
        <v>2018</v>
      </c>
      <c r="E188" s="241">
        <v>2018012328</v>
      </c>
      <c r="F188" s="315" t="s">
        <v>2164</v>
      </c>
      <c r="G188" s="245" t="s">
        <v>32</v>
      </c>
      <c r="H188" s="245" t="s">
        <v>33</v>
      </c>
      <c r="I188" s="233">
        <f>Tabla14[[#This Row],[IMPORT ADJUDICACIÓ (SENSE IVA)]]</f>
        <v>308</v>
      </c>
      <c r="J188" s="234">
        <v>308</v>
      </c>
      <c r="K188" s="234">
        <v>308</v>
      </c>
      <c r="L188" s="167"/>
      <c r="M188" s="116" t="s">
        <v>79</v>
      </c>
      <c r="N188" s="173" t="s">
        <v>261</v>
      </c>
      <c r="O188" s="316" t="s">
        <v>262</v>
      </c>
      <c r="P188" s="245" t="s">
        <v>37</v>
      </c>
      <c r="Q188" s="170" t="s">
        <v>493</v>
      </c>
      <c r="R188" s="171" t="s">
        <v>503</v>
      </c>
      <c r="S188" s="167"/>
      <c r="T188" s="267" t="s">
        <v>164</v>
      </c>
      <c r="U188" s="176">
        <v>43307</v>
      </c>
      <c r="V188" s="176">
        <v>43315</v>
      </c>
      <c r="W188" s="176">
        <v>43318</v>
      </c>
      <c r="X188" s="177">
        <v>43388</v>
      </c>
      <c r="Y188" s="215"/>
      <c r="Z188" s="215"/>
      <c r="AA188" s="215"/>
      <c r="AB188" s="214">
        <f t="shared" si="2"/>
        <v>308</v>
      </c>
      <c r="AC188" s="256">
        <v>308</v>
      </c>
      <c r="AD188" s="242">
        <v>0</v>
      </c>
      <c r="AE188" s="293" t="s">
        <v>38</v>
      </c>
      <c r="AF188" s="313" t="s">
        <v>37</v>
      </c>
      <c r="AG188" s="176">
        <f>Tabla14[[#This Row],[DATA FI EXECUCIÓ]]</f>
        <v>43388</v>
      </c>
      <c r="AH188" s="214">
        <f>Tabla14[[#This Row],[IMPORT ADJUDICACIÓ (SENSE IVA)]]</f>
        <v>308</v>
      </c>
      <c r="AI188" s="240" t="s">
        <v>1857</v>
      </c>
    </row>
    <row r="189" spans="1:35" ht="24.75" customHeight="1" x14ac:dyDescent="0.25">
      <c r="A189" s="98" t="s">
        <v>28</v>
      </c>
      <c r="B189" s="248" t="s">
        <v>29</v>
      </c>
      <c r="C189" s="17" t="s">
        <v>495</v>
      </c>
      <c r="D189" s="248">
        <v>2018</v>
      </c>
      <c r="E189" s="231">
        <v>2018017855</v>
      </c>
      <c r="F189" s="314" t="s">
        <v>2165</v>
      </c>
      <c r="G189" s="248" t="s">
        <v>32</v>
      </c>
      <c r="H189" s="248" t="s">
        <v>33</v>
      </c>
      <c r="I189" s="233">
        <f>Tabla14[[#This Row],[IMPORT ADJUDICACIÓ (SENSE IVA)]]</f>
        <v>222</v>
      </c>
      <c r="J189" s="234">
        <v>222</v>
      </c>
      <c r="K189" s="234">
        <v>222</v>
      </c>
      <c r="L189" s="162"/>
      <c r="M189" s="16" t="s">
        <v>79</v>
      </c>
      <c r="N189" s="192"/>
      <c r="O189" s="314" t="s">
        <v>268</v>
      </c>
      <c r="P189" s="248" t="s">
        <v>37</v>
      </c>
      <c r="Q189" s="193" t="s">
        <v>493</v>
      </c>
      <c r="R189" s="189" t="s">
        <v>503</v>
      </c>
      <c r="S189" s="162"/>
      <c r="T189" s="21" t="s">
        <v>164</v>
      </c>
      <c r="U189" s="176">
        <v>43413</v>
      </c>
      <c r="V189" s="176">
        <v>43417</v>
      </c>
      <c r="W189" s="176">
        <v>43419</v>
      </c>
      <c r="X189" s="176">
        <v>43444</v>
      </c>
      <c r="Y189" s="213"/>
      <c r="Z189" s="213"/>
      <c r="AA189" s="213"/>
      <c r="AB189" s="214">
        <f t="shared" si="2"/>
        <v>222</v>
      </c>
      <c r="AC189" s="256">
        <v>222</v>
      </c>
      <c r="AD189" s="238">
        <v>0</v>
      </c>
      <c r="AE189" s="253" t="s">
        <v>38</v>
      </c>
      <c r="AF189" s="254" t="s">
        <v>37</v>
      </c>
      <c r="AG189" s="176">
        <f>Tabla14[[#This Row],[DATA FI EXECUCIÓ]]</f>
        <v>43444</v>
      </c>
      <c r="AH189" s="214">
        <f>Tabla14[[#This Row],[IMPORT ADJUDICACIÓ (SENSE IVA)]]</f>
        <v>222</v>
      </c>
      <c r="AI189" s="240" t="s">
        <v>1879</v>
      </c>
    </row>
    <row r="190" spans="1:35" ht="24.75" customHeight="1" x14ac:dyDescent="0.25">
      <c r="A190" s="98" t="s">
        <v>28</v>
      </c>
      <c r="B190" s="245" t="s">
        <v>29</v>
      </c>
      <c r="C190" s="17" t="s">
        <v>495</v>
      </c>
      <c r="D190" s="245">
        <v>2018</v>
      </c>
      <c r="E190" s="241">
        <v>2018018292</v>
      </c>
      <c r="F190" s="314" t="s">
        <v>2166</v>
      </c>
      <c r="G190" s="245" t="s">
        <v>32</v>
      </c>
      <c r="H190" s="245" t="s">
        <v>33</v>
      </c>
      <c r="I190" s="233">
        <f>Tabla14[[#This Row],[IMPORT ADJUDICACIÓ (SENSE IVA)]]</f>
        <v>222</v>
      </c>
      <c r="J190" s="234">
        <v>222</v>
      </c>
      <c r="K190" s="234">
        <v>222</v>
      </c>
      <c r="L190" s="167"/>
      <c r="M190" s="16" t="s">
        <v>79</v>
      </c>
      <c r="N190" s="196"/>
      <c r="O190" s="314" t="s">
        <v>268</v>
      </c>
      <c r="P190" s="245" t="s">
        <v>37</v>
      </c>
      <c r="Q190" s="194" t="s">
        <v>493</v>
      </c>
      <c r="R190" s="198" t="s">
        <v>503</v>
      </c>
      <c r="S190" s="167"/>
      <c r="T190" s="57" t="s">
        <v>164</v>
      </c>
      <c r="U190" s="176">
        <v>43419</v>
      </c>
      <c r="V190" s="176">
        <v>43424</v>
      </c>
      <c r="W190" s="176">
        <v>43425</v>
      </c>
      <c r="X190" s="177">
        <v>43461</v>
      </c>
      <c r="Y190" s="215"/>
      <c r="Z190" s="215"/>
      <c r="AA190" s="215"/>
      <c r="AB190" s="214">
        <f t="shared" si="2"/>
        <v>222</v>
      </c>
      <c r="AC190" s="256">
        <v>222</v>
      </c>
      <c r="AD190" s="242">
        <v>0</v>
      </c>
      <c r="AE190" s="293" t="s">
        <v>38</v>
      </c>
      <c r="AF190" s="313" t="s">
        <v>37</v>
      </c>
      <c r="AG190" s="176">
        <f>Tabla14[[#This Row],[DATA FI EXECUCIÓ]]</f>
        <v>43461</v>
      </c>
      <c r="AH190" s="214">
        <f>Tabla14[[#This Row],[IMPORT ADJUDICACIÓ (SENSE IVA)]]</f>
        <v>222</v>
      </c>
      <c r="AI190" s="240" t="s">
        <v>1879</v>
      </c>
    </row>
    <row r="191" spans="1:35" ht="24.75" customHeight="1" x14ac:dyDescent="0.25">
      <c r="A191" s="98" t="s">
        <v>28</v>
      </c>
      <c r="B191" s="248" t="s">
        <v>29</v>
      </c>
      <c r="C191" s="17" t="s">
        <v>495</v>
      </c>
      <c r="D191" s="248">
        <v>2018</v>
      </c>
      <c r="E191" s="231">
        <v>2018016155</v>
      </c>
      <c r="F191" s="314" t="s">
        <v>2167</v>
      </c>
      <c r="G191" s="248" t="s">
        <v>32</v>
      </c>
      <c r="H191" s="248" t="s">
        <v>33</v>
      </c>
      <c r="I191" s="233">
        <f>Tabla14[[#This Row],[IMPORT ADJUDICACIÓ (SENSE IVA)]]</f>
        <v>372.50413223140498</v>
      </c>
      <c r="J191" s="234">
        <v>450.73</v>
      </c>
      <c r="K191" s="234">
        <v>450.73</v>
      </c>
      <c r="L191" s="162"/>
      <c r="M191" s="16" t="s">
        <v>79</v>
      </c>
      <c r="N191" s="306" t="s">
        <v>2168</v>
      </c>
      <c r="O191" s="314" t="s">
        <v>2169</v>
      </c>
      <c r="P191" s="248" t="s">
        <v>37</v>
      </c>
      <c r="Q191" s="194" t="s">
        <v>493</v>
      </c>
      <c r="R191" s="307">
        <v>8033</v>
      </c>
      <c r="S191" s="162"/>
      <c r="T191" s="124" t="s">
        <v>2120</v>
      </c>
      <c r="U191" s="176">
        <v>43381</v>
      </c>
      <c r="V191" s="176">
        <v>43389</v>
      </c>
      <c r="W191" s="176">
        <v>43395</v>
      </c>
      <c r="X191" s="176">
        <v>43416</v>
      </c>
      <c r="Y191" s="213"/>
      <c r="Z191" s="213"/>
      <c r="AA191" s="213"/>
      <c r="AB191" s="214">
        <f t="shared" si="2"/>
        <v>372.50413223140498</v>
      </c>
      <c r="AC191" s="256">
        <v>450.73</v>
      </c>
      <c r="AD191" s="238">
        <v>0.21</v>
      </c>
      <c r="AE191" s="253" t="s">
        <v>38</v>
      </c>
      <c r="AF191" s="254" t="s">
        <v>37</v>
      </c>
      <c r="AG191" s="176">
        <f>Tabla14[[#This Row],[DATA FI EXECUCIÓ]]</f>
        <v>43416</v>
      </c>
      <c r="AH191" s="214">
        <f>Tabla14[[#This Row],[IMPORT ADJUDICACIÓ (SENSE IVA)]]</f>
        <v>372.50413223140498</v>
      </c>
      <c r="AI191" s="240" t="s">
        <v>1857</v>
      </c>
    </row>
    <row r="192" spans="1:35" ht="24.75" customHeight="1" x14ac:dyDescent="0.25">
      <c r="A192" s="98" t="s">
        <v>28</v>
      </c>
      <c r="B192" s="245" t="s">
        <v>29</v>
      </c>
      <c r="C192" s="17" t="s">
        <v>495</v>
      </c>
      <c r="D192" s="245">
        <v>2018</v>
      </c>
      <c r="E192" s="241">
        <v>2018016156</v>
      </c>
      <c r="F192" s="314" t="s">
        <v>2170</v>
      </c>
      <c r="G192" s="245" t="s">
        <v>32</v>
      </c>
      <c r="H192" s="245" t="s">
        <v>33</v>
      </c>
      <c r="I192" s="233">
        <f>Tabla14[[#This Row],[IMPORT ADJUDICACIÓ (SENSE IVA)]]</f>
        <v>372.50413223140498</v>
      </c>
      <c r="J192" s="234">
        <v>450.73</v>
      </c>
      <c r="K192" s="234">
        <v>450.73</v>
      </c>
      <c r="L192" s="167"/>
      <c r="M192" s="16" t="s">
        <v>79</v>
      </c>
      <c r="N192" s="306" t="s">
        <v>2168</v>
      </c>
      <c r="O192" s="314" t="s">
        <v>2169</v>
      </c>
      <c r="P192" s="245" t="s">
        <v>37</v>
      </c>
      <c r="Q192" s="194" t="s">
        <v>493</v>
      </c>
      <c r="R192" s="307">
        <v>8033</v>
      </c>
      <c r="S192" s="167"/>
      <c r="T192" s="124" t="s">
        <v>2120</v>
      </c>
      <c r="U192" s="176">
        <v>43381</v>
      </c>
      <c r="V192" s="176">
        <v>43381</v>
      </c>
      <c r="W192" s="176">
        <v>43395</v>
      </c>
      <c r="X192" s="177">
        <v>43416</v>
      </c>
      <c r="Y192" s="215"/>
      <c r="Z192" s="215"/>
      <c r="AA192" s="215"/>
      <c r="AB192" s="214">
        <f t="shared" si="2"/>
        <v>372.50413223140498</v>
      </c>
      <c r="AC192" s="256">
        <v>450.73</v>
      </c>
      <c r="AD192" s="238">
        <v>0.21</v>
      </c>
      <c r="AE192" s="293" t="s">
        <v>38</v>
      </c>
      <c r="AF192" s="313" t="s">
        <v>37</v>
      </c>
      <c r="AG192" s="176">
        <f>Tabla14[[#This Row],[DATA FI EXECUCIÓ]]</f>
        <v>43416</v>
      </c>
      <c r="AH192" s="214">
        <f>Tabla14[[#This Row],[IMPORT ADJUDICACIÓ (SENSE IVA)]]</f>
        <v>372.50413223140498</v>
      </c>
      <c r="AI192" s="240" t="s">
        <v>1857</v>
      </c>
    </row>
    <row r="193" spans="1:35" ht="24.75" customHeight="1" x14ac:dyDescent="0.25">
      <c r="A193" s="98" t="s">
        <v>28</v>
      </c>
      <c r="B193" s="248" t="s">
        <v>29</v>
      </c>
      <c r="C193" s="17" t="s">
        <v>495</v>
      </c>
      <c r="D193" s="248">
        <v>2018</v>
      </c>
      <c r="E193" s="231">
        <v>2018016186</v>
      </c>
      <c r="F193" s="314" t="s">
        <v>2171</v>
      </c>
      <c r="G193" s="248" t="s">
        <v>32</v>
      </c>
      <c r="H193" s="248" t="s">
        <v>33</v>
      </c>
      <c r="I193" s="233">
        <f>Tabla14[[#This Row],[IMPORT ADJUDICACIÓ (SENSE IVA)]]</f>
        <v>210</v>
      </c>
      <c r="J193" s="234">
        <v>254.1</v>
      </c>
      <c r="K193" s="234">
        <v>254.1</v>
      </c>
      <c r="L193" s="162"/>
      <c r="M193" s="16" t="s">
        <v>79</v>
      </c>
      <c r="N193" s="306" t="s">
        <v>2168</v>
      </c>
      <c r="O193" s="314" t="s">
        <v>2169</v>
      </c>
      <c r="P193" s="248" t="s">
        <v>37</v>
      </c>
      <c r="Q193" s="194" t="s">
        <v>493</v>
      </c>
      <c r="R193" s="307">
        <v>8033</v>
      </c>
      <c r="S193" s="162"/>
      <c r="T193" s="237" t="s">
        <v>2172</v>
      </c>
      <c r="U193" s="176">
        <v>43384</v>
      </c>
      <c r="V193" s="176">
        <v>43389</v>
      </c>
      <c r="W193" s="176">
        <v>43395</v>
      </c>
      <c r="X193" s="176">
        <v>43416</v>
      </c>
      <c r="Y193" s="213"/>
      <c r="Z193" s="213"/>
      <c r="AA193" s="213"/>
      <c r="AB193" s="214">
        <f t="shared" si="2"/>
        <v>210</v>
      </c>
      <c r="AC193" s="256">
        <v>254.1</v>
      </c>
      <c r="AD193" s="238">
        <v>0.21</v>
      </c>
      <c r="AE193" s="253" t="s">
        <v>38</v>
      </c>
      <c r="AF193" s="254" t="s">
        <v>37</v>
      </c>
      <c r="AG193" s="176">
        <f>Tabla14[[#This Row],[DATA FI EXECUCIÓ]]</f>
        <v>43416</v>
      </c>
      <c r="AH193" s="214">
        <f>Tabla14[[#This Row],[IMPORT ADJUDICACIÓ (SENSE IVA)]]</f>
        <v>210</v>
      </c>
      <c r="AI193" s="240" t="s">
        <v>1857</v>
      </c>
    </row>
    <row r="194" spans="1:35" ht="24.75" customHeight="1" x14ac:dyDescent="0.25">
      <c r="A194" s="98" t="s">
        <v>28</v>
      </c>
      <c r="B194" s="248" t="s">
        <v>29</v>
      </c>
      <c r="C194" s="17" t="s">
        <v>495</v>
      </c>
      <c r="D194" s="248">
        <v>2018</v>
      </c>
      <c r="E194" s="231">
        <v>2018016734</v>
      </c>
      <c r="F194" s="314" t="s">
        <v>2173</v>
      </c>
      <c r="G194" s="248" t="s">
        <v>32</v>
      </c>
      <c r="H194" s="248" t="s">
        <v>33</v>
      </c>
      <c r="I194" s="233">
        <f>Tabla14[[#This Row],[IMPORT ADJUDICACIÓ (SENSE IVA)]]</f>
        <v>210</v>
      </c>
      <c r="J194" s="234">
        <v>254.1</v>
      </c>
      <c r="K194" s="234">
        <v>254.1</v>
      </c>
      <c r="L194" s="162"/>
      <c r="M194" s="16" t="s">
        <v>79</v>
      </c>
      <c r="N194" s="306" t="s">
        <v>2168</v>
      </c>
      <c r="O194" s="314" t="s">
        <v>2169</v>
      </c>
      <c r="P194" s="248" t="s">
        <v>37</v>
      </c>
      <c r="Q194" s="194" t="s">
        <v>493</v>
      </c>
      <c r="R194" s="307">
        <v>8033</v>
      </c>
      <c r="S194" s="162"/>
      <c r="T194" s="237" t="s">
        <v>2172</v>
      </c>
      <c r="U194" s="176">
        <v>43389</v>
      </c>
      <c r="V194" s="176">
        <v>43395</v>
      </c>
      <c r="W194" s="176">
        <v>43396</v>
      </c>
      <c r="X194" s="176">
        <v>43416</v>
      </c>
      <c r="Y194" s="213"/>
      <c r="Z194" s="213"/>
      <c r="AA194" s="213"/>
      <c r="AB194" s="214">
        <f t="shared" ref="AB194:AB257" si="3">AC194/(1+AD194)</f>
        <v>210</v>
      </c>
      <c r="AC194" s="256">
        <v>254.1</v>
      </c>
      <c r="AD194" s="238">
        <v>0.21</v>
      </c>
      <c r="AE194" s="253" t="s">
        <v>38</v>
      </c>
      <c r="AF194" s="254" t="s">
        <v>37</v>
      </c>
      <c r="AG194" s="176">
        <f>Tabla14[[#This Row],[DATA FI EXECUCIÓ]]</f>
        <v>43416</v>
      </c>
      <c r="AH194" s="214">
        <f>Tabla14[[#This Row],[IMPORT ADJUDICACIÓ (SENSE IVA)]]</f>
        <v>210</v>
      </c>
      <c r="AI194" s="240" t="s">
        <v>1857</v>
      </c>
    </row>
    <row r="195" spans="1:35" ht="24.75" customHeight="1" x14ac:dyDescent="0.25">
      <c r="A195" s="98" t="s">
        <v>28</v>
      </c>
      <c r="B195" s="245" t="s">
        <v>29</v>
      </c>
      <c r="C195" s="17" t="s">
        <v>495</v>
      </c>
      <c r="D195" s="245">
        <v>2018</v>
      </c>
      <c r="E195" s="241">
        <v>2018016737</v>
      </c>
      <c r="F195" s="314" t="s">
        <v>2174</v>
      </c>
      <c r="G195" s="245" t="s">
        <v>32</v>
      </c>
      <c r="H195" s="245" t="s">
        <v>33</v>
      </c>
      <c r="I195" s="233">
        <f>Tabla14[[#This Row],[IMPORT ADJUDICACIÓ (SENSE IVA)]]</f>
        <v>210</v>
      </c>
      <c r="J195" s="234">
        <v>254.1</v>
      </c>
      <c r="K195" s="234">
        <v>254.1</v>
      </c>
      <c r="L195" s="167"/>
      <c r="M195" s="16" t="s">
        <v>79</v>
      </c>
      <c r="N195" s="306" t="s">
        <v>2168</v>
      </c>
      <c r="O195" s="314" t="s">
        <v>2169</v>
      </c>
      <c r="P195" s="245" t="s">
        <v>37</v>
      </c>
      <c r="Q195" s="194" t="s">
        <v>493</v>
      </c>
      <c r="R195" s="307">
        <v>8033</v>
      </c>
      <c r="S195" s="167"/>
      <c r="T195" s="237" t="s">
        <v>2172</v>
      </c>
      <c r="U195" s="176">
        <v>43389</v>
      </c>
      <c r="V195" s="176">
        <v>43395</v>
      </c>
      <c r="W195" s="176">
        <v>43396</v>
      </c>
      <c r="X195" s="177">
        <v>43416</v>
      </c>
      <c r="Y195" s="215"/>
      <c r="Z195" s="215"/>
      <c r="AA195" s="215"/>
      <c r="AB195" s="214">
        <f t="shared" si="3"/>
        <v>210</v>
      </c>
      <c r="AC195" s="256">
        <v>254.1</v>
      </c>
      <c r="AD195" s="238">
        <v>0.21</v>
      </c>
      <c r="AE195" s="293" t="s">
        <v>38</v>
      </c>
      <c r="AF195" s="313" t="s">
        <v>37</v>
      </c>
      <c r="AG195" s="176">
        <f>Tabla14[[#This Row],[DATA FI EXECUCIÓ]]</f>
        <v>43416</v>
      </c>
      <c r="AH195" s="214">
        <f>Tabla14[[#This Row],[IMPORT ADJUDICACIÓ (SENSE IVA)]]</f>
        <v>210</v>
      </c>
      <c r="AI195" s="240" t="s">
        <v>1857</v>
      </c>
    </row>
    <row r="196" spans="1:35" ht="24.75" customHeight="1" x14ac:dyDescent="0.25">
      <c r="A196" s="98" t="s">
        <v>28</v>
      </c>
      <c r="B196" s="248" t="s">
        <v>29</v>
      </c>
      <c r="C196" s="17" t="s">
        <v>495</v>
      </c>
      <c r="D196" s="248">
        <v>2018</v>
      </c>
      <c r="E196" s="231">
        <v>2018016738</v>
      </c>
      <c r="F196" s="314" t="s">
        <v>2175</v>
      </c>
      <c r="G196" s="248" t="s">
        <v>32</v>
      </c>
      <c r="H196" s="248" t="s">
        <v>33</v>
      </c>
      <c r="I196" s="233">
        <f>Tabla14[[#This Row],[IMPORT ADJUDICACIÓ (SENSE IVA)]]</f>
        <v>210</v>
      </c>
      <c r="J196" s="234">
        <v>254.1</v>
      </c>
      <c r="K196" s="234">
        <v>254.1</v>
      </c>
      <c r="L196" s="162"/>
      <c r="M196" s="16" t="s">
        <v>79</v>
      </c>
      <c r="N196" s="306" t="s">
        <v>2168</v>
      </c>
      <c r="O196" s="314" t="s">
        <v>2169</v>
      </c>
      <c r="P196" s="248" t="s">
        <v>37</v>
      </c>
      <c r="Q196" s="194" t="s">
        <v>493</v>
      </c>
      <c r="R196" s="307">
        <v>8033</v>
      </c>
      <c r="S196" s="162"/>
      <c r="T196" s="237" t="s">
        <v>2172</v>
      </c>
      <c r="U196" s="176">
        <v>43389</v>
      </c>
      <c r="V196" s="176">
        <v>43395</v>
      </c>
      <c r="W196" s="176">
        <v>43396</v>
      </c>
      <c r="X196" s="176">
        <v>43416</v>
      </c>
      <c r="Y196" s="213"/>
      <c r="Z196" s="213"/>
      <c r="AA196" s="213"/>
      <c r="AB196" s="214">
        <f t="shared" si="3"/>
        <v>210</v>
      </c>
      <c r="AC196" s="256">
        <v>254.1</v>
      </c>
      <c r="AD196" s="238">
        <v>0.21</v>
      </c>
      <c r="AE196" s="253" t="s">
        <v>38</v>
      </c>
      <c r="AF196" s="254" t="s">
        <v>37</v>
      </c>
      <c r="AG196" s="176">
        <f>Tabla14[[#This Row],[DATA FI EXECUCIÓ]]</f>
        <v>43416</v>
      </c>
      <c r="AH196" s="214">
        <f>Tabla14[[#This Row],[IMPORT ADJUDICACIÓ (SENSE IVA)]]</f>
        <v>210</v>
      </c>
      <c r="AI196" s="240" t="s">
        <v>1857</v>
      </c>
    </row>
    <row r="197" spans="1:35" ht="24.75" customHeight="1" x14ac:dyDescent="0.25">
      <c r="A197" s="98" t="s">
        <v>28</v>
      </c>
      <c r="B197" s="245" t="s">
        <v>29</v>
      </c>
      <c r="C197" s="17" t="s">
        <v>495</v>
      </c>
      <c r="D197" s="245">
        <v>2018</v>
      </c>
      <c r="E197" s="241">
        <v>2018016739</v>
      </c>
      <c r="F197" s="314" t="s">
        <v>2176</v>
      </c>
      <c r="G197" s="245" t="s">
        <v>32</v>
      </c>
      <c r="H197" s="245" t="s">
        <v>33</v>
      </c>
      <c r="I197" s="233">
        <f>Tabla14[[#This Row],[IMPORT ADJUDICACIÓ (SENSE IVA)]]</f>
        <v>210</v>
      </c>
      <c r="J197" s="234">
        <v>254.1</v>
      </c>
      <c r="K197" s="234">
        <v>254.1</v>
      </c>
      <c r="L197" s="167"/>
      <c r="M197" s="16" t="s">
        <v>79</v>
      </c>
      <c r="N197" s="306" t="s">
        <v>2168</v>
      </c>
      <c r="O197" s="314" t="s">
        <v>2169</v>
      </c>
      <c r="P197" s="245" t="s">
        <v>37</v>
      </c>
      <c r="Q197" s="194" t="s">
        <v>493</v>
      </c>
      <c r="R197" s="307">
        <v>8033</v>
      </c>
      <c r="S197" s="167"/>
      <c r="T197" s="237" t="s">
        <v>2172</v>
      </c>
      <c r="U197" s="176">
        <v>43389</v>
      </c>
      <c r="V197" s="176">
        <v>43395</v>
      </c>
      <c r="W197" s="176">
        <v>43396</v>
      </c>
      <c r="X197" s="177">
        <v>43416</v>
      </c>
      <c r="Y197" s="215"/>
      <c r="Z197" s="215"/>
      <c r="AA197" s="215"/>
      <c r="AB197" s="214">
        <f t="shared" si="3"/>
        <v>210</v>
      </c>
      <c r="AC197" s="256">
        <v>254.1</v>
      </c>
      <c r="AD197" s="238">
        <v>0.21</v>
      </c>
      <c r="AE197" s="293" t="s">
        <v>38</v>
      </c>
      <c r="AF197" s="313" t="s">
        <v>37</v>
      </c>
      <c r="AG197" s="176">
        <f>Tabla14[[#This Row],[DATA FI EXECUCIÓ]]</f>
        <v>43416</v>
      </c>
      <c r="AH197" s="214">
        <f>Tabla14[[#This Row],[IMPORT ADJUDICACIÓ (SENSE IVA)]]</f>
        <v>210</v>
      </c>
      <c r="AI197" s="240" t="s">
        <v>1857</v>
      </c>
    </row>
    <row r="198" spans="1:35" ht="24.75" customHeight="1" x14ac:dyDescent="0.25">
      <c r="A198" s="98" t="s">
        <v>28</v>
      </c>
      <c r="B198" s="248" t="s">
        <v>29</v>
      </c>
      <c r="C198" s="17" t="s">
        <v>495</v>
      </c>
      <c r="D198" s="248">
        <v>2018</v>
      </c>
      <c r="E198" s="231">
        <v>2018016740</v>
      </c>
      <c r="F198" s="314" t="s">
        <v>2177</v>
      </c>
      <c r="G198" s="248" t="s">
        <v>32</v>
      </c>
      <c r="H198" s="248" t="s">
        <v>33</v>
      </c>
      <c r="I198" s="233">
        <f>Tabla14[[#This Row],[IMPORT ADJUDICACIÓ (SENSE IVA)]]</f>
        <v>210</v>
      </c>
      <c r="J198" s="234">
        <v>254.1</v>
      </c>
      <c r="K198" s="234">
        <v>254.1</v>
      </c>
      <c r="L198" s="162"/>
      <c r="M198" s="16" t="s">
        <v>79</v>
      </c>
      <c r="N198" s="306" t="s">
        <v>2168</v>
      </c>
      <c r="O198" s="314" t="s">
        <v>2169</v>
      </c>
      <c r="P198" s="248" t="s">
        <v>37</v>
      </c>
      <c r="Q198" s="194" t="s">
        <v>493</v>
      </c>
      <c r="R198" s="307">
        <v>8033</v>
      </c>
      <c r="S198" s="162"/>
      <c r="T198" s="237" t="s">
        <v>2172</v>
      </c>
      <c r="U198" s="176">
        <v>43395</v>
      </c>
      <c r="V198" s="176">
        <v>43395</v>
      </c>
      <c r="W198" s="176">
        <v>43396</v>
      </c>
      <c r="X198" s="176">
        <v>43416</v>
      </c>
      <c r="Y198" s="213"/>
      <c r="Z198" s="213"/>
      <c r="AA198" s="213"/>
      <c r="AB198" s="214">
        <f t="shared" si="3"/>
        <v>210</v>
      </c>
      <c r="AC198" s="256">
        <v>254.1</v>
      </c>
      <c r="AD198" s="238">
        <v>0.21</v>
      </c>
      <c r="AE198" s="253" t="s">
        <v>38</v>
      </c>
      <c r="AF198" s="254" t="s">
        <v>37</v>
      </c>
      <c r="AG198" s="176">
        <f>Tabla14[[#This Row],[DATA FI EXECUCIÓ]]</f>
        <v>43416</v>
      </c>
      <c r="AH198" s="214">
        <f>Tabla14[[#This Row],[IMPORT ADJUDICACIÓ (SENSE IVA)]]</f>
        <v>210</v>
      </c>
      <c r="AI198" s="240" t="s">
        <v>1857</v>
      </c>
    </row>
    <row r="199" spans="1:35" ht="24.75" customHeight="1" x14ac:dyDescent="0.25">
      <c r="A199" s="98" t="s">
        <v>28</v>
      </c>
      <c r="B199" s="245" t="s">
        <v>29</v>
      </c>
      <c r="C199" s="17" t="s">
        <v>495</v>
      </c>
      <c r="D199" s="245">
        <v>2018</v>
      </c>
      <c r="E199" s="241">
        <v>2018016783</v>
      </c>
      <c r="F199" s="314" t="s">
        <v>2178</v>
      </c>
      <c r="G199" s="245" t="s">
        <v>32</v>
      </c>
      <c r="H199" s="245" t="s">
        <v>33</v>
      </c>
      <c r="I199" s="233">
        <f>Tabla14[[#This Row],[IMPORT ADJUDICACIÓ (SENSE IVA)]]</f>
        <v>420</v>
      </c>
      <c r="J199" s="234">
        <v>508.2</v>
      </c>
      <c r="K199" s="234">
        <v>508.2</v>
      </c>
      <c r="L199" s="167"/>
      <c r="M199" s="16" t="s">
        <v>79</v>
      </c>
      <c r="N199" s="306" t="s">
        <v>2168</v>
      </c>
      <c r="O199" s="314" t="s">
        <v>2169</v>
      </c>
      <c r="P199" s="245" t="s">
        <v>37</v>
      </c>
      <c r="Q199" s="194" t="s">
        <v>493</v>
      </c>
      <c r="R199" s="307">
        <v>8033</v>
      </c>
      <c r="S199" s="167"/>
      <c r="T199" s="237" t="s">
        <v>2172</v>
      </c>
      <c r="U199" s="176">
        <v>43391</v>
      </c>
      <c r="V199" s="176">
        <v>43395</v>
      </c>
      <c r="W199" s="176">
        <v>43396</v>
      </c>
      <c r="X199" s="177">
        <v>43416</v>
      </c>
      <c r="Y199" s="215"/>
      <c r="Z199" s="215"/>
      <c r="AA199" s="215"/>
      <c r="AB199" s="214">
        <f t="shared" si="3"/>
        <v>420</v>
      </c>
      <c r="AC199" s="256">
        <v>508.2</v>
      </c>
      <c r="AD199" s="238">
        <v>0.21</v>
      </c>
      <c r="AE199" s="293" t="s">
        <v>38</v>
      </c>
      <c r="AF199" s="313" t="s">
        <v>37</v>
      </c>
      <c r="AG199" s="176">
        <f>Tabla14[[#This Row],[DATA FI EXECUCIÓ]]</f>
        <v>43416</v>
      </c>
      <c r="AH199" s="214">
        <f>Tabla14[[#This Row],[IMPORT ADJUDICACIÓ (SENSE IVA)]]</f>
        <v>420</v>
      </c>
      <c r="AI199" s="240" t="s">
        <v>1857</v>
      </c>
    </row>
    <row r="200" spans="1:35" ht="24.75" customHeight="1" x14ac:dyDescent="0.25">
      <c r="A200" s="98" t="s">
        <v>28</v>
      </c>
      <c r="B200" s="248" t="s">
        <v>29</v>
      </c>
      <c r="C200" s="17" t="s">
        <v>495</v>
      </c>
      <c r="D200" s="248">
        <v>2018</v>
      </c>
      <c r="E200" s="231">
        <v>2018016784</v>
      </c>
      <c r="F200" s="314" t="s">
        <v>2179</v>
      </c>
      <c r="G200" s="248" t="s">
        <v>32</v>
      </c>
      <c r="H200" s="248" t="s">
        <v>33</v>
      </c>
      <c r="I200" s="233">
        <f>Tabla14[[#This Row],[IMPORT ADJUDICACIÓ (SENSE IVA)]]</f>
        <v>235.00000000000003</v>
      </c>
      <c r="J200" s="234">
        <v>284.35000000000002</v>
      </c>
      <c r="K200" s="234">
        <v>284.35000000000002</v>
      </c>
      <c r="L200" s="162"/>
      <c r="M200" s="16" t="s">
        <v>79</v>
      </c>
      <c r="N200" s="306" t="s">
        <v>2168</v>
      </c>
      <c r="O200" s="314" t="s">
        <v>2169</v>
      </c>
      <c r="P200" s="248" t="s">
        <v>37</v>
      </c>
      <c r="Q200" s="194" t="s">
        <v>493</v>
      </c>
      <c r="R200" s="307">
        <v>8033</v>
      </c>
      <c r="S200" s="162"/>
      <c r="T200" s="237" t="s">
        <v>2172</v>
      </c>
      <c r="U200" s="176">
        <v>43391</v>
      </c>
      <c r="V200" s="176">
        <v>43395</v>
      </c>
      <c r="W200" s="176">
        <v>43396</v>
      </c>
      <c r="X200" s="176">
        <v>43416</v>
      </c>
      <c r="Y200" s="213"/>
      <c r="Z200" s="213"/>
      <c r="AA200" s="213"/>
      <c r="AB200" s="214">
        <f t="shared" si="3"/>
        <v>235.00000000000003</v>
      </c>
      <c r="AC200" s="256">
        <v>284.35000000000002</v>
      </c>
      <c r="AD200" s="238">
        <v>0.21</v>
      </c>
      <c r="AE200" s="253" t="s">
        <v>38</v>
      </c>
      <c r="AF200" s="254" t="s">
        <v>37</v>
      </c>
      <c r="AG200" s="176">
        <f>Tabla14[[#This Row],[DATA FI EXECUCIÓ]]</f>
        <v>43416</v>
      </c>
      <c r="AH200" s="214">
        <f>Tabla14[[#This Row],[IMPORT ADJUDICACIÓ (SENSE IVA)]]</f>
        <v>235.00000000000003</v>
      </c>
      <c r="AI200" s="240" t="s">
        <v>1857</v>
      </c>
    </row>
    <row r="201" spans="1:35" ht="24.75" customHeight="1" x14ac:dyDescent="0.25">
      <c r="A201" s="98" t="s">
        <v>28</v>
      </c>
      <c r="B201" s="245" t="s">
        <v>29</v>
      </c>
      <c r="C201" s="17" t="s">
        <v>495</v>
      </c>
      <c r="D201" s="245">
        <v>2018</v>
      </c>
      <c r="E201" s="241">
        <v>2018016785</v>
      </c>
      <c r="F201" s="314" t="s">
        <v>2180</v>
      </c>
      <c r="G201" s="245" t="s">
        <v>32</v>
      </c>
      <c r="H201" s="245" t="s">
        <v>33</v>
      </c>
      <c r="I201" s="233">
        <f>Tabla14[[#This Row],[IMPORT ADJUDICACIÓ (SENSE IVA)]]</f>
        <v>500</v>
      </c>
      <c r="J201" s="234">
        <v>605</v>
      </c>
      <c r="K201" s="234">
        <v>605</v>
      </c>
      <c r="L201" s="167"/>
      <c r="M201" s="16" t="s">
        <v>79</v>
      </c>
      <c r="N201" s="306" t="s">
        <v>2168</v>
      </c>
      <c r="O201" s="314" t="s">
        <v>2169</v>
      </c>
      <c r="P201" s="245" t="s">
        <v>37</v>
      </c>
      <c r="Q201" s="194" t="s">
        <v>493</v>
      </c>
      <c r="R201" s="307">
        <v>8033</v>
      </c>
      <c r="S201" s="167"/>
      <c r="T201" s="237" t="s">
        <v>2172</v>
      </c>
      <c r="U201" s="176">
        <v>43391</v>
      </c>
      <c r="V201" s="176">
        <v>43395</v>
      </c>
      <c r="W201" s="176">
        <v>43396</v>
      </c>
      <c r="X201" s="177">
        <v>43416</v>
      </c>
      <c r="Y201" s="215"/>
      <c r="Z201" s="215"/>
      <c r="AA201" s="215"/>
      <c r="AB201" s="214">
        <f t="shared" si="3"/>
        <v>500</v>
      </c>
      <c r="AC201" s="256">
        <v>605</v>
      </c>
      <c r="AD201" s="238">
        <v>0.21</v>
      </c>
      <c r="AE201" s="293" t="s">
        <v>38</v>
      </c>
      <c r="AF201" s="313" t="s">
        <v>37</v>
      </c>
      <c r="AG201" s="176">
        <f>Tabla14[[#This Row],[DATA FI EXECUCIÓ]]</f>
        <v>43416</v>
      </c>
      <c r="AH201" s="214">
        <f>Tabla14[[#This Row],[IMPORT ADJUDICACIÓ (SENSE IVA)]]</f>
        <v>500</v>
      </c>
      <c r="AI201" s="240" t="s">
        <v>1857</v>
      </c>
    </row>
    <row r="202" spans="1:35" ht="24.75" customHeight="1" x14ac:dyDescent="0.25">
      <c r="A202" s="98" t="s">
        <v>28</v>
      </c>
      <c r="B202" s="248" t="s">
        <v>29</v>
      </c>
      <c r="C202" s="17" t="s">
        <v>495</v>
      </c>
      <c r="D202" s="248">
        <v>2018</v>
      </c>
      <c r="E202" s="231">
        <v>2018016786</v>
      </c>
      <c r="F202" s="314" t="s">
        <v>2181</v>
      </c>
      <c r="G202" s="248" t="s">
        <v>32</v>
      </c>
      <c r="H202" s="248" t="s">
        <v>33</v>
      </c>
      <c r="I202" s="233">
        <f>Tabla14[[#This Row],[IMPORT ADJUDICACIÓ (SENSE IVA)]]</f>
        <v>210</v>
      </c>
      <c r="J202" s="234">
        <v>254.1</v>
      </c>
      <c r="K202" s="234">
        <v>254.1</v>
      </c>
      <c r="L202" s="162"/>
      <c r="M202" s="16" t="s">
        <v>79</v>
      </c>
      <c r="N202" s="306" t="s">
        <v>2168</v>
      </c>
      <c r="O202" s="314" t="s">
        <v>2169</v>
      </c>
      <c r="P202" s="248" t="s">
        <v>37</v>
      </c>
      <c r="Q202" s="194" t="s">
        <v>493</v>
      </c>
      <c r="R202" s="307">
        <v>8033</v>
      </c>
      <c r="S202" s="162"/>
      <c r="T202" s="237" t="s">
        <v>2172</v>
      </c>
      <c r="U202" s="176">
        <v>43391</v>
      </c>
      <c r="V202" s="176">
        <v>43395</v>
      </c>
      <c r="W202" s="176">
        <v>43396</v>
      </c>
      <c r="X202" s="176">
        <v>43416</v>
      </c>
      <c r="Y202" s="213"/>
      <c r="Z202" s="213"/>
      <c r="AA202" s="213"/>
      <c r="AB202" s="214">
        <f t="shared" si="3"/>
        <v>210</v>
      </c>
      <c r="AC202" s="256">
        <v>254.1</v>
      </c>
      <c r="AD202" s="238">
        <v>0.21</v>
      </c>
      <c r="AE202" s="253" t="s">
        <v>38</v>
      </c>
      <c r="AF202" s="254" t="s">
        <v>37</v>
      </c>
      <c r="AG202" s="176">
        <f>Tabla14[[#This Row],[DATA FI EXECUCIÓ]]</f>
        <v>43416</v>
      </c>
      <c r="AH202" s="214">
        <f>Tabla14[[#This Row],[IMPORT ADJUDICACIÓ (SENSE IVA)]]</f>
        <v>210</v>
      </c>
      <c r="AI202" s="240" t="s">
        <v>1857</v>
      </c>
    </row>
    <row r="203" spans="1:35" ht="24.75" customHeight="1" x14ac:dyDescent="0.25">
      <c r="A203" s="98" t="s">
        <v>28</v>
      </c>
      <c r="B203" s="245" t="s">
        <v>29</v>
      </c>
      <c r="C203" s="17" t="s">
        <v>495</v>
      </c>
      <c r="D203" s="245">
        <v>2018</v>
      </c>
      <c r="E203" s="241">
        <v>2018016790</v>
      </c>
      <c r="F203" s="314" t="s">
        <v>2182</v>
      </c>
      <c r="G203" s="245" t="s">
        <v>32</v>
      </c>
      <c r="H203" s="245" t="s">
        <v>33</v>
      </c>
      <c r="I203" s="233">
        <f>Tabla14[[#This Row],[IMPORT ADJUDICACIÓ (SENSE IVA)]]</f>
        <v>210</v>
      </c>
      <c r="J203" s="234">
        <v>254.1</v>
      </c>
      <c r="K203" s="234">
        <v>254.1</v>
      </c>
      <c r="L203" s="167"/>
      <c r="M203" s="16" t="s">
        <v>79</v>
      </c>
      <c r="N203" s="306" t="s">
        <v>2168</v>
      </c>
      <c r="O203" s="314" t="s">
        <v>2169</v>
      </c>
      <c r="P203" s="245" t="s">
        <v>37</v>
      </c>
      <c r="Q203" s="194" t="s">
        <v>493</v>
      </c>
      <c r="R203" s="307">
        <v>8033</v>
      </c>
      <c r="S203" s="167"/>
      <c r="T203" s="237" t="s">
        <v>2172</v>
      </c>
      <c r="U203" s="176">
        <v>43391</v>
      </c>
      <c r="V203" s="176">
        <v>43395</v>
      </c>
      <c r="W203" s="176">
        <v>43396</v>
      </c>
      <c r="X203" s="177">
        <v>43416</v>
      </c>
      <c r="Y203" s="215"/>
      <c r="Z203" s="215"/>
      <c r="AA203" s="215"/>
      <c r="AB203" s="214">
        <f t="shared" si="3"/>
        <v>210</v>
      </c>
      <c r="AC203" s="256">
        <v>254.1</v>
      </c>
      <c r="AD203" s="238">
        <v>0.21</v>
      </c>
      <c r="AE203" s="293" t="s">
        <v>38</v>
      </c>
      <c r="AF203" s="313" t="s">
        <v>37</v>
      </c>
      <c r="AG203" s="176">
        <f>Tabla14[[#This Row],[DATA FI EXECUCIÓ]]</f>
        <v>43416</v>
      </c>
      <c r="AH203" s="214">
        <f>Tabla14[[#This Row],[IMPORT ADJUDICACIÓ (SENSE IVA)]]</f>
        <v>210</v>
      </c>
      <c r="AI203" s="240" t="s">
        <v>1857</v>
      </c>
    </row>
    <row r="204" spans="1:35" ht="24.75" customHeight="1" x14ac:dyDescent="0.25">
      <c r="A204" s="98" t="s">
        <v>28</v>
      </c>
      <c r="B204" s="248" t="s">
        <v>29</v>
      </c>
      <c r="C204" s="17" t="s">
        <v>495</v>
      </c>
      <c r="D204" s="248">
        <v>2018</v>
      </c>
      <c r="E204" s="231">
        <v>2018016792</v>
      </c>
      <c r="F204" s="314" t="s">
        <v>2183</v>
      </c>
      <c r="G204" s="248" t="s">
        <v>32</v>
      </c>
      <c r="H204" s="248" t="s">
        <v>33</v>
      </c>
      <c r="I204" s="233">
        <f>Tabla14[[#This Row],[IMPORT ADJUDICACIÓ (SENSE IVA)]]</f>
        <v>210</v>
      </c>
      <c r="J204" s="234">
        <v>254.1</v>
      </c>
      <c r="K204" s="234">
        <v>254.1</v>
      </c>
      <c r="L204" s="162"/>
      <c r="M204" s="16" t="s">
        <v>79</v>
      </c>
      <c r="N204" s="306" t="s">
        <v>2168</v>
      </c>
      <c r="O204" s="314" t="s">
        <v>2169</v>
      </c>
      <c r="P204" s="248" t="s">
        <v>37</v>
      </c>
      <c r="Q204" s="194" t="s">
        <v>493</v>
      </c>
      <c r="R204" s="307">
        <v>8033</v>
      </c>
      <c r="S204" s="162"/>
      <c r="T204" s="237" t="s">
        <v>2172</v>
      </c>
      <c r="U204" s="176">
        <v>43391</v>
      </c>
      <c r="V204" s="176">
        <v>43395</v>
      </c>
      <c r="W204" s="176">
        <v>43396</v>
      </c>
      <c r="X204" s="176">
        <v>43416</v>
      </c>
      <c r="Y204" s="213"/>
      <c r="Z204" s="213"/>
      <c r="AA204" s="213"/>
      <c r="AB204" s="214">
        <f t="shared" si="3"/>
        <v>210</v>
      </c>
      <c r="AC204" s="256">
        <v>254.1</v>
      </c>
      <c r="AD204" s="238">
        <v>0.21</v>
      </c>
      <c r="AE204" s="253" t="s">
        <v>38</v>
      </c>
      <c r="AF204" s="254" t="s">
        <v>37</v>
      </c>
      <c r="AG204" s="176">
        <f>Tabla14[[#This Row],[DATA FI EXECUCIÓ]]</f>
        <v>43416</v>
      </c>
      <c r="AH204" s="214">
        <f>Tabla14[[#This Row],[IMPORT ADJUDICACIÓ (SENSE IVA)]]</f>
        <v>210</v>
      </c>
      <c r="AI204" s="240" t="s">
        <v>1857</v>
      </c>
    </row>
    <row r="205" spans="1:35" ht="24.75" customHeight="1" x14ac:dyDescent="0.25">
      <c r="A205" s="98" t="s">
        <v>28</v>
      </c>
      <c r="B205" s="245" t="s">
        <v>29</v>
      </c>
      <c r="C205" s="17" t="s">
        <v>495</v>
      </c>
      <c r="D205" s="245">
        <v>2018</v>
      </c>
      <c r="E205" s="241">
        <v>2018016793</v>
      </c>
      <c r="F205" s="314" t="s">
        <v>2184</v>
      </c>
      <c r="G205" s="245" t="s">
        <v>32</v>
      </c>
      <c r="H205" s="245" t="s">
        <v>33</v>
      </c>
      <c r="I205" s="233">
        <f>Tabla14[[#This Row],[IMPORT ADJUDICACIÓ (SENSE IVA)]]</f>
        <v>210</v>
      </c>
      <c r="J205" s="234">
        <v>254.1</v>
      </c>
      <c r="K205" s="234">
        <v>254.1</v>
      </c>
      <c r="L205" s="167"/>
      <c r="M205" s="16" t="s">
        <v>79</v>
      </c>
      <c r="N205" s="306" t="s">
        <v>2168</v>
      </c>
      <c r="O205" s="314" t="s">
        <v>2169</v>
      </c>
      <c r="P205" s="245" t="s">
        <v>37</v>
      </c>
      <c r="Q205" s="194" t="s">
        <v>493</v>
      </c>
      <c r="R205" s="307">
        <v>8033</v>
      </c>
      <c r="S205" s="167"/>
      <c r="T205" s="237" t="s">
        <v>2172</v>
      </c>
      <c r="U205" s="176">
        <v>43391</v>
      </c>
      <c r="V205" s="176">
        <v>43395</v>
      </c>
      <c r="W205" s="176">
        <v>43396</v>
      </c>
      <c r="X205" s="177">
        <v>43416</v>
      </c>
      <c r="Y205" s="215"/>
      <c r="Z205" s="215"/>
      <c r="AA205" s="215"/>
      <c r="AB205" s="214">
        <f t="shared" si="3"/>
        <v>210</v>
      </c>
      <c r="AC205" s="256">
        <v>254.1</v>
      </c>
      <c r="AD205" s="238">
        <v>0.21</v>
      </c>
      <c r="AE205" s="293" t="s">
        <v>38</v>
      </c>
      <c r="AF205" s="313" t="s">
        <v>37</v>
      </c>
      <c r="AG205" s="176">
        <f>Tabla14[[#This Row],[DATA FI EXECUCIÓ]]</f>
        <v>43416</v>
      </c>
      <c r="AH205" s="214">
        <f>Tabla14[[#This Row],[IMPORT ADJUDICACIÓ (SENSE IVA)]]</f>
        <v>210</v>
      </c>
      <c r="AI205" s="240" t="s">
        <v>1857</v>
      </c>
    </row>
    <row r="206" spans="1:35" ht="24.75" customHeight="1" x14ac:dyDescent="0.25">
      <c r="A206" s="98" t="s">
        <v>28</v>
      </c>
      <c r="B206" s="248" t="s">
        <v>29</v>
      </c>
      <c r="C206" s="17" t="s">
        <v>495</v>
      </c>
      <c r="D206" s="248">
        <v>2018</v>
      </c>
      <c r="E206" s="231">
        <v>2018016794</v>
      </c>
      <c r="F206" s="314" t="s">
        <v>2185</v>
      </c>
      <c r="G206" s="248" t="s">
        <v>32</v>
      </c>
      <c r="H206" s="248" t="s">
        <v>33</v>
      </c>
      <c r="I206" s="233">
        <f>Tabla14[[#This Row],[IMPORT ADJUDICACIÓ (SENSE IVA)]]</f>
        <v>420</v>
      </c>
      <c r="J206" s="234">
        <v>508.2</v>
      </c>
      <c r="K206" s="234">
        <v>508.2</v>
      </c>
      <c r="L206" s="162"/>
      <c r="M206" s="16" t="s">
        <v>79</v>
      </c>
      <c r="N206" s="306" t="s">
        <v>2168</v>
      </c>
      <c r="O206" s="314" t="s">
        <v>2169</v>
      </c>
      <c r="P206" s="248" t="s">
        <v>37</v>
      </c>
      <c r="Q206" s="194" t="s">
        <v>493</v>
      </c>
      <c r="R206" s="307">
        <v>8033</v>
      </c>
      <c r="S206" s="162"/>
      <c r="T206" s="237" t="s">
        <v>2172</v>
      </c>
      <c r="U206" s="176">
        <v>43391</v>
      </c>
      <c r="V206" s="176">
        <v>43395</v>
      </c>
      <c r="W206" s="176">
        <v>43396</v>
      </c>
      <c r="X206" s="176">
        <v>43416</v>
      </c>
      <c r="Y206" s="213"/>
      <c r="Z206" s="213"/>
      <c r="AA206" s="213"/>
      <c r="AB206" s="214">
        <f t="shared" si="3"/>
        <v>420</v>
      </c>
      <c r="AC206" s="256">
        <v>508.2</v>
      </c>
      <c r="AD206" s="238">
        <v>0.21</v>
      </c>
      <c r="AE206" s="253" t="s">
        <v>38</v>
      </c>
      <c r="AF206" s="254" t="s">
        <v>37</v>
      </c>
      <c r="AG206" s="176">
        <f>Tabla14[[#This Row],[DATA FI EXECUCIÓ]]</f>
        <v>43416</v>
      </c>
      <c r="AH206" s="214">
        <f>Tabla14[[#This Row],[IMPORT ADJUDICACIÓ (SENSE IVA)]]</f>
        <v>420</v>
      </c>
      <c r="AI206" s="240" t="s">
        <v>1857</v>
      </c>
    </row>
    <row r="207" spans="1:35" ht="24.75" customHeight="1" x14ac:dyDescent="0.25">
      <c r="A207" s="98" t="s">
        <v>28</v>
      </c>
      <c r="B207" s="245" t="s">
        <v>29</v>
      </c>
      <c r="C207" s="17" t="s">
        <v>495</v>
      </c>
      <c r="D207" s="245">
        <v>2018</v>
      </c>
      <c r="E207" s="241">
        <v>2018016796</v>
      </c>
      <c r="F207" s="314" t="s">
        <v>2186</v>
      </c>
      <c r="G207" s="245" t="s">
        <v>32</v>
      </c>
      <c r="H207" s="245" t="s">
        <v>33</v>
      </c>
      <c r="I207" s="233">
        <f>Tabla14[[#This Row],[IMPORT ADJUDICACIÓ (SENSE IVA)]]</f>
        <v>210</v>
      </c>
      <c r="J207" s="234">
        <v>254.1</v>
      </c>
      <c r="K207" s="234">
        <v>254.1</v>
      </c>
      <c r="L207" s="167"/>
      <c r="M207" s="16" t="s">
        <v>79</v>
      </c>
      <c r="N207" s="306" t="s">
        <v>2168</v>
      </c>
      <c r="O207" s="314" t="s">
        <v>2169</v>
      </c>
      <c r="P207" s="245" t="s">
        <v>37</v>
      </c>
      <c r="Q207" s="194" t="s">
        <v>493</v>
      </c>
      <c r="R207" s="307">
        <v>8033</v>
      </c>
      <c r="S207" s="167"/>
      <c r="T207" s="237" t="s">
        <v>2172</v>
      </c>
      <c r="U207" s="176">
        <v>43391</v>
      </c>
      <c r="V207" s="176">
        <v>43395</v>
      </c>
      <c r="W207" s="176">
        <v>43396</v>
      </c>
      <c r="X207" s="177">
        <v>43416</v>
      </c>
      <c r="Y207" s="215"/>
      <c r="Z207" s="215"/>
      <c r="AA207" s="215"/>
      <c r="AB207" s="214">
        <f t="shared" si="3"/>
        <v>210</v>
      </c>
      <c r="AC207" s="256">
        <v>254.1</v>
      </c>
      <c r="AD207" s="238">
        <v>0.21</v>
      </c>
      <c r="AE207" s="293" t="s">
        <v>38</v>
      </c>
      <c r="AF207" s="313" t="s">
        <v>37</v>
      </c>
      <c r="AG207" s="176">
        <f>Tabla14[[#This Row],[DATA FI EXECUCIÓ]]</f>
        <v>43416</v>
      </c>
      <c r="AH207" s="214">
        <f>Tabla14[[#This Row],[IMPORT ADJUDICACIÓ (SENSE IVA)]]</f>
        <v>210</v>
      </c>
      <c r="AI207" s="240" t="s">
        <v>1857</v>
      </c>
    </row>
    <row r="208" spans="1:35" ht="24.75" customHeight="1" x14ac:dyDescent="0.25">
      <c r="A208" s="98" t="s">
        <v>28</v>
      </c>
      <c r="B208" s="248" t="s">
        <v>29</v>
      </c>
      <c r="C208" s="17" t="s">
        <v>495</v>
      </c>
      <c r="D208" s="248">
        <v>2018</v>
      </c>
      <c r="E208" s="231">
        <v>2018016797</v>
      </c>
      <c r="F208" s="314" t="s">
        <v>2187</v>
      </c>
      <c r="G208" s="248" t="s">
        <v>32</v>
      </c>
      <c r="H208" s="248" t="s">
        <v>33</v>
      </c>
      <c r="I208" s="233">
        <f>Tabla14[[#This Row],[IMPORT ADJUDICACIÓ (SENSE IVA)]]</f>
        <v>210</v>
      </c>
      <c r="J208" s="234">
        <v>254.1</v>
      </c>
      <c r="K208" s="234">
        <v>254.1</v>
      </c>
      <c r="L208" s="162"/>
      <c r="M208" s="16" t="s">
        <v>79</v>
      </c>
      <c r="N208" s="306" t="s">
        <v>2168</v>
      </c>
      <c r="O208" s="314" t="s">
        <v>2169</v>
      </c>
      <c r="P208" s="248" t="s">
        <v>37</v>
      </c>
      <c r="Q208" s="194" t="s">
        <v>493</v>
      </c>
      <c r="R208" s="307">
        <v>8033</v>
      </c>
      <c r="S208" s="162"/>
      <c r="T208" s="237" t="s">
        <v>2172</v>
      </c>
      <c r="U208" s="176">
        <v>43391</v>
      </c>
      <c r="V208" s="176">
        <v>43395</v>
      </c>
      <c r="W208" s="176">
        <v>43396</v>
      </c>
      <c r="X208" s="176">
        <v>43416</v>
      </c>
      <c r="Y208" s="213"/>
      <c r="Z208" s="213"/>
      <c r="AA208" s="213"/>
      <c r="AB208" s="214">
        <f t="shared" si="3"/>
        <v>210</v>
      </c>
      <c r="AC208" s="256">
        <v>254.1</v>
      </c>
      <c r="AD208" s="238">
        <v>0.21</v>
      </c>
      <c r="AE208" s="253" t="s">
        <v>38</v>
      </c>
      <c r="AF208" s="254" t="s">
        <v>37</v>
      </c>
      <c r="AG208" s="176">
        <f>Tabla14[[#This Row],[DATA FI EXECUCIÓ]]</f>
        <v>43416</v>
      </c>
      <c r="AH208" s="214">
        <f>Tabla14[[#This Row],[IMPORT ADJUDICACIÓ (SENSE IVA)]]</f>
        <v>210</v>
      </c>
      <c r="AI208" s="240" t="s">
        <v>1857</v>
      </c>
    </row>
    <row r="209" spans="1:35" ht="24.75" customHeight="1" x14ac:dyDescent="0.25">
      <c r="A209" s="98" t="s">
        <v>28</v>
      </c>
      <c r="B209" s="245" t="s">
        <v>29</v>
      </c>
      <c r="C209" s="17" t="s">
        <v>495</v>
      </c>
      <c r="D209" s="245">
        <v>2018</v>
      </c>
      <c r="E209" s="241">
        <v>2018016798</v>
      </c>
      <c r="F209" s="314" t="s">
        <v>2188</v>
      </c>
      <c r="G209" s="245" t="s">
        <v>32</v>
      </c>
      <c r="H209" s="245" t="s">
        <v>33</v>
      </c>
      <c r="I209" s="233">
        <f>Tabla14[[#This Row],[IMPORT ADJUDICACIÓ (SENSE IVA)]]</f>
        <v>210</v>
      </c>
      <c r="J209" s="234">
        <v>254.1</v>
      </c>
      <c r="K209" s="234">
        <v>254.1</v>
      </c>
      <c r="L209" s="167"/>
      <c r="M209" s="16" t="s">
        <v>79</v>
      </c>
      <c r="N209" s="306" t="s">
        <v>2168</v>
      </c>
      <c r="O209" s="314" t="s">
        <v>2169</v>
      </c>
      <c r="P209" s="245" t="s">
        <v>37</v>
      </c>
      <c r="Q209" s="194" t="s">
        <v>493</v>
      </c>
      <c r="R209" s="307">
        <v>8033</v>
      </c>
      <c r="S209" s="167"/>
      <c r="T209" s="237" t="s">
        <v>2172</v>
      </c>
      <c r="U209" s="176">
        <v>43391</v>
      </c>
      <c r="V209" s="176">
        <v>43395</v>
      </c>
      <c r="W209" s="176">
        <v>43396</v>
      </c>
      <c r="X209" s="177">
        <v>43416</v>
      </c>
      <c r="Y209" s="215"/>
      <c r="Z209" s="215"/>
      <c r="AA209" s="215"/>
      <c r="AB209" s="214">
        <f t="shared" si="3"/>
        <v>210</v>
      </c>
      <c r="AC209" s="256">
        <v>254.1</v>
      </c>
      <c r="AD209" s="238">
        <v>0.21</v>
      </c>
      <c r="AE209" s="293" t="s">
        <v>38</v>
      </c>
      <c r="AF209" s="313" t="s">
        <v>37</v>
      </c>
      <c r="AG209" s="176">
        <f>Tabla14[[#This Row],[DATA FI EXECUCIÓ]]</f>
        <v>43416</v>
      </c>
      <c r="AH209" s="214">
        <f>Tabla14[[#This Row],[IMPORT ADJUDICACIÓ (SENSE IVA)]]</f>
        <v>210</v>
      </c>
      <c r="AI209" s="240" t="s">
        <v>1857</v>
      </c>
    </row>
    <row r="210" spans="1:35" ht="24.75" customHeight="1" x14ac:dyDescent="0.25">
      <c r="A210" s="98" t="s">
        <v>28</v>
      </c>
      <c r="B210" s="248" t="s">
        <v>29</v>
      </c>
      <c r="C210" s="17" t="s">
        <v>495</v>
      </c>
      <c r="D210" s="248">
        <v>2018</v>
      </c>
      <c r="E210" s="231">
        <v>2018016800</v>
      </c>
      <c r="F210" s="314" t="s">
        <v>2189</v>
      </c>
      <c r="G210" s="248" t="s">
        <v>32</v>
      </c>
      <c r="H210" s="248" t="s">
        <v>33</v>
      </c>
      <c r="I210" s="233">
        <f>Tabla14[[#This Row],[IMPORT ADJUDICACIÓ (SENSE IVA)]]</f>
        <v>210</v>
      </c>
      <c r="J210" s="234">
        <v>254.1</v>
      </c>
      <c r="K210" s="234">
        <v>254.1</v>
      </c>
      <c r="L210" s="162"/>
      <c r="M210" s="16" t="s">
        <v>79</v>
      </c>
      <c r="N210" s="306" t="s">
        <v>2168</v>
      </c>
      <c r="O210" s="314" t="s">
        <v>2169</v>
      </c>
      <c r="P210" s="248" t="s">
        <v>37</v>
      </c>
      <c r="Q210" s="194" t="s">
        <v>493</v>
      </c>
      <c r="R210" s="307">
        <v>8033</v>
      </c>
      <c r="S210" s="162"/>
      <c r="T210" s="237" t="s">
        <v>2172</v>
      </c>
      <c r="U210" s="176">
        <v>43391</v>
      </c>
      <c r="V210" s="176">
        <v>43395</v>
      </c>
      <c r="W210" s="176">
        <v>43396</v>
      </c>
      <c r="X210" s="176">
        <v>43416</v>
      </c>
      <c r="Y210" s="213"/>
      <c r="Z210" s="213"/>
      <c r="AA210" s="213"/>
      <c r="AB210" s="214">
        <f t="shared" si="3"/>
        <v>210</v>
      </c>
      <c r="AC210" s="256">
        <v>254.1</v>
      </c>
      <c r="AD210" s="238">
        <v>0.21</v>
      </c>
      <c r="AE210" s="253" t="s">
        <v>38</v>
      </c>
      <c r="AF210" s="254" t="s">
        <v>37</v>
      </c>
      <c r="AG210" s="176">
        <f>Tabla14[[#This Row],[DATA FI EXECUCIÓ]]</f>
        <v>43416</v>
      </c>
      <c r="AH210" s="214">
        <f>Tabla14[[#This Row],[IMPORT ADJUDICACIÓ (SENSE IVA)]]</f>
        <v>210</v>
      </c>
      <c r="AI210" s="240" t="s">
        <v>1857</v>
      </c>
    </row>
    <row r="211" spans="1:35" ht="24.75" customHeight="1" x14ac:dyDescent="0.25">
      <c r="A211" s="98" t="s">
        <v>28</v>
      </c>
      <c r="B211" s="245" t="s">
        <v>29</v>
      </c>
      <c r="C211" s="17" t="s">
        <v>495</v>
      </c>
      <c r="D211" s="245">
        <v>2018</v>
      </c>
      <c r="E211" s="241">
        <v>2018016801</v>
      </c>
      <c r="F211" s="314" t="s">
        <v>2190</v>
      </c>
      <c r="G211" s="245" t="s">
        <v>32</v>
      </c>
      <c r="H211" s="245" t="s">
        <v>33</v>
      </c>
      <c r="I211" s="233">
        <f>Tabla14[[#This Row],[IMPORT ADJUDICACIÓ (SENSE IVA)]]</f>
        <v>420</v>
      </c>
      <c r="J211" s="234">
        <v>508.2</v>
      </c>
      <c r="K211" s="234">
        <v>508.2</v>
      </c>
      <c r="L211" s="167"/>
      <c r="M211" s="16" t="s">
        <v>79</v>
      </c>
      <c r="N211" s="306" t="s">
        <v>2168</v>
      </c>
      <c r="O211" s="314" t="s">
        <v>2169</v>
      </c>
      <c r="P211" s="245" t="s">
        <v>37</v>
      </c>
      <c r="Q211" s="194" t="s">
        <v>493</v>
      </c>
      <c r="R211" s="307">
        <v>8033</v>
      </c>
      <c r="S211" s="167"/>
      <c r="T211" s="237" t="s">
        <v>2172</v>
      </c>
      <c r="U211" s="176">
        <v>43391</v>
      </c>
      <c r="V211" s="176">
        <v>43395</v>
      </c>
      <c r="W211" s="176">
        <v>43396</v>
      </c>
      <c r="X211" s="177">
        <v>43416</v>
      </c>
      <c r="Y211" s="215"/>
      <c r="Z211" s="215"/>
      <c r="AA211" s="215"/>
      <c r="AB211" s="214">
        <f t="shared" si="3"/>
        <v>420</v>
      </c>
      <c r="AC211" s="256">
        <v>508.2</v>
      </c>
      <c r="AD211" s="238">
        <v>0.21</v>
      </c>
      <c r="AE211" s="293" t="s">
        <v>38</v>
      </c>
      <c r="AF211" s="313" t="s">
        <v>37</v>
      </c>
      <c r="AG211" s="176">
        <f>Tabla14[[#This Row],[DATA FI EXECUCIÓ]]</f>
        <v>43416</v>
      </c>
      <c r="AH211" s="214">
        <f>Tabla14[[#This Row],[IMPORT ADJUDICACIÓ (SENSE IVA)]]</f>
        <v>420</v>
      </c>
      <c r="AI211" s="240" t="s">
        <v>1857</v>
      </c>
    </row>
    <row r="212" spans="1:35" ht="24.75" customHeight="1" x14ac:dyDescent="0.25">
      <c r="A212" s="98" t="s">
        <v>28</v>
      </c>
      <c r="B212" s="248" t="s">
        <v>29</v>
      </c>
      <c r="C212" s="17" t="s">
        <v>495</v>
      </c>
      <c r="D212" s="248">
        <v>2018</v>
      </c>
      <c r="E212" s="231">
        <v>2018016805</v>
      </c>
      <c r="F212" s="314" t="s">
        <v>2191</v>
      </c>
      <c r="G212" s="248" t="s">
        <v>32</v>
      </c>
      <c r="H212" s="248" t="s">
        <v>33</v>
      </c>
      <c r="I212" s="233">
        <f>Tabla14[[#This Row],[IMPORT ADJUDICACIÓ (SENSE IVA)]]</f>
        <v>210</v>
      </c>
      <c r="J212" s="234">
        <v>254.1</v>
      </c>
      <c r="K212" s="234">
        <v>254.1</v>
      </c>
      <c r="L212" s="162"/>
      <c r="M212" s="16" t="s">
        <v>79</v>
      </c>
      <c r="N212" s="306" t="s">
        <v>2168</v>
      </c>
      <c r="O212" s="314" t="s">
        <v>2169</v>
      </c>
      <c r="P212" s="248" t="s">
        <v>37</v>
      </c>
      <c r="Q212" s="194" t="s">
        <v>493</v>
      </c>
      <c r="R212" s="307">
        <v>8033</v>
      </c>
      <c r="S212" s="162"/>
      <c r="T212" s="237" t="s">
        <v>2172</v>
      </c>
      <c r="U212" s="176">
        <v>43391</v>
      </c>
      <c r="V212" s="176">
        <v>43395</v>
      </c>
      <c r="W212" s="176">
        <v>43396</v>
      </c>
      <c r="X212" s="176">
        <v>43423</v>
      </c>
      <c r="Y212" s="213"/>
      <c r="Z212" s="213"/>
      <c r="AA212" s="213"/>
      <c r="AB212" s="214">
        <f t="shared" si="3"/>
        <v>210</v>
      </c>
      <c r="AC212" s="256">
        <v>254.1</v>
      </c>
      <c r="AD212" s="238">
        <v>0.21</v>
      </c>
      <c r="AE212" s="253" t="s">
        <v>38</v>
      </c>
      <c r="AF212" s="254" t="s">
        <v>37</v>
      </c>
      <c r="AG212" s="176">
        <f>Tabla14[[#This Row],[DATA FI EXECUCIÓ]]</f>
        <v>43423</v>
      </c>
      <c r="AH212" s="214">
        <f>Tabla14[[#This Row],[IMPORT ADJUDICACIÓ (SENSE IVA)]]</f>
        <v>210</v>
      </c>
      <c r="AI212" s="240" t="s">
        <v>1857</v>
      </c>
    </row>
    <row r="213" spans="1:35" ht="24.75" customHeight="1" x14ac:dyDescent="0.25">
      <c r="A213" s="98" t="s">
        <v>28</v>
      </c>
      <c r="B213" s="245" t="s">
        <v>29</v>
      </c>
      <c r="C213" s="17" t="s">
        <v>495</v>
      </c>
      <c r="D213" s="245">
        <v>2018</v>
      </c>
      <c r="E213" s="241">
        <v>2018016806</v>
      </c>
      <c r="F213" s="314" t="s">
        <v>2192</v>
      </c>
      <c r="G213" s="245" t="s">
        <v>32</v>
      </c>
      <c r="H213" s="245" t="s">
        <v>33</v>
      </c>
      <c r="I213" s="233">
        <f>Tabla14[[#This Row],[IMPORT ADJUDICACIÓ (SENSE IVA)]]</f>
        <v>210</v>
      </c>
      <c r="J213" s="234">
        <v>254.1</v>
      </c>
      <c r="K213" s="234">
        <v>254.1</v>
      </c>
      <c r="L213" s="167"/>
      <c r="M213" s="16" t="s">
        <v>79</v>
      </c>
      <c r="N213" s="306" t="s">
        <v>2168</v>
      </c>
      <c r="O213" s="314" t="s">
        <v>2169</v>
      </c>
      <c r="P213" s="245" t="s">
        <v>37</v>
      </c>
      <c r="Q213" s="194" t="s">
        <v>493</v>
      </c>
      <c r="R213" s="307">
        <v>8033</v>
      </c>
      <c r="S213" s="167"/>
      <c r="T213" s="237" t="s">
        <v>2172</v>
      </c>
      <c r="U213" s="176">
        <v>43391</v>
      </c>
      <c r="V213" s="176">
        <v>43395</v>
      </c>
      <c r="W213" s="176">
        <v>43396</v>
      </c>
      <c r="X213" s="177">
        <v>43430</v>
      </c>
      <c r="Y213" s="215"/>
      <c r="Z213" s="215"/>
      <c r="AA213" s="215"/>
      <c r="AB213" s="214">
        <f t="shared" si="3"/>
        <v>210</v>
      </c>
      <c r="AC213" s="256">
        <v>254.1</v>
      </c>
      <c r="AD213" s="238">
        <v>0.21</v>
      </c>
      <c r="AE213" s="293" t="s">
        <v>38</v>
      </c>
      <c r="AF213" s="313" t="s">
        <v>37</v>
      </c>
      <c r="AG213" s="176">
        <f>Tabla14[[#This Row],[DATA FI EXECUCIÓ]]</f>
        <v>43430</v>
      </c>
      <c r="AH213" s="214">
        <f>Tabla14[[#This Row],[IMPORT ADJUDICACIÓ (SENSE IVA)]]</f>
        <v>210</v>
      </c>
      <c r="AI213" s="240" t="s">
        <v>1857</v>
      </c>
    </row>
    <row r="214" spans="1:35" ht="24.75" customHeight="1" x14ac:dyDescent="0.25">
      <c r="A214" s="98" t="s">
        <v>28</v>
      </c>
      <c r="B214" s="248" t="s">
        <v>29</v>
      </c>
      <c r="C214" s="17" t="s">
        <v>495</v>
      </c>
      <c r="D214" s="248">
        <v>2018</v>
      </c>
      <c r="E214" s="231">
        <v>2018016809</v>
      </c>
      <c r="F214" s="314" t="s">
        <v>2193</v>
      </c>
      <c r="G214" s="248" t="s">
        <v>32</v>
      </c>
      <c r="H214" s="248" t="s">
        <v>33</v>
      </c>
      <c r="I214" s="233">
        <f>Tabla14[[#This Row],[IMPORT ADJUDICACIÓ (SENSE IVA)]]</f>
        <v>210</v>
      </c>
      <c r="J214" s="234">
        <v>254.1</v>
      </c>
      <c r="K214" s="234">
        <v>254.1</v>
      </c>
      <c r="L214" s="162"/>
      <c r="M214" s="16" t="s">
        <v>79</v>
      </c>
      <c r="N214" s="306" t="s">
        <v>2168</v>
      </c>
      <c r="O214" s="314" t="s">
        <v>2169</v>
      </c>
      <c r="P214" s="248" t="s">
        <v>37</v>
      </c>
      <c r="Q214" s="194" t="s">
        <v>493</v>
      </c>
      <c r="R214" s="307">
        <v>8033</v>
      </c>
      <c r="S214" s="162"/>
      <c r="T214" s="237" t="s">
        <v>2172</v>
      </c>
      <c r="U214" s="176">
        <v>43391</v>
      </c>
      <c r="V214" s="176">
        <v>43395</v>
      </c>
      <c r="W214" s="176">
        <v>43396</v>
      </c>
      <c r="X214" s="176">
        <v>43430</v>
      </c>
      <c r="Y214" s="213"/>
      <c r="Z214" s="213"/>
      <c r="AA214" s="213"/>
      <c r="AB214" s="214">
        <f t="shared" si="3"/>
        <v>210</v>
      </c>
      <c r="AC214" s="256">
        <v>254.1</v>
      </c>
      <c r="AD214" s="238">
        <v>0.21</v>
      </c>
      <c r="AE214" s="253" t="s">
        <v>38</v>
      </c>
      <c r="AF214" s="254" t="s">
        <v>37</v>
      </c>
      <c r="AG214" s="176">
        <f>Tabla14[[#This Row],[DATA FI EXECUCIÓ]]</f>
        <v>43430</v>
      </c>
      <c r="AH214" s="214">
        <f>Tabla14[[#This Row],[IMPORT ADJUDICACIÓ (SENSE IVA)]]</f>
        <v>210</v>
      </c>
      <c r="AI214" s="240" t="s">
        <v>1857</v>
      </c>
    </row>
    <row r="215" spans="1:35" ht="24.75" customHeight="1" x14ac:dyDescent="0.25">
      <c r="A215" s="98" t="s">
        <v>28</v>
      </c>
      <c r="B215" s="245" t="s">
        <v>29</v>
      </c>
      <c r="C215" s="17" t="s">
        <v>495</v>
      </c>
      <c r="D215" s="245">
        <v>2018</v>
      </c>
      <c r="E215" s="241">
        <v>2018016811</v>
      </c>
      <c r="F215" s="314" t="s">
        <v>2194</v>
      </c>
      <c r="G215" s="245" t="s">
        <v>32</v>
      </c>
      <c r="H215" s="245" t="s">
        <v>33</v>
      </c>
      <c r="I215" s="233">
        <f>Tabla14[[#This Row],[IMPORT ADJUDICACIÓ (SENSE IVA)]]</f>
        <v>210</v>
      </c>
      <c r="J215" s="234">
        <v>254.1</v>
      </c>
      <c r="K215" s="234">
        <v>254.1</v>
      </c>
      <c r="L215" s="167"/>
      <c r="M215" s="16" t="s">
        <v>79</v>
      </c>
      <c r="N215" s="306" t="s">
        <v>2168</v>
      </c>
      <c r="O215" s="314" t="s">
        <v>2169</v>
      </c>
      <c r="P215" s="245" t="s">
        <v>37</v>
      </c>
      <c r="Q215" s="194" t="s">
        <v>493</v>
      </c>
      <c r="R215" s="307">
        <v>8033</v>
      </c>
      <c r="S215" s="167"/>
      <c r="T215" s="237" t="s">
        <v>2172</v>
      </c>
      <c r="U215" s="176">
        <v>43391</v>
      </c>
      <c r="V215" s="176">
        <v>43395</v>
      </c>
      <c r="W215" s="176">
        <v>43396</v>
      </c>
      <c r="X215" s="177">
        <v>43438</v>
      </c>
      <c r="Y215" s="215"/>
      <c r="Z215" s="215"/>
      <c r="AA215" s="215"/>
      <c r="AB215" s="214">
        <f t="shared" si="3"/>
        <v>210</v>
      </c>
      <c r="AC215" s="256">
        <v>254.1</v>
      </c>
      <c r="AD215" s="238">
        <v>0.21</v>
      </c>
      <c r="AE215" s="293" t="s">
        <v>38</v>
      </c>
      <c r="AF215" s="313" t="s">
        <v>37</v>
      </c>
      <c r="AG215" s="176">
        <f>Tabla14[[#This Row],[DATA FI EXECUCIÓ]]</f>
        <v>43438</v>
      </c>
      <c r="AH215" s="214">
        <f>Tabla14[[#This Row],[IMPORT ADJUDICACIÓ (SENSE IVA)]]</f>
        <v>210</v>
      </c>
      <c r="AI215" s="240" t="s">
        <v>1857</v>
      </c>
    </row>
    <row r="216" spans="1:35" ht="24.75" customHeight="1" x14ac:dyDescent="0.25">
      <c r="A216" s="98" t="s">
        <v>28</v>
      </c>
      <c r="B216" s="248" t="s">
        <v>29</v>
      </c>
      <c r="C216" s="17" t="s">
        <v>495</v>
      </c>
      <c r="D216" s="248">
        <v>2018</v>
      </c>
      <c r="E216" s="231">
        <v>2018016824</v>
      </c>
      <c r="F216" s="314" t="s">
        <v>2195</v>
      </c>
      <c r="G216" s="248" t="s">
        <v>32</v>
      </c>
      <c r="H216" s="248" t="s">
        <v>33</v>
      </c>
      <c r="I216" s="233">
        <f>Tabla14[[#This Row],[IMPORT ADJUDICACIÓ (SENSE IVA)]]</f>
        <v>350</v>
      </c>
      <c r="J216" s="234">
        <v>423.5</v>
      </c>
      <c r="K216" s="234">
        <v>423.5</v>
      </c>
      <c r="L216" s="162"/>
      <c r="M216" s="16" t="s">
        <v>79</v>
      </c>
      <c r="N216" s="306" t="s">
        <v>2168</v>
      </c>
      <c r="O216" s="314" t="s">
        <v>2169</v>
      </c>
      <c r="P216" s="248" t="s">
        <v>37</v>
      </c>
      <c r="Q216" s="194" t="s">
        <v>493</v>
      </c>
      <c r="R216" s="307">
        <v>8033</v>
      </c>
      <c r="S216" s="162"/>
      <c r="T216" s="237" t="s">
        <v>2196</v>
      </c>
      <c r="U216" s="176">
        <v>43391</v>
      </c>
      <c r="V216" s="176">
        <v>43395</v>
      </c>
      <c r="W216" s="176">
        <v>43396</v>
      </c>
      <c r="X216" s="176">
        <v>43416</v>
      </c>
      <c r="Y216" s="213"/>
      <c r="Z216" s="213"/>
      <c r="AA216" s="213"/>
      <c r="AB216" s="214">
        <f t="shared" si="3"/>
        <v>350</v>
      </c>
      <c r="AC216" s="256">
        <v>423.5</v>
      </c>
      <c r="AD216" s="238">
        <v>0.21</v>
      </c>
      <c r="AE216" s="253" t="s">
        <v>38</v>
      </c>
      <c r="AF216" s="254" t="s">
        <v>37</v>
      </c>
      <c r="AG216" s="176">
        <f>Tabla14[[#This Row],[DATA FI EXECUCIÓ]]</f>
        <v>43416</v>
      </c>
      <c r="AH216" s="214">
        <f>Tabla14[[#This Row],[IMPORT ADJUDICACIÓ (SENSE IVA)]]</f>
        <v>350</v>
      </c>
      <c r="AI216" s="240" t="s">
        <v>1857</v>
      </c>
    </row>
    <row r="217" spans="1:35" ht="24.75" customHeight="1" x14ac:dyDescent="0.25">
      <c r="A217" s="98" t="s">
        <v>28</v>
      </c>
      <c r="B217" s="245" t="s">
        <v>29</v>
      </c>
      <c r="C217" s="17" t="s">
        <v>495</v>
      </c>
      <c r="D217" s="245">
        <v>2018</v>
      </c>
      <c r="E217" s="241">
        <v>2018016848</v>
      </c>
      <c r="F217" s="314" t="s">
        <v>2197</v>
      </c>
      <c r="G217" s="245" t="s">
        <v>32</v>
      </c>
      <c r="H217" s="245" t="s">
        <v>33</v>
      </c>
      <c r="I217" s="233">
        <f>Tabla14[[#This Row],[IMPORT ADJUDICACIÓ (SENSE IVA)]]</f>
        <v>210</v>
      </c>
      <c r="J217" s="234">
        <v>254.1</v>
      </c>
      <c r="K217" s="234">
        <v>254.1</v>
      </c>
      <c r="L217" s="167"/>
      <c r="M217" s="16" t="s">
        <v>79</v>
      </c>
      <c r="N217" s="306" t="s">
        <v>2168</v>
      </c>
      <c r="O217" s="314" t="s">
        <v>2169</v>
      </c>
      <c r="P217" s="245" t="s">
        <v>37</v>
      </c>
      <c r="Q217" s="194" t="s">
        <v>493</v>
      </c>
      <c r="R217" s="307">
        <v>8033</v>
      </c>
      <c r="S217" s="167"/>
      <c r="T217" s="237" t="s">
        <v>2172</v>
      </c>
      <c r="U217" s="176">
        <v>43395</v>
      </c>
      <c r="V217" s="176">
        <v>43395</v>
      </c>
      <c r="W217" s="176">
        <v>43396</v>
      </c>
      <c r="X217" s="177">
        <v>43430</v>
      </c>
      <c r="Y217" s="215"/>
      <c r="Z217" s="215"/>
      <c r="AA217" s="215"/>
      <c r="AB217" s="214">
        <f t="shared" si="3"/>
        <v>210</v>
      </c>
      <c r="AC217" s="256">
        <v>254.1</v>
      </c>
      <c r="AD217" s="238">
        <v>0.21</v>
      </c>
      <c r="AE217" s="293" t="s">
        <v>38</v>
      </c>
      <c r="AF217" s="313" t="s">
        <v>37</v>
      </c>
      <c r="AG217" s="176">
        <f>Tabla14[[#This Row],[DATA FI EXECUCIÓ]]</f>
        <v>43430</v>
      </c>
      <c r="AH217" s="214">
        <f>Tabla14[[#This Row],[IMPORT ADJUDICACIÓ (SENSE IVA)]]</f>
        <v>210</v>
      </c>
      <c r="AI217" s="240" t="s">
        <v>1857</v>
      </c>
    </row>
    <row r="218" spans="1:35" ht="24.75" customHeight="1" x14ac:dyDescent="0.25">
      <c r="A218" s="98" t="s">
        <v>28</v>
      </c>
      <c r="B218" s="245" t="s">
        <v>29</v>
      </c>
      <c r="C218" s="17" t="s">
        <v>495</v>
      </c>
      <c r="D218" s="245">
        <v>2018</v>
      </c>
      <c r="E218" s="241">
        <v>2018017652</v>
      </c>
      <c r="F218" s="314" t="s">
        <v>2198</v>
      </c>
      <c r="G218" s="245" t="s">
        <v>32</v>
      </c>
      <c r="H218" s="245" t="s">
        <v>33</v>
      </c>
      <c r="I218" s="233">
        <f>Tabla14[[#This Row],[IMPORT ADJUDICACIÓ (SENSE IVA)]]</f>
        <v>1350</v>
      </c>
      <c r="J218" s="234">
        <v>1633.5</v>
      </c>
      <c r="K218" s="234">
        <v>1633.5</v>
      </c>
      <c r="L218" s="167"/>
      <c r="M218" s="16" t="s">
        <v>79</v>
      </c>
      <c r="N218" s="306" t="s">
        <v>2168</v>
      </c>
      <c r="O218" s="314" t="s">
        <v>2169</v>
      </c>
      <c r="P218" s="245" t="s">
        <v>37</v>
      </c>
      <c r="Q218" s="194" t="s">
        <v>493</v>
      </c>
      <c r="R218" s="307">
        <v>8033</v>
      </c>
      <c r="S218" s="167"/>
      <c r="T218" s="237" t="s">
        <v>2172</v>
      </c>
      <c r="U218" s="176">
        <v>43412</v>
      </c>
      <c r="V218" s="176">
        <v>43419</v>
      </c>
      <c r="W218" s="176">
        <v>43425</v>
      </c>
      <c r="X218" s="177">
        <v>43451</v>
      </c>
      <c r="Y218" s="215"/>
      <c r="Z218" s="215"/>
      <c r="AA218" s="215"/>
      <c r="AB218" s="214">
        <f t="shared" si="3"/>
        <v>1350</v>
      </c>
      <c r="AC218" s="256">
        <v>1633.5</v>
      </c>
      <c r="AD218" s="238">
        <v>0.21</v>
      </c>
      <c r="AE218" s="293" t="s">
        <v>38</v>
      </c>
      <c r="AF218" s="313" t="s">
        <v>37</v>
      </c>
      <c r="AG218" s="176">
        <f>Tabla14[[#This Row],[DATA FI EXECUCIÓ]]</f>
        <v>43451</v>
      </c>
      <c r="AH218" s="214">
        <f>Tabla14[[#This Row],[IMPORT ADJUDICACIÓ (SENSE IVA)]]</f>
        <v>1350</v>
      </c>
      <c r="AI218" s="240" t="s">
        <v>1857</v>
      </c>
    </row>
    <row r="219" spans="1:35" ht="24.75" customHeight="1" x14ac:dyDescent="0.25">
      <c r="A219" s="98" t="s">
        <v>28</v>
      </c>
      <c r="B219" s="248" t="s">
        <v>29</v>
      </c>
      <c r="C219" s="17" t="s">
        <v>495</v>
      </c>
      <c r="D219" s="248">
        <v>2018</v>
      </c>
      <c r="E219" s="231">
        <v>2018017777</v>
      </c>
      <c r="F219" s="314" t="s">
        <v>2199</v>
      </c>
      <c r="G219" s="248" t="s">
        <v>32</v>
      </c>
      <c r="H219" s="248" t="s">
        <v>33</v>
      </c>
      <c r="I219" s="233">
        <f>Tabla14[[#This Row],[IMPORT ADJUDICACIÓ (SENSE IVA)]]</f>
        <v>350</v>
      </c>
      <c r="J219" s="234">
        <v>423.5</v>
      </c>
      <c r="K219" s="234">
        <v>423.5</v>
      </c>
      <c r="L219" s="162"/>
      <c r="M219" s="16" t="s">
        <v>79</v>
      </c>
      <c r="N219" s="306" t="s">
        <v>2168</v>
      </c>
      <c r="O219" s="314" t="s">
        <v>2169</v>
      </c>
      <c r="P219" s="248" t="s">
        <v>37</v>
      </c>
      <c r="Q219" s="194" t="s">
        <v>493</v>
      </c>
      <c r="R219" s="307">
        <v>8033</v>
      </c>
      <c r="S219" s="162"/>
      <c r="T219" s="237" t="s">
        <v>2172</v>
      </c>
      <c r="U219" s="176">
        <v>43411</v>
      </c>
      <c r="V219" s="176">
        <v>43417</v>
      </c>
      <c r="W219" s="176">
        <v>43419</v>
      </c>
      <c r="X219" s="176">
        <v>43444</v>
      </c>
      <c r="Y219" s="213"/>
      <c r="Z219" s="213"/>
      <c r="AA219" s="213"/>
      <c r="AB219" s="214">
        <f t="shared" si="3"/>
        <v>350</v>
      </c>
      <c r="AC219" s="256">
        <v>423.5</v>
      </c>
      <c r="AD219" s="238">
        <v>0.21</v>
      </c>
      <c r="AE219" s="253" t="s">
        <v>38</v>
      </c>
      <c r="AF219" s="254" t="s">
        <v>37</v>
      </c>
      <c r="AG219" s="176">
        <f>Tabla14[[#This Row],[DATA FI EXECUCIÓ]]</f>
        <v>43444</v>
      </c>
      <c r="AH219" s="214">
        <f>Tabla14[[#This Row],[IMPORT ADJUDICACIÓ (SENSE IVA)]]</f>
        <v>350</v>
      </c>
      <c r="AI219" s="240" t="s">
        <v>1857</v>
      </c>
    </row>
    <row r="220" spans="1:35" ht="24.75" customHeight="1" x14ac:dyDescent="0.25">
      <c r="A220" s="98" t="s">
        <v>28</v>
      </c>
      <c r="B220" s="245" t="s">
        <v>29</v>
      </c>
      <c r="C220" s="167" t="s">
        <v>40</v>
      </c>
      <c r="D220" s="245">
        <v>2018</v>
      </c>
      <c r="E220" s="241">
        <v>2018018004</v>
      </c>
      <c r="F220" s="314" t="s">
        <v>2200</v>
      </c>
      <c r="G220" s="245" t="s">
        <v>32</v>
      </c>
      <c r="H220" s="245" t="s">
        <v>33</v>
      </c>
      <c r="I220" s="233">
        <f>Tabla14[[#This Row],[IMPORT ADJUDICACIÓ (SENSE IVA)]]</f>
        <v>212.49999999999997</v>
      </c>
      <c r="J220" s="234">
        <v>233.75</v>
      </c>
      <c r="K220" s="234">
        <v>233.75</v>
      </c>
      <c r="L220" s="167" t="s">
        <v>52</v>
      </c>
      <c r="M220" s="167"/>
      <c r="N220" s="261"/>
      <c r="O220" s="314" t="s">
        <v>2201</v>
      </c>
      <c r="P220" s="245" t="s">
        <v>37</v>
      </c>
      <c r="Q220" s="170" t="s">
        <v>493</v>
      </c>
      <c r="R220" s="307">
        <v>8156</v>
      </c>
      <c r="S220" s="167"/>
      <c r="T220" s="237" t="s">
        <v>689</v>
      </c>
      <c r="U220" s="176">
        <v>43417</v>
      </c>
      <c r="V220" s="176">
        <v>43417</v>
      </c>
      <c r="W220" s="176">
        <v>43419</v>
      </c>
      <c r="X220" s="177">
        <v>43430</v>
      </c>
      <c r="Y220" s="215"/>
      <c r="Z220" s="215"/>
      <c r="AA220" s="215"/>
      <c r="AB220" s="214">
        <f t="shared" si="3"/>
        <v>212.49999999999997</v>
      </c>
      <c r="AC220" s="256">
        <v>233.75</v>
      </c>
      <c r="AD220" s="242">
        <v>0.1</v>
      </c>
      <c r="AE220" s="293" t="s">
        <v>38</v>
      </c>
      <c r="AF220" s="313" t="s">
        <v>37</v>
      </c>
      <c r="AG220" s="176">
        <f>Tabla14[[#This Row],[DATA FI EXECUCIÓ]]</f>
        <v>43430</v>
      </c>
      <c r="AH220" s="214">
        <f>Tabla14[[#This Row],[IMPORT ADJUDICACIÓ (SENSE IVA)]]</f>
        <v>212.49999999999997</v>
      </c>
      <c r="AI220" s="240" t="s">
        <v>1879</v>
      </c>
    </row>
    <row r="221" spans="1:35" ht="24.75" customHeight="1" x14ac:dyDescent="0.25">
      <c r="A221" s="98" t="s">
        <v>28</v>
      </c>
      <c r="B221" s="248" t="s">
        <v>29</v>
      </c>
      <c r="C221" s="17" t="s">
        <v>495</v>
      </c>
      <c r="D221" s="248">
        <v>2018</v>
      </c>
      <c r="E221" s="231">
        <v>2018014877</v>
      </c>
      <c r="F221" s="250" t="s">
        <v>269</v>
      </c>
      <c r="G221" s="248" t="s">
        <v>32</v>
      </c>
      <c r="H221" s="248" t="s">
        <v>33</v>
      </c>
      <c r="I221" s="233">
        <f>Tabla14[[#This Row],[IMPORT ADJUDICACIÓ (SENSE IVA)]]</f>
        <v>515.31404958677683</v>
      </c>
      <c r="J221" s="234">
        <v>623.53</v>
      </c>
      <c r="K221" s="234">
        <v>623.53</v>
      </c>
      <c r="L221" s="162"/>
      <c r="M221" s="117" t="s">
        <v>79</v>
      </c>
      <c r="N221" s="134" t="s">
        <v>270</v>
      </c>
      <c r="O221" s="251" t="s">
        <v>271</v>
      </c>
      <c r="P221" s="248" t="s">
        <v>37</v>
      </c>
      <c r="Q221" s="135" t="s">
        <v>493</v>
      </c>
      <c r="R221" s="124" t="s">
        <v>608</v>
      </c>
      <c r="S221" s="162"/>
      <c r="T221" s="124" t="s">
        <v>98</v>
      </c>
      <c r="U221" s="176">
        <v>43363</v>
      </c>
      <c r="V221" s="176">
        <v>43363</v>
      </c>
      <c r="W221" s="176">
        <v>43364</v>
      </c>
      <c r="X221" s="176">
        <v>43388</v>
      </c>
      <c r="Y221" s="213"/>
      <c r="Z221" s="213"/>
      <c r="AA221" s="213"/>
      <c r="AB221" s="214">
        <f t="shared" si="3"/>
        <v>515.31404958677683</v>
      </c>
      <c r="AC221" s="256">
        <v>623.53</v>
      </c>
      <c r="AD221" s="238">
        <v>0.21</v>
      </c>
      <c r="AE221" s="253" t="s">
        <v>38</v>
      </c>
      <c r="AF221" s="254" t="s">
        <v>37</v>
      </c>
      <c r="AG221" s="176">
        <f>Tabla14[[#This Row],[DATA FI EXECUCIÓ]]</f>
        <v>43388</v>
      </c>
      <c r="AH221" s="214">
        <f>Tabla14[[#This Row],[IMPORT ADJUDICACIÓ (SENSE IVA)]]</f>
        <v>515.31404958677683</v>
      </c>
      <c r="AI221" s="240" t="s">
        <v>1857</v>
      </c>
    </row>
    <row r="222" spans="1:35" ht="24.75" customHeight="1" x14ac:dyDescent="0.25">
      <c r="A222" s="98" t="s">
        <v>28</v>
      </c>
      <c r="B222" s="245" t="s">
        <v>29</v>
      </c>
      <c r="C222" s="17" t="s">
        <v>495</v>
      </c>
      <c r="D222" s="245">
        <v>2018</v>
      </c>
      <c r="E222" s="241">
        <v>2018016073</v>
      </c>
      <c r="F222" s="314" t="s">
        <v>2202</v>
      </c>
      <c r="G222" s="245" t="s">
        <v>32</v>
      </c>
      <c r="H222" s="245" t="s">
        <v>33</v>
      </c>
      <c r="I222" s="233">
        <f>Tabla14[[#This Row],[IMPORT ADJUDICACIÓ (SENSE IVA)]]</f>
        <v>197.28099173553721</v>
      </c>
      <c r="J222" s="234">
        <v>238.71</v>
      </c>
      <c r="K222" s="234">
        <v>238.71</v>
      </c>
      <c r="L222" s="167"/>
      <c r="M222" s="117" t="s">
        <v>79</v>
      </c>
      <c r="N222" s="134" t="s">
        <v>270</v>
      </c>
      <c r="O222" s="314" t="s">
        <v>271</v>
      </c>
      <c r="P222" s="245" t="s">
        <v>37</v>
      </c>
      <c r="Q222" s="135" t="s">
        <v>493</v>
      </c>
      <c r="R222" s="124" t="s">
        <v>608</v>
      </c>
      <c r="S222" s="167"/>
      <c r="T222" s="124" t="s">
        <v>98</v>
      </c>
      <c r="U222" s="176">
        <v>43377</v>
      </c>
      <c r="V222" s="176">
        <v>43381</v>
      </c>
      <c r="W222" s="176">
        <v>43395</v>
      </c>
      <c r="X222" s="177">
        <v>43438</v>
      </c>
      <c r="Y222" s="215"/>
      <c r="Z222" s="215"/>
      <c r="AA222" s="215"/>
      <c r="AB222" s="214">
        <f t="shared" si="3"/>
        <v>197.28099173553721</v>
      </c>
      <c r="AC222" s="256">
        <v>238.71</v>
      </c>
      <c r="AD222" s="242">
        <v>0.21</v>
      </c>
      <c r="AE222" s="293" t="s">
        <v>38</v>
      </c>
      <c r="AF222" s="313" t="s">
        <v>37</v>
      </c>
      <c r="AG222" s="176">
        <f>Tabla14[[#This Row],[DATA FI EXECUCIÓ]]</f>
        <v>43438</v>
      </c>
      <c r="AH222" s="214">
        <f>Tabla14[[#This Row],[IMPORT ADJUDICACIÓ (SENSE IVA)]]</f>
        <v>197.28099173553721</v>
      </c>
      <c r="AI222" s="240" t="s">
        <v>1857</v>
      </c>
    </row>
    <row r="223" spans="1:35" ht="24.75" customHeight="1" x14ac:dyDescent="0.25">
      <c r="A223" s="98" t="s">
        <v>28</v>
      </c>
      <c r="B223" s="248" t="s">
        <v>29</v>
      </c>
      <c r="C223" s="17" t="s">
        <v>495</v>
      </c>
      <c r="D223" s="248">
        <v>2018</v>
      </c>
      <c r="E223" s="231">
        <v>2018017861</v>
      </c>
      <c r="F223" s="314" t="s">
        <v>269</v>
      </c>
      <c r="G223" s="248" t="s">
        <v>32</v>
      </c>
      <c r="H223" s="248" t="s">
        <v>33</v>
      </c>
      <c r="I223" s="233">
        <f>Tabla14[[#This Row],[IMPORT ADJUDICACIÓ (SENSE IVA)]]</f>
        <v>240.08264462809919</v>
      </c>
      <c r="J223" s="234">
        <v>290.5</v>
      </c>
      <c r="K223" s="234">
        <v>290.5</v>
      </c>
      <c r="L223" s="162"/>
      <c r="M223" s="117" t="s">
        <v>79</v>
      </c>
      <c r="N223" s="134" t="s">
        <v>270</v>
      </c>
      <c r="O223" s="314" t="s">
        <v>271</v>
      </c>
      <c r="P223" s="248" t="s">
        <v>37</v>
      </c>
      <c r="Q223" s="135" t="s">
        <v>493</v>
      </c>
      <c r="R223" s="124" t="s">
        <v>608</v>
      </c>
      <c r="S223" s="162"/>
      <c r="T223" s="124" t="s">
        <v>98</v>
      </c>
      <c r="U223" s="176">
        <v>43412</v>
      </c>
      <c r="V223" s="176">
        <v>43417</v>
      </c>
      <c r="W223" s="176">
        <v>43419</v>
      </c>
      <c r="X223" s="176">
        <v>43454</v>
      </c>
      <c r="Y223" s="213"/>
      <c r="Z223" s="213"/>
      <c r="AA223" s="213"/>
      <c r="AB223" s="214">
        <f t="shared" si="3"/>
        <v>240.08264462809919</v>
      </c>
      <c r="AC223" s="256">
        <v>290.5</v>
      </c>
      <c r="AD223" s="238">
        <v>0.21</v>
      </c>
      <c r="AE223" s="253" t="s">
        <v>38</v>
      </c>
      <c r="AF223" s="254" t="s">
        <v>37</v>
      </c>
      <c r="AG223" s="176">
        <f>Tabla14[[#This Row],[DATA FI EXECUCIÓ]]</f>
        <v>43454</v>
      </c>
      <c r="AH223" s="214">
        <f>Tabla14[[#This Row],[IMPORT ADJUDICACIÓ (SENSE IVA)]]</f>
        <v>240.08264462809919</v>
      </c>
      <c r="AI223" s="240" t="s">
        <v>1857</v>
      </c>
    </row>
    <row r="224" spans="1:35" ht="24.75" customHeight="1" x14ac:dyDescent="0.25">
      <c r="A224" s="98" t="s">
        <v>28</v>
      </c>
      <c r="B224" s="245" t="s">
        <v>29</v>
      </c>
      <c r="C224" s="167" t="s">
        <v>40</v>
      </c>
      <c r="D224" s="245">
        <v>2018</v>
      </c>
      <c r="E224" s="241">
        <v>2018018065</v>
      </c>
      <c r="F224" s="314" t="s">
        <v>2203</v>
      </c>
      <c r="G224" s="245" t="s">
        <v>32</v>
      </c>
      <c r="H224" s="245" t="s">
        <v>33</v>
      </c>
      <c r="I224" s="233">
        <f>Tabla14[[#This Row],[IMPORT ADJUDICACIÓ (SENSE IVA)]]</f>
        <v>304.95867768595042</v>
      </c>
      <c r="J224" s="234">
        <v>369</v>
      </c>
      <c r="K224" s="234">
        <v>369</v>
      </c>
      <c r="L224" s="167" t="s">
        <v>52</v>
      </c>
      <c r="M224" s="167"/>
      <c r="N224" s="134" t="s">
        <v>270</v>
      </c>
      <c r="O224" s="314" t="s">
        <v>271</v>
      </c>
      <c r="P224" s="245" t="s">
        <v>37</v>
      </c>
      <c r="Q224" s="135" t="s">
        <v>493</v>
      </c>
      <c r="R224" s="124" t="s">
        <v>608</v>
      </c>
      <c r="S224" s="167"/>
      <c r="T224" s="124" t="s">
        <v>504</v>
      </c>
      <c r="U224" s="176">
        <v>43417</v>
      </c>
      <c r="V224" s="176">
        <v>43417</v>
      </c>
      <c r="W224" s="176">
        <v>43419</v>
      </c>
      <c r="X224" s="177">
        <v>43451</v>
      </c>
      <c r="Y224" s="215"/>
      <c r="Z224" s="215"/>
      <c r="AA224" s="215"/>
      <c r="AB224" s="214">
        <f t="shared" si="3"/>
        <v>304.95867768595042</v>
      </c>
      <c r="AC224" s="256">
        <v>369</v>
      </c>
      <c r="AD224" s="242">
        <v>0.21</v>
      </c>
      <c r="AE224" s="293" t="s">
        <v>38</v>
      </c>
      <c r="AF224" s="313" t="s">
        <v>37</v>
      </c>
      <c r="AG224" s="176">
        <f>Tabla14[[#This Row],[DATA FI EXECUCIÓ]]</f>
        <v>43451</v>
      </c>
      <c r="AH224" s="214">
        <f>Tabla14[[#This Row],[IMPORT ADJUDICACIÓ (SENSE IVA)]]</f>
        <v>304.95867768595042</v>
      </c>
      <c r="AI224" s="240" t="s">
        <v>1857</v>
      </c>
    </row>
    <row r="225" spans="1:35" ht="24.75" customHeight="1" x14ac:dyDescent="0.25">
      <c r="A225" s="98" t="s">
        <v>28</v>
      </c>
      <c r="B225" s="245" t="s">
        <v>29</v>
      </c>
      <c r="C225" s="167" t="s">
        <v>65</v>
      </c>
      <c r="D225" s="245">
        <v>2018</v>
      </c>
      <c r="E225" s="241">
        <v>2018014619</v>
      </c>
      <c r="F225" s="315" t="s">
        <v>2204</v>
      </c>
      <c r="G225" s="245" t="s">
        <v>32</v>
      </c>
      <c r="H225" s="245" t="s">
        <v>33</v>
      </c>
      <c r="I225" s="317">
        <f>Tabla14[[#This Row],[IMPORT ADJUDICACIÓ (SENSE IVA)]]</f>
        <v>1250</v>
      </c>
      <c r="J225" s="234">
        <v>1512.5</v>
      </c>
      <c r="K225" s="234">
        <v>1512.5</v>
      </c>
      <c r="L225" s="167"/>
      <c r="M225" s="167" t="s">
        <v>79</v>
      </c>
      <c r="N225" s="173"/>
      <c r="O225" s="316" t="s">
        <v>2205</v>
      </c>
      <c r="P225" s="245" t="s">
        <v>37</v>
      </c>
      <c r="Q225" s="135" t="s">
        <v>493</v>
      </c>
      <c r="R225" s="171" t="s">
        <v>2206</v>
      </c>
      <c r="S225" s="167"/>
      <c r="T225" s="124" t="s">
        <v>90</v>
      </c>
      <c r="U225" s="176">
        <v>43361</v>
      </c>
      <c r="V225" s="176">
        <v>43363</v>
      </c>
      <c r="W225" s="176">
        <v>43370</v>
      </c>
      <c r="X225" s="177">
        <v>43396</v>
      </c>
      <c r="Y225" s="215"/>
      <c r="Z225" s="215"/>
      <c r="AA225" s="215"/>
      <c r="AB225" s="214">
        <f t="shared" si="3"/>
        <v>1250</v>
      </c>
      <c r="AC225" s="256">
        <v>1512.5</v>
      </c>
      <c r="AD225" s="242">
        <v>0.21</v>
      </c>
      <c r="AE225" s="293" t="s">
        <v>38</v>
      </c>
      <c r="AF225" s="313" t="s">
        <v>37</v>
      </c>
      <c r="AG225" s="176">
        <f>Tabla14[[#This Row],[DATA FI EXECUCIÓ]]</f>
        <v>43396</v>
      </c>
      <c r="AH225" s="214">
        <f>Tabla14[[#This Row],[IMPORT ADJUDICACIÓ (SENSE IVA)]]</f>
        <v>1250</v>
      </c>
      <c r="AI225" s="240" t="s">
        <v>1879</v>
      </c>
    </row>
    <row r="226" spans="1:35" ht="24.75" customHeight="1" x14ac:dyDescent="0.25">
      <c r="A226" s="98" t="s">
        <v>28</v>
      </c>
      <c r="B226" s="245" t="s">
        <v>29</v>
      </c>
      <c r="C226" s="167" t="s">
        <v>65</v>
      </c>
      <c r="D226" s="245">
        <v>2018</v>
      </c>
      <c r="E226" s="241">
        <v>2018001558</v>
      </c>
      <c r="F226" s="315" t="s">
        <v>2207</v>
      </c>
      <c r="G226" s="245" t="s">
        <v>32</v>
      </c>
      <c r="H226" s="245" t="s">
        <v>33</v>
      </c>
      <c r="I226" s="233">
        <f>Tabla14[[#This Row],[IMPORT ADJUDICACIÓ (SENSE IVA)]]</f>
        <v>1375</v>
      </c>
      <c r="J226" s="234">
        <v>1663.75</v>
      </c>
      <c r="K226" s="234">
        <v>1663.75</v>
      </c>
      <c r="L226" s="167"/>
      <c r="M226" s="167" t="s">
        <v>79</v>
      </c>
      <c r="N226" s="261" t="s">
        <v>273</v>
      </c>
      <c r="O226" s="316" t="s">
        <v>274</v>
      </c>
      <c r="P226" s="245" t="s">
        <v>37</v>
      </c>
      <c r="Q226" s="170" t="s">
        <v>493</v>
      </c>
      <c r="R226" s="262" t="s">
        <v>503</v>
      </c>
      <c r="S226" s="167"/>
      <c r="T226" s="237" t="s">
        <v>39</v>
      </c>
      <c r="U226" s="176">
        <v>43139</v>
      </c>
      <c r="V226" s="176">
        <v>43146</v>
      </c>
      <c r="W226" s="176">
        <v>43151</v>
      </c>
      <c r="X226" s="177">
        <v>43396</v>
      </c>
      <c r="Y226" s="215"/>
      <c r="Z226" s="215"/>
      <c r="AA226" s="215"/>
      <c r="AB226" s="214">
        <f t="shared" si="3"/>
        <v>1375</v>
      </c>
      <c r="AC226" s="256">
        <v>1663.75</v>
      </c>
      <c r="AD226" s="242">
        <v>0.21</v>
      </c>
      <c r="AE226" s="293" t="s">
        <v>38</v>
      </c>
      <c r="AF226" s="313" t="s">
        <v>37</v>
      </c>
      <c r="AG226" s="176">
        <f>Tabla14[[#This Row],[DATA FI EXECUCIÓ]]</f>
        <v>43396</v>
      </c>
      <c r="AH226" s="214">
        <f>Tabla14[[#This Row],[IMPORT ADJUDICACIÓ (SENSE IVA)]]</f>
        <v>1375</v>
      </c>
      <c r="AI226" s="240" t="s">
        <v>1857</v>
      </c>
    </row>
    <row r="227" spans="1:35" ht="24" customHeight="1" x14ac:dyDescent="0.25">
      <c r="A227" s="98" t="s">
        <v>28</v>
      </c>
      <c r="B227" s="248" t="s">
        <v>29</v>
      </c>
      <c r="C227" s="167" t="s">
        <v>65</v>
      </c>
      <c r="D227" s="248">
        <v>2018</v>
      </c>
      <c r="E227" s="231">
        <v>2018014938</v>
      </c>
      <c r="F227" s="250" t="s">
        <v>2208</v>
      </c>
      <c r="G227" s="248" t="s">
        <v>32</v>
      </c>
      <c r="H227" s="248" t="s">
        <v>33</v>
      </c>
      <c r="I227" s="233">
        <f>Tabla14[[#This Row],[IMPORT ADJUDICACIÓ (SENSE IVA)]]</f>
        <v>10963.504132231405</v>
      </c>
      <c r="J227" s="234">
        <v>13265.84</v>
      </c>
      <c r="K227" s="234">
        <v>13265.84</v>
      </c>
      <c r="L227" s="162"/>
      <c r="M227" s="167" t="s">
        <v>79</v>
      </c>
      <c r="N227" s="162" t="s">
        <v>273</v>
      </c>
      <c r="O227" s="251" t="s">
        <v>274</v>
      </c>
      <c r="P227" s="248" t="s">
        <v>37</v>
      </c>
      <c r="Q227" s="165" t="s">
        <v>493</v>
      </c>
      <c r="R227" s="166" t="s">
        <v>503</v>
      </c>
      <c r="S227" s="162"/>
      <c r="T227" s="124" t="s">
        <v>2209</v>
      </c>
      <c r="U227" s="176">
        <v>43369</v>
      </c>
      <c r="V227" s="176">
        <v>43377</v>
      </c>
      <c r="W227" s="176">
        <v>43381</v>
      </c>
      <c r="X227" s="176">
        <v>43423</v>
      </c>
      <c r="Y227" s="213"/>
      <c r="Z227" s="213"/>
      <c r="AA227" s="213"/>
      <c r="AB227" s="214">
        <f t="shared" si="3"/>
        <v>10963.504132231405</v>
      </c>
      <c r="AC227" s="256">
        <v>13265.84</v>
      </c>
      <c r="AD227" s="238">
        <v>0.21</v>
      </c>
      <c r="AE227" s="253" t="s">
        <v>38</v>
      </c>
      <c r="AF227" s="254" t="s">
        <v>37</v>
      </c>
      <c r="AG227" s="176">
        <f>Tabla14[[#This Row],[DATA FI EXECUCIÓ]]</f>
        <v>43423</v>
      </c>
      <c r="AH227" s="214">
        <f>Tabla14[[#This Row],[IMPORT ADJUDICACIÓ (SENSE IVA)]]</f>
        <v>10963.504132231405</v>
      </c>
      <c r="AI227" s="240" t="s">
        <v>1857</v>
      </c>
    </row>
    <row r="228" spans="1:35" ht="24.75" customHeight="1" x14ac:dyDescent="0.25">
      <c r="A228" s="98" t="s">
        <v>28</v>
      </c>
      <c r="B228" s="248" t="s">
        <v>29</v>
      </c>
      <c r="C228" s="167" t="s">
        <v>65</v>
      </c>
      <c r="D228" s="248">
        <v>2018</v>
      </c>
      <c r="E228" s="231">
        <v>2018014195</v>
      </c>
      <c r="F228" s="250" t="s">
        <v>2210</v>
      </c>
      <c r="G228" s="248" t="s">
        <v>32</v>
      </c>
      <c r="H228" s="248" t="s">
        <v>33</v>
      </c>
      <c r="I228" s="233">
        <f>Tabla14[[#This Row],[IMPORT ADJUDICACIÓ (SENSE IVA)]]</f>
        <v>630</v>
      </c>
      <c r="J228" s="234">
        <v>762.3</v>
      </c>
      <c r="K228" s="234">
        <v>762.3</v>
      </c>
      <c r="L228" s="162"/>
      <c r="M228" s="167" t="s">
        <v>79</v>
      </c>
      <c r="N228" s="162" t="s">
        <v>273</v>
      </c>
      <c r="O228" s="251" t="s">
        <v>274</v>
      </c>
      <c r="P228" s="248" t="s">
        <v>37</v>
      </c>
      <c r="Q228" s="165" t="s">
        <v>493</v>
      </c>
      <c r="R228" s="166" t="s">
        <v>503</v>
      </c>
      <c r="S228" s="162"/>
      <c r="T228" s="124" t="s">
        <v>39</v>
      </c>
      <c r="U228" s="176">
        <v>43361</v>
      </c>
      <c r="V228" s="176">
        <v>43363</v>
      </c>
      <c r="W228" s="176">
        <v>43364</v>
      </c>
      <c r="X228" s="176">
        <v>43388</v>
      </c>
      <c r="Y228" s="213"/>
      <c r="Z228" s="213"/>
      <c r="AA228" s="213"/>
      <c r="AB228" s="214">
        <f t="shared" si="3"/>
        <v>630</v>
      </c>
      <c r="AC228" s="256">
        <v>762.3</v>
      </c>
      <c r="AD228" s="238">
        <v>0.21</v>
      </c>
      <c r="AE228" s="253" t="s">
        <v>38</v>
      </c>
      <c r="AF228" s="254" t="s">
        <v>37</v>
      </c>
      <c r="AG228" s="176">
        <f>Tabla14[[#This Row],[DATA FI EXECUCIÓ]]</f>
        <v>43388</v>
      </c>
      <c r="AH228" s="214">
        <f>Tabla14[[#This Row],[IMPORT ADJUDICACIÓ (SENSE IVA)]]</f>
        <v>630</v>
      </c>
      <c r="AI228" s="240" t="s">
        <v>1857</v>
      </c>
    </row>
    <row r="229" spans="1:35" ht="24.75" customHeight="1" x14ac:dyDescent="0.25">
      <c r="A229" s="98" t="s">
        <v>28</v>
      </c>
      <c r="B229" s="248" t="s">
        <v>29</v>
      </c>
      <c r="C229" s="167" t="s">
        <v>65</v>
      </c>
      <c r="D229" s="248">
        <v>2018</v>
      </c>
      <c r="E229" s="231">
        <v>2018013674</v>
      </c>
      <c r="F229" s="250" t="s">
        <v>2211</v>
      </c>
      <c r="G229" s="248" t="s">
        <v>32</v>
      </c>
      <c r="H229" s="248" t="s">
        <v>33</v>
      </c>
      <c r="I229" s="233">
        <f>Tabla14[[#This Row],[IMPORT ADJUDICACIÓ (SENSE IVA)]]</f>
        <v>740</v>
      </c>
      <c r="J229" s="234">
        <v>895.4</v>
      </c>
      <c r="K229" s="234">
        <v>895.4</v>
      </c>
      <c r="L229" s="162"/>
      <c r="M229" s="167" t="s">
        <v>79</v>
      </c>
      <c r="N229" s="162" t="s">
        <v>273</v>
      </c>
      <c r="O229" s="251" t="s">
        <v>274</v>
      </c>
      <c r="P229" s="248" t="s">
        <v>37</v>
      </c>
      <c r="Q229" s="165" t="s">
        <v>493</v>
      </c>
      <c r="R229" s="166" t="s">
        <v>503</v>
      </c>
      <c r="S229" s="162"/>
      <c r="T229" s="124" t="s">
        <v>2212</v>
      </c>
      <c r="U229" s="176">
        <v>43347</v>
      </c>
      <c r="V229" s="176">
        <v>43350</v>
      </c>
      <c r="W229" s="176">
        <v>43350</v>
      </c>
      <c r="X229" s="176">
        <v>43409</v>
      </c>
      <c r="Y229" s="213"/>
      <c r="Z229" s="213"/>
      <c r="AA229" s="213"/>
      <c r="AB229" s="214">
        <f t="shared" si="3"/>
        <v>740</v>
      </c>
      <c r="AC229" s="256">
        <v>895.4</v>
      </c>
      <c r="AD229" s="238">
        <v>0.21</v>
      </c>
      <c r="AE229" s="253" t="s">
        <v>38</v>
      </c>
      <c r="AF229" s="254" t="s">
        <v>37</v>
      </c>
      <c r="AG229" s="176">
        <f>Tabla14[[#This Row],[DATA FI EXECUCIÓ]]</f>
        <v>43409</v>
      </c>
      <c r="AH229" s="214">
        <f>Tabla14[[#This Row],[IMPORT ADJUDICACIÓ (SENSE IVA)]]</f>
        <v>740</v>
      </c>
      <c r="AI229" s="240" t="s">
        <v>1857</v>
      </c>
    </row>
    <row r="230" spans="1:35" ht="24.75" customHeight="1" x14ac:dyDescent="0.25">
      <c r="A230" s="98" t="s">
        <v>28</v>
      </c>
      <c r="B230" s="248" t="s">
        <v>29</v>
      </c>
      <c r="C230" s="167" t="s">
        <v>65</v>
      </c>
      <c r="D230" s="248">
        <v>2018</v>
      </c>
      <c r="E230" s="231">
        <v>2018018064</v>
      </c>
      <c r="F230" s="314" t="s">
        <v>2213</v>
      </c>
      <c r="G230" s="248" t="s">
        <v>32</v>
      </c>
      <c r="H230" s="248" t="s">
        <v>33</v>
      </c>
      <c r="I230" s="233">
        <f>Tabla14[[#This Row],[IMPORT ADJUDICACIÓ (SENSE IVA)]]</f>
        <v>710</v>
      </c>
      <c r="J230" s="234">
        <v>859.1</v>
      </c>
      <c r="K230" s="234">
        <v>859.1</v>
      </c>
      <c r="L230" s="162"/>
      <c r="M230" s="167" t="s">
        <v>79</v>
      </c>
      <c r="N230" s="162" t="s">
        <v>273</v>
      </c>
      <c r="O230" s="314" t="s">
        <v>274</v>
      </c>
      <c r="P230" s="248" t="s">
        <v>37</v>
      </c>
      <c r="Q230" s="165" t="s">
        <v>493</v>
      </c>
      <c r="R230" s="166" t="s">
        <v>503</v>
      </c>
      <c r="S230" s="162"/>
      <c r="T230" s="124" t="s">
        <v>39</v>
      </c>
      <c r="U230" s="176">
        <v>43417</v>
      </c>
      <c r="V230" s="176">
        <v>43417</v>
      </c>
      <c r="W230" s="176">
        <v>43419</v>
      </c>
      <c r="X230" s="176">
        <v>43461</v>
      </c>
      <c r="Y230" s="213"/>
      <c r="Z230" s="213"/>
      <c r="AA230" s="213"/>
      <c r="AB230" s="214">
        <f t="shared" si="3"/>
        <v>710</v>
      </c>
      <c r="AC230" s="256">
        <v>859.1</v>
      </c>
      <c r="AD230" s="238">
        <v>0.21</v>
      </c>
      <c r="AE230" s="253" t="s">
        <v>38</v>
      </c>
      <c r="AF230" s="254" t="s">
        <v>37</v>
      </c>
      <c r="AG230" s="176">
        <f>Tabla14[[#This Row],[DATA FI EXECUCIÓ]]</f>
        <v>43461</v>
      </c>
      <c r="AH230" s="214">
        <f>Tabla14[[#This Row],[IMPORT ADJUDICACIÓ (SENSE IVA)]]</f>
        <v>710</v>
      </c>
      <c r="AI230" s="240" t="s">
        <v>1857</v>
      </c>
    </row>
    <row r="231" spans="1:35" ht="24.75" customHeight="1" x14ac:dyDescent="0.25">
      <c r="A231" s="98" t="s">
        <v>28</v>
      </c>
      <c r="B231" s="248" t="s">
        <v>29</v>
      </c>
      <c r="C231" s="167" t="s">
        <v>65</v>
      </c>
      <c r="D231" s="248">
        <v>2018</v>
      </c>
      <c r="E231" s="231">
        <v>2018010514</v>
      </c>
      <c r="F231" s="314" t="s">
        <v>2214</v>
      </c>
      <c r="G231" s="248" t="s">
        <v>32</v>
      </c>
      <c r="H231" s="248" t="s">
        <v>33</v>
      </c>
      <c r="I231" s="233">
        <f>Tabla14[[#This Row],[IMPORT ADJUDICACIÓ (SENSE IVA)]]</f>
        <v>16070.09090909091</v>
      </c>
      <c r="J231" s="234">
        <f>Tabla14[[#This Row],[VALOR ESTIMAT]]</f>
        <v>19444.810000000001</v>
      </c>
      <c r="K231" s="234">
        <v>19444.810000000001</v>
      </c>
      <c r="L231" s="162"/>
      <c r="M231" s="167" t="s">
        <v>79</v>
      </c>
      <c r="N231" s="162" t="s">
        <v>273</v>
      </c>
      <c r="O231" s="314" t="s">
        <v>274</v>
      </c>
      <c r="P231" s="245" t="s">
        <v>37</v>
      </c>
      <c r="Q231" s="165" t="s">
        <v>493</v>
      </c>
      <c r="R231" s="166" t="s">
        <v>503</v>
      </c>
      <c r="S231" s="162"/>
      <c r="T231" s="237" t="s">
        <v>1112</v>
      </c>
      <c r="U231" s="176">
        <v>43308</v>
      </c>
      <c r="V231" s="176">
        <v>43349</v>
      </c>
      <c r="W231" s="176">
        <v>43349</v>
      </c>
      <c r="X231" s="176">
        <v>43416</v>
      </c>
      <c r="Y231" s="213"/>
      <c r="Z231" s="213"/>
      <c r="AA231" s="213"/>
      <c r="AB231" s="214">
        <f t="shared" si="3"/>
        <v>16070.09090909091</v>
      </c>
      <c r="AC231" s="256">
        <v>19444.810000000001</v>
      </c>
      <c r="AD231" s="238">
        <v>0.21</v>
      </c>
      <c r="AE231" s="253" t="s">
        <v>38</v>
      </c>
      <c r="AF231" s="254" t="s">
        <v>37</v>
      </c>
      <c r="AG231" s="176">
        <f>Tabla14[[#This Row],[DATA FI EXECUCIÓ]]</f>
        <v>43416</v>
      </c>
      <c r="AH231" s="214">
        <f>Tabla14[[#This Row],[IMPORT ADJUDICACIÓ (SENSE IVA)]]</f>
        <v>16070.09090909091</v>
      </c>
      <c r="AI231" s="240" t="s">
        <v>1857</v>
      </c>
    </row>
    <row r="232" spans="1:35" ht="24.75" customHeight="1" x14ac:dyDescent="0.25">
      <c r="A232" s="98" t="s">
        <v>28</v>
      </c>
      <c r="B232" s="245" t="s">
        <v>29</v>
      </c>
      <c r="C232" s="167" t="s">
        <v>495</v>
      </c>
      <c r="D232" s="245">
        <v>2018</v>
      </c>
      <c r="E232" s="241">
        <v>2018002952</v>
      </c>
      <c r="F232" s="315" t="s">
        <v>2215</v>
      </c>
      <c r="G232" s="245" t="s">
        <v>32</v>
      </c>
      <c r="H232" s="245" t="s">
        <v>33</v>
      </c>
      <c r="I232" s="233">
        <f>Tabla14[[#This Row],[IMPORT ADJUDICACIÓ (SENSE IVA)]]</f>
        <v>1400</v>
      </c>
      <c r="J232" s="234">
        <v>1694</v>
      </c>
      <c r="K232" s="234">
        <v>1694</v>
      </c>
      <c r="L232" s="167"/>
      <c r="M232" s="167" t="s">
        <v>614</v>
      </c>
      <c r="N232" s="261"/>
      <c r="O232" s="316" t="s">
        <v>1125</v>
      </c>
      <c r="P232" s="245" t="s">
        <v>37</v>
      </c>
      <c r="Q232" s="170" t="s">
        <v>493</v>
      </c>
      <c r="R232" s="262">
        <v>8156</v>
      </c>
      <c r="S232" s="167"/>
      <c r="T232" s="237" t="s">
        <v>98</v>
      </c>
      <c r="U232" s="176">
        <v>43167</v>
      </c>
      <c r="V232" s="176">
        <v>43186</v>
      </c>
      <c r="W232" s="176">
        <v>43193</v>
      </c>
      <c r="X232" s="177">
        <v>43809</v>
      </c>
      <c r="Y232" s="215"/>
      <c r="Z232" s="215"/>
      <c r="AA232" s="215"/>
      <c r="AB232" s="214">
        <f t="shared" si="3"/>
        <v>1400</v>
      </c>
      <c r="AC232" s="256">
        <v>1694</v>
      </c>
      <c r="AD232" s="242">
        <v>0.21</v>
      </c>
      <c r="AE232" s="293" t="s">
        <v>38</v>
      </c>
      <c r="AF232" s="313" t="s">
        <v>37</v>
      </c>
      <c r="AG232" s="176">
        <f>Tabla14[[#This Row],[DATA FI EXECUCIÓ]]</f>
        <v>43809</v>
      </c>
      <c r="AH232" s="214">
        <f>Tabla14[[#This Row],[IMPORT ADJUDICACIÓ (SENSE IVA)]]</f>
        <v>1400</v>
      </c>
      <c r="AI232" s="318" t="s">
        <v>1879</v>
      </c>
    </row>
    <row r="233" spans="1:35" ht="24.75" customHeight="1" x14ac:dyDescent="0.25">
      <c r="A233" s="98" t="s">
        <v>28</v>
      </c>
      <c r="B233" s="248" t="s">
        <v>29</v>
      </c>
      <c r="C233" s="162" t="s">
        <v>495</v>
      </c>
      <c r="D233" s="248">
        <v>2018</v>
      </c>
      <c r="E233" s="231">
        <v>2018002947</v>
      </c>
      <c r="F233" s="250" t="s">
        <v>2216</v>
      </c>
      <c r="G233" s="248" t="s">
        <v>32</v>
      </c>
      <c r="H233" s="248" t="s">
        <v>33</v>
      </c>
      <c r="I233" s="233">
        <f>Tabla14[[#This Row],[IMPORT ADJUDICACIÓ (SENSE IVA)]]</f>
        <v>1175</v>
      </c>
      <c r="J233" s="234">
        <v>1421.75</v>
      </c>
      <c r="K233" s="234">
        <v>1421.75</v>
      </c>
      <c r="L233" s="162"/>
      <c r="M233" s="162" t="s">
        <v>614</v>
      </c>
      <c r="N233" s="260"/>
      <c r="O233" s="251" t="s">
        <v>1125</v>
      </c>
      <c r="P233" s="248" t="s">
        <v>37</v>
      </c>
      <c r="Q233" s="165" t="s">
        <v>493</v>
      </c>
      <c r="R233" s="236">
        <v>8156</v>
      </c>
      <c r="S233" s="162"/>
      <c r="T233" s="237" t="s">
        <v>98</v>
      </c>
      <c r="U233" s="176">
        <v>43167</v>
      </c>
      <c r="V233" s="176">
        <v>43186</v>
      </c>
      <c r="W233" s="176">
        <v>43193</v>
      </c>
      <c r="X233" s="176">
        <v>43416</v>
      </c>
      <c r="Y233" s="213"/>
      <c r="Z233" s="213"/>
      <c r="AA233" s="213"/>
      <c r="AB233" s="214">
        <f t="shared" si="3"/>
        <v>1175</v>
      </c>
      <c r="AC233" s="256">
        <v>1421.75</v>
      </c>
      <c r="AD233" s="238">
        <v>0.21</v>
      </c>
      <c r="AE233" s="253" t="s">
        <v>38</v>
      </c>
      <c r="AF233" s="254" t="s">
        <v>37</v>
      </c>
      <c r="AG233" s="176">
        <f>Tabla14[[#This Row],[DATA FI EXECUCIÓ]]</f>
        <v>43416</v>
      </c>
      <c r="AH233" s="214">
        <f>Tabla14[[#This Row],[IMPORT ADJUDICACIÓ (SENSE IVA)]]</f>
        <v>1175</v>
      </c>
      <c r="AI233" s="240" t="s">
        <v>1879</v>
      </c>
    </row>
    <row r="234" spans="1:35" ht="24.75" customHeight="1" x14ac:dyDescent="0.25">
      <c r="A234" s="98" t="s">
        <v>28</v>
      </c>
      <c r="B234" s="248" t="s">
        <v>29</v>
      </c>
      <c r="C234" s="162" t="s">
        <v>65</v>
      </c>
      <c r="D234" s="248">
        <v>2018</v>
      </c>
      <c r="E234" s="231">
        <v>2018012007</v>
      </c>
      <c r="F234" s="250" t="s">
        <v>2217</v>
      </c>
      <c r="G234" s="248" t="s">
        <v>32</v>
      </c>
      <c r="H234" s="248" t="s">
        <v>33</v>
      </c>
      <c r="I234" s="233">
        <f>Tabla14[[#This Row],[IMPORT ADJUDICACIÓ (SENSE IVA)]]</f>
        <v>3564</v>
      </c>
      <c r="J234" s="234">
        <v>4312.4399999999996</v>
      </c>
      <c r="K234" s="234">
        <v>4312.4399999999996</v>
      </c>
      <c r="L234" s="162"/>
      <c r="M234" s="162" t="s">
        <v>614</v>
      </c>
      <c r="N234" s="260"/>
      <c r="O234" s="251" t="s">
        <v>1132</v>
      </c>
      <c r="P234" s="248" t="s">
        <v>37</v>
      </c>
      <c r="Q234" s="165" t="s">
        <v>493</v>
      </c>
      <c r="R234" s="236">
        <v>8193</v>
      </c>
      <c r="S234" s="162"/>
      <c r="T234" s="124" t="s">
        <v>2218</v>
      </c>
      <c r="U234" s="176">
        <v>43304</v>
      </c>
      <c r="V234" s="176">
        <v>43307</v>
      </c>
      <c r="W234" s="176">
        <v>43308</v>
      </c>
      <c r="X234" s="176">
        <v>43396</v>
      </c>
      <c r="Y234" s="213"/>
      <c r="Z234" s="213"/>
      <c r="AA234" s="213"/>
      <c r="AB234" s="214">
        <f t="shared" si="3"/>
        <v>3564</v>
      </c>
      <c r="AC234" s="256">
        <v>4312.4399999999996</v>
      </c>
      <c r="AD234" s="238">
        <v>0.21</v>
      </c>
      <c r="AE234" s="253" t="s">
        <v>38</v>
      </c>
      <c r="AF234" s="254" t="s">
        <v>37</v>
      </c>
      <c r="AG234" s="176">
        <f>Tabla14[[#This Row],[DATA FI EXECUCIÓ]]</f>
        <v>43396</v>
      </c>
      <c r="AH234" s="214">
        <f>Tabla14[[#This Row],[IMPORT ADJUDICACIÓ (SENSE IVA)]]</f>
        <v>3564</v>
      </c>
      <c r="AI234" s="240" t="s">
        <v>1879</v>
      </c>
    </row>
    <row r="235" spans="1:35" ht="24.75" customHeight="1" x14ac:dyDescent="0.25">
      <c r="A235" s="98" t="s">
        <v>28</v>
      </c>
      <c r="B235" s="245" t="s">
        <v>29</v>
      </c>
      <c r="C235" s="167" t="s">
        <v>65</v>
      </c>
      <c r="D235" s="245">
        <v>2018</v>
      </c>
      <c r="E235" s="241">
        <v>2018017265</v>
      </c>
      <c r="F235" s="314" t="s">
        <v>2219</v>
      </c>
      <c r="G235" s="245" t="s">
        <v>32</v>
      </c>
      <c r="H235" s="245" t="s">
        <v>33</v>
      </c>
      <c r="I235" s="233">
        <f>Tabla14[[#This Row],[IMPORT ADJUDICACIÓ (SENSE IVA)]]</f>
        <v>2376</v>
      </c>
      <c r="J235" s="234">
        <v>2874.96</v>
      </c>
      <c r="K235" s="234">
        <v>2874.96</v>
      </c>
      <c r="L235" s="167"/>
      <c r="M235" s="162" t="s">
        <v>614</v>
      </c>
      <c r="N235" s="260"/>
      <c r="O235" s="314" t="s">
        <v>1132</v>
      </c>
      <c r="P235" s="245" t="s">
        <v>37</v>
      </c>
      <c r="Q235" s="165" t="s">
        <v>493</v>
      </c>
      <c r="R235" s="236">
        <v>8193</v>
      </c>
      <c r="S235" s="167"/>
      <c r="T235" s="237" t="s">
        <v>2220</v>
      </c>
      <c r="U235" s="176">
        <v>43417</v>
      </c>
      <c r="V235" s="176">
        <v>43419</v>
      </c>
      <c r="W235" s="176">
        <v>43425</v>
      </c>
      <c r="X235" s="177">
        <v>43461</v>
      </c>
      <c r="Y235" s="215"/>
      <c r="Z235" s="215"/>
      <c r="AA235" s="215"/>
      <c r="AB235" s="214">
        <f t="shared" si="3"/>
        <v>2376</v>
      </c>
      <c r="AC235" s="256">
        <v>2874.96</v>
      </c>
      <c r="AD235" s="242">
        <v>0.21</v>
      </c>
      <c r="AE235" s="293" t="s">
        <v>38</v>
      </c>
      <c r="AF235" s="313" t="s">
        <v>37</v>
      </c>
      <c r="AG235" s="176">
        <f>Tabla14[[#This Row],[DATA FI EXECUCIÓ]]</f>
        <v>43461</v>
      </c>
      <c r="AH235" s="214">
        <f>Tabla14[[#This Row],[IMPORT ADJUDICACIÓ (SENSE IVA)]]</f>
        <v>2376</v>
      </c>
      <c r="AI235" s="240" t="s">
        <v>1879</v>
      </c>
    </row>
    <row r="236" spans="1:35" ht="24.75" customHeight="1" x14ac:dyDescent="0.25">
      <c r="A236" s="98" t="s">
        <v>28</v>
      </c>
      <c r="B236" s="248" t="s">
        <v>29</v>
      </c>
      <c r="C236" s="167" t="s">
        <v>65</v>
      </c>
      <c r="D236" s="248">
        <v>2018</v>
      </c>
      <c r="E236" s="231">
        <v>2018016878</v>
      </c>
      <c r="F236" s="314" t="s">
        <v>2221</v>
      </c>
      <c r="G236" s="248" t="s">
        <v>32</v>
      </c>
      <c r="H236" s="248" t="s">
        <v>33</v>
      </c>
      <c r="I236" s="233">
        <f>Tabla14[[#This Row],[IMPORT ADJUDICACIÓ (SENSE IVA)]]</f>
        <v>181.5</v>
      </c>
      <c r="J236" s="234">
        <v>181.5</v>
      </c>
      <c r="K236" s="234">
        <v>181.5</v>
      </c>
      <c r="L236" s="162"/>
      <c r="M236" s="162" t="s">
        <v>614</v>
      </c>
      <c r="N236" s="260"/>
      <c r="O236" s="314" t="s">
        <v>1137</v>
      </c>
      <c r="P236" s="248" t="s">
        <v>37</v>
      </c>
      <c r="Q236" s="165" t="s">
        <v>493</v>
      </c>
      <c r="R236" s="236">
        <v>8187</v>
      </c>
      <c r="S236" s="162"/>
      <c r="T236" s="237" t="s">
        <v>2220</v>
      </c>
      <c r="U236" s="176">
        <v>43403</v>
      </c>
      <c r="V236" s="176">
        <v>43404</v>
      </c>
      <c r="W236" s="176">
        <v>43409</v>
      </c>
      <c r="X236" s="176">
        <v>43416</v>
      </c>
      <c r="Y236" s="213"/>
      <c r="Z236" s="213"/>
      <c r="AA236" s="213"/>
      <c r="AB236" s="214">
        <f t="shared" si="3"/>
        <v>181.5</v>
      </c>
      <c r="AC236" s="256">
        <v>181.5</v>
      </c>
      <c r="AD236" s="238">
        <v>0</v>
      </c>
      <c r="AE236" s="253" t="s">
        <v>38</v>
      </c>
      <c r="AF236" s="254" t="s">
        <v>37</v>
      </c>
      <c r="AG236" s="176">
        <f>Tabla14[[#This Row],[DATA FI EXECUCIÓ]]</f>
        <v>43416</v>
      </c>
      <c r="AH236" s="214">
        <f>Tabla14[[#This Row],[IMPORT ADJUDICACIÓ (SENSE IVA)]]</f>
        <v>181.5</v>
      </c>
      <c r="AI236" s="240" t="s">
        <v>1879</v>
      </c>
    </row>
    <row r="237" spans="1:35" ht="24.75" customHeight="1" x14ac:dyDescent="0.25">
      <c r="A237" s="98" t="s">
        <v>28</v>
      </c>
      <c r="B237" s="245" t="s">
        <v>29</v>
      </c>
      <c r="C237" s="167" t="s">
        <v>65</v>
      </c>
      <c r="D237" s="245">
        <v>2018</v>
      </c>
      <c r="E237" s="241">
        <v>2018011210</v>
      </c>
      <c r="F237" s="315" t="s">
        <v>2222</v>
      </c>
      <c r="G237" s="245" t="s">
        <v>32</v>
      </c>
      <c r="H237" s="245" t="s">
        <v>33</v>
      </c>
      <c r="I237" s="233">
        <f>Tabla14[[#This Row],[IMPORT ADJUDICACIÓ (SENSE IVA)]]</f>
        <v>2686.909090909091</v>
      </c>
      <c r="J237" s="234">
        <v>3251.16</v>
      </c>
      <c r="K237" s="234">
        <v>3251.16</v>
      </c>
      <c r="L237" s="167"/>
      <c r="M237" s="162" t="s">
        <v>614</v>
      </c>
      <c r="N237" s="173" t="s">
        <v>2223</v>
      </c>
      <c r="O237" s="319" t="s">
        <v>2224</v>
      </c>
      <c r="P237" s="245" t="s">
        <v>37</v>
      </c>
      <c r="Q237" s="165" t="s">
        <v>493</v>
      </c>
      <c r="R237" s="262">
        <v>8086</v>
      </c>
      <c r="S237" s="167"/>
      <c r="T237" s="124" t="s">
        <v>2225</v>
      </c>
      <c r="U237" s="176">
        <v>43294</v>
      </c>
      <c r="V237" s="176">
        <v>43300</v>
      </c>
      <c r="W237" s="176">
        <v>43301</v>
      </c>
      <c r="X237" s="177">
        <v>43396</v>
      </c>
      <c r="Y237" s="215"/>
      <c r="Z237" s="215"/>
      <c r="AA237" s="215"/>
      <c r="AB237" s="214">
        <f t="shared" si="3"/>
        <v>2686.909090909091</v>
      </c>
      <c r="AC237" s="256">
        <v>3251.16</v>
      </c>
      <c r="AD237" s="242">
        <v>0.21</v>
      </c>
      <c r="AE237" s="293" t="s">
        <v>38</v>
      </c>
      <c r="AF237" s="313" t="s">
        <v>37</v>
      </c>
      <c r="AG237" s="176">
        <f>Tabla14[[#This Row],[DATA FI EXECUCIÓ]]</f>
        <v>43396</v>
      </c>
      <c r="AH237" s="214">
        <f>Tabla14[[#This Row],[IMPORT ADJUDICACIÓ (SENSE IVA)]]</f>
        <v>2686.909090909091</v>
      </c>
      <c r="AI237" s="240" t="s">
        <v>1857</v>
      </c>
    </row>
    <row r="238" spans="1:35" ht="24.75" customHeight="1" x14ac:dyDescent="0.25">
      <c r="A238" s="98" t="s">
        <v>28</v>
      </c>
      <c r="B238" s="245" t="s">
        <v>29</v>
      </c>
      <c r="C238" s="167" t="s">
        <v>65</v>
      </c>
      <c r="D238" s="245">
        <v>2018</v>
      </c>
      <c r="E238" s="241">
        <v>2018005673</v>
      </c>
      <c r="F238" s="315" t="s">
        <v>2226</v>
      </c>
      <c r="G238" s="245" t="s">
        <v>32</v>
      </c>
      <c r="H238" s="245" t="s">
        <v>33</v>
      </c>
      <c r="I238" s="233">
        <f>Tabla14[[#This Row],[IMPORT ADJUDICACIÓ (SENSE IVA)]]</f>
        <v>2014.8595041322315</v>
      </c>
      <c r="J238" s="234">
        <f>Tabla14[[#This Row],[VALOR ESTIMAT]]</f>
        <v>2437.98</v>
      </c>
      <c r="K238" s="234">
        <v>2437.98</v>
      </c>
      <c r="L238" s="167"/>
      <c r="M238" s="162" t="s">
        <v>614</v>
      </c>
      <c r="N238" s="173" t="s">
        <v>2223</v>
      </c>
      <c r="O238" s="319" t="s">
        <v>2224</v>
      </c>
      <c r="P238" s="245" t="s">
        <v>37</v>
      </c>
      <c r="Q238" s="165" t="s">
        <v>493</v>
      </c>
      <c r="R238" s="262">
        <v>8086</v>
      </c>
      <c r="S238" s="167"/>
      <c r="T238" s="124" t="s">
        <v>2225</v>
      </c>
      <c r="U238" s="176">
        <v>43200</v>
      </c>
      <c r="V238" s="176">
        <v>43209</v>
      </c>
      <c r="W238" s="176">
        <v>43209</v>
      </c>
      <c r="X238" s="177">
        <v>43304</v>
      </c>
      <c r="Y238" s="215"/>
      <c r="Z238" s="215"/>
      <c r="AA238" s="215"/>
      <c r="AB238" s="214">
        <f t="shared" si="3"/>
        <v>2014.8595041322315</v>
      </c>
      <c r="AC238" s="256">
        <v>2437.98</v>
      </c>
      <c r="AD238" s="242">
        <v>0.21</v>
      </c>
      <c r="AE238" s="293" t="s">
        <v>38</v>
      </c>
      <c r="AF238" s="313" t="s">
        <v>37</v>
      </c>
      <c r="AG238" s="176">
        <f>Tabla14[[#This Row],[DATA FI EXECUCIÓ]]</f>
        <v>43304</v>
      </c>
      <c r="AH238" s="214">
        <f>Tabla14[[#This Row],[IMPORT ADJUDICACIÓ (SENSE IVA)]]</f>
        <v>2014.8595041322315</v>
      </c>
      <c r="AI238" s="240" t="s">
        <v>1857</v>
      </c>
    </row>
    <row r="239" spans="1:35" ht="24.75" customHeight="1" x14ac:dyDescent="0.25">
      <c r="A239" s="98" t="s">
        <v>28</v>
      </c>
      <c r="B239" s="248" t="s">
        <v>29</v>
      </c>
      <c r="C239" s="162" t="s">
        <v>65</v>
      </c>
      <c r="D239" s="248">
        <v>2018</v>
      </c>
      <c r="E239" s="231">
        <v>2018018583</v>
      </c>
      <c r="F239" s="314" t="s">
        <v>2227</v>
      </c>
      <c r="G239" s="248" t="s">
        <v>32</v>
      </c>
      <c r="H239" s="248" t="s">
        <v>33</v>
      </c>
      <c r="I239" s="233">
        <f>Tabla14[[#This Row],[IMPORT ADJUDICACIÓ (SENSE IVA)]]</f>
        <v>150</v>
      </c>
      <c r="J239" s="234">
        <v>181.5</v>
      </c>
      <c r="K239" s="234">
        <v>181.5</v>
      </c>
      <c r="L239" s="162"/>
      <c r="M239" s="162" t="s">
        <v>614</v>
      </c>
      <c r="N239" s="260" t="s">
        <v>2228</v>
      </c>
      <c r="O239" s="314" t="s">
        <v>2229</v>
      </c>
      <c r="P239" s="248" t="s">
        <v>37</v>
      </c>
      <c r="Q239" s="165" t="s">
        <v>493</v>
      </c>
      <c r="R239" s="236">
        <v>8259</v>
      </c>
      <c r="S239" s="162"/>
      <c r="T239" s="237" t="s">
        <v>90</v>
      </c>
      <c r="U239" s="176">
        <v>43425</v>
      </c>
      <c r="V239" s="176">
        <v>43426</v>
      </c>
      <c r="W239" s="176">
        <v>43430</v>
      </c>
      <c r="X239" s="176">
        <v>43461</v>
      </c>
      <c r="Y239" s="213"/>
      <c r="Z239" s="213"/>
      <c r="AA239" s="213"/>
      <c r="AB239" s="214">
        <f t="shared" si="3"/>
        <v>150</v>
      </c>
      <c r="AC239" s="256">
        <v>181.5</v>
      </c>
      <c r="AD239" s="238">
        <v>0.21</v>
      </c>
      <c r="AE239" s="253" t="s">
        <v>38</v>
      </c>
      <c r="AF239" s="254" t="s">
        <v>37</v>
      </c>
      <c r="AG239" s="176">
        <f>Tabla14[[#This Row],[DATA FI EXECUCIÓ]]</f>
        <v>43461</v>
      </c>
      <c r="AH239" s="214">
        <f>Tabla14[[#This Row],[IMPORT ADJUDICACIÓ (SENSE IVA)]]</f>
        <v>150</v>
      </c>
      <c r="AI239" s="240" t="s">
        <v>1857</v>
      </c>
    </row>
    <row r="240" spans="1:35" ht="24.75" customHeight="1" x14ac:dyDescent="0.25">
      <c r="A240" s="98" t="s">
        <v>28</v>
      </c>
      <c r="B240" s="248" t="s">
        <v>29</v>
      </c>
      <c r="C240" s="162" t="s">
        <v>65</v>
      </c>
      <c r="D240" s="248">
        <v>2018</v>
      </c>
      <c r="E240" s="231">
        <v>2018018878</v>
      </c>
      <c r="F240" s="314" t="s">
        <v>2230</v>
      </c>
      <c r="G240" s="248" t="s">
        <v>32</v>
      </c>
      <c r="H240" s="248" t="s">
        <v>33</v>
      </c>
      <c r="I240" s="233">
        <f>Tabla14[[#This Row],[IMPORT ADJUDICACIÓ (SENSE IVA)]]</f>
        <v>254</v>
      </c>
      <c r="J240" s="234">
        <v>307.33999999999997</v>
      </c>
      <c r="K240" s="234">
        <v>307.33999999999997</v>
      </c>
      <c r="L240" s="162"/>
      <c r="M240" s="162" t="s">
        <v>614</v>
      </c>
      <c r="N240" s="260" t="s">
        <v>2231</v>
      </c>
      <c r="O240" s="314" t="s">
        <v>2232</v>
      </c>
      <c r="P240" s="248" t="s">
        <v>37</v>
      </c>
      <c r="Q240" s="165" t="s">
        <v>493</v>
      </c>
      <c r="R240" s="236">
        <v>8073</v>
      </c>
      <c r="S240" s="162"/>
      <c r="T240" s="237" t="s">
        <v>2041</v>
      </c>
      <c r="U240" s="176">
        <v>43433</v>
      </c>
      <c r="V240" s="176">
        <v>43438</v>
      </c>
      <c r="W240" s="176">
        <v>43439</v>
      </c>
      <c r="X240" s="176">
        <v>43461</v>
      </c>
      <c r="Y240" s="213"/>
      <c r="Z240" s="213"/>
      <c r="AA240" s="213"/>
      <c r="AB240" s="214">
        <f t="shared" si="3"/>
        <v>254</v>
      </c>
      <c r="AC240" s="256">
        <v>307.33999999999997</v>
      </c>
      <c r="AD240" s="238">
        <v>0.21</v>
      </c>
      <c r="AE240" s="253" t="s">
        <v>38</v>
      </c>
      <c r="AF240" s="254" t="s">
        <v>37</v>
      </c>
      <c r="AG240" s="176">
        <f>Tabla14[[#This Row],[DATA FI EXECUCIÓ]]</f>
        <v>43461</v>
      </c>
      <c r="AH240" s="214">
        <f>Tabla14[[#This Row],[IMPORT ADJUDICACIÓ (SENSE IVA)]]</f>
        <v>254</v>
      </c>
      <c r="AI240" s="240" t="s">
        <v>1857</v>
      </c>
    </row>
    <row r="241" spans="1:35" ht="24.75" customHeight="1" x14ac:dyDescent="0.25">
      <c r="A241" s="98" t="s">
        <v>28</v>
      </c>
      <c r="B241" s="245" t="s">
        <v>29</v>
      </c>
      <c r="C241" s="162" t="s">
        <v>65</v>
      </c>
      <c r="D241" s="245">
        <v>2018</v>
      </c>
      <c r="E241" s="241">
        <v>2018012339</v>
      </c>
      <c r="F241" s="315" t="s">
        <v>2233</v>
      </c>
      <c r="G241" s="245" t="s">
        <v>32</v>
      </c>
      <c r="H241" s="245" t="s">
        <v>33</v>
      </c>
      <c r="I241" s="233">
        <f>Tabla14[[#This Row],[IMPORT ADJUDICACIÓ (SENSE IVA)]]</f>
        <v>2583.35</v>
      </c>
      <c r="J241" s="234">
        <v>2583.35</v>
      </c>
      <c r="K241" s="234">
        <v>2583.35</v>
      </c>
      <c r="L241" s="167"/>
      <c r="M241" s="162" t="s">
        <v>614</v>
      </c>
      <c r="N241" s="173" t="s">
        <v>280</v>
      </c>
      <c r="O241" s="316" t="s">
        <v>281</v>
      </c>
      <c r="P241" s="245" t="s">
        <v>37</v>
      </c>
      <c r="Q241" s="165" t="s">
        <v>493</v>
      </c>
      <c r="R241" s="171" t="s">
        <v>1145</v>
      </c>
      <c r="S241" s="167"/>
      <c r="T241" s="124" t="s">
        <v>2234</v>
      </c>
      <c r="U241" s="176">
        <v>43347</v>
      </c>
      <c r="V241" s="176">
        <v>43369</v>
      </c>
      <c r="W241" s="176">
        <v>43370</v>
      </c>
      <c r="X241" s="177">
        <v>43381</v>
      </c>
      <c r="Y241" s="215"/>
      <c r="Z241" s="215"/>
      <c r="AA241" s="215"/>
      <c r="AB241" s="214">
        <f t="shared" si="3"/>
        <v>2583.35</v>
      </c>
      <c r="AC241" s="256">
        <v>2583.35</v>
      </c>
      <c r="AD241" s="242">
        <v>0</v>
      </c>
      <c r="AE241" s="293" t="s">
        <v>38</v>
      </c>
      <c r="AF241" s="313" t="s">
        <v>37</v>
      </c>
      <c r="AG241" s="176">
        <f>Tabla14[[#This Row],[DATA FI EXECUCIÓ]]</f>
        <v>43381</v>
      </c>
      <c r="AH241" s="214">
        <f>Tabla14[[#This Row],[IMPORT ADJUDICACIÓ (SENSE IVA)]]</f>
        <v>2583.35</v>
      </c>
      <c r="AI241" s="240" t="s">
        <v>1857</v>
      </c>
    </row>
    <row r="242" spans="1:35" ht="24.75" customHeight="1" x14ac:dyDescent="0.25">
      <c r="A242" s="98" t="s">
        <v>28</v>
      </c>
      <c r="B242" s="248" t="s">
        <v>29</v>
      </c>
      <c r="C242" s="162" t="s">
        <v>65</v>
      </c>
      <c r="D242" s="248">
        <v>2018</v>
      </c>
      <c r="E242" s="231">
        <v>2018012355</v>
      </c>
      <c r="F242" s="250" t="s">
        <v>2235</v>
      </c>
      <c r="G242" s="248" t="s">
        <v>32</v>
      </c>
      <c r="H242" s="248" t="s">
        <v>33</v>
      </c>
      <c r="I242" s="233">
        <f>Tabla14[[#This Row],[IMPORT ADJUDICACIÓ (SENSE IVA)]]</f>
        <v>2867.7</v>
      </c>
      <c r="J242" s="234">
        <v>2867.7</v>
      </c>
      <c r="K242" s="234">
        <v>2867.7</v>
      </c>
      <c r="L242" s="162"/>
      <c r="M242" s="162" t="s">
        <v>614</v>
      </c>
      <c r="N242" s="173" t="s">
        <v>280</v>
      </c>
      <c r="O242" s="251" t="s">
        <v>281</v>
      </c>
      <c r="P242" s="248" t="s">
        <v>37</v>
      </c>
      <c r="Q242" s="165" t="s">
        <v>493</v>
      </c>
      <c r="R242" s="171" t="s">
        <v>1145</v>
      </c>
      <c r="S242" s="162"/>
      <c r="T242" s="124" t="s">
        <v>2236</v>
      </c>
      <c r="U242" s="176">
        <v>43326</v>
      </c>
      <c r="V242" s="176">
        <v>43326</v>
      </c>
      <c r="W242" s="176">
        <v>43328</v>
      </c>
      <c r="X242" s="176">
        <v>43381</v>
      </c>
      <c r="Y242" s="213"/>
      <c r="Z242" s="213"/>
      <c r="AA242" s="213"/>
      <c r="AB242" s="214">
        <f t="shared" si="3"/>
        <v>2867.7</v>
      </c>
      <c r="AC242" s="256">
        <v>2867.7</v>
      </c>
      <c r="AD242" s="238">
        <v>0</v>
      </c>
      <c r="AE242" s="253" t="s">
        <v>38</v>
      </c>
      <c r="AF242" s="254" t="s">
        <v>37</v>
      </c>
      <c r="AG242" s="176">
        <f>Tabla14[[#This Row],[DATA FI EXECUCIÓ]]</f>
        <v>43381</v>
      </c>
      <c r="AH242" s="214">
        <f>Tabla14[[#This Row],[IMPORT ADJUDICACIÓ (SENSE IVA)]]</f>
        <v>2867.7</v>
      </c>
      <c r="AI242" s="240" t="s">
        <v>1857</v>
      </c>
    </row>
    <row r="243" spans="1:35" ht="24.75" customHeight="1" x14ac:dyDescent="0.25">
      <c r="A243" s="98" t="s">
        <v>28</v>
      </c>
      <c r="B243" s="248" t="s">
        <v>29</v>
      </c>
      <c r="C243" s="162" t="s">
        <v>65</v>
      </c>
      <c r="D243" s="248">
        <v>2018</v>
      </c>
      <c r="E243" s="231">
        <v>2018001647</v>
      </c>
      <c r="F243" s="320" t="s">
        <v>610</v>
      </c>
      <c r="G243" s="142" t="s">
        <v>32</v>
      </c>
      <c r="H243" s="142" t="s">
        <v>33</v>
      </c>
      <c r="I243" s="233">
        <f>Tabla14[[#This Row],[IMPORT ADJUDICACIÓ (SENSE IVA)]]</f>
        <v>960</v>
      </c>
      <c r="J243" s="234">
        <v>1161.5999999999999</v>
      </c>
      <c r="K243" s="234">
        <v>1161.5999999999999</v>
      </c>
      <c r="L243" s="117"/>
      <c r="M243" s="162" t="s">
        <v>614</v>
      </c>
      <c r="N243" s="264" t="s">
        <v>611</v>
      </c>
      <c r="O243" s="319" t="s">
        <v>2237</v>
      </c>
      <c r="P243" s="248" t="s">
        <v>37</v>
      </c>
      <c r="Q243" s="165" t="s">
        <v>493</v>
      </c>
      <c r="R243" s="236" t="s">
        <v>503</v>
      </c>
      <c r="S243" s="162"/>
      <c r="T243" s="124" t="s">
        <v>298</v>
      </c>
      <c r="U243" s="176">
        <v>43139</v>
      </c>
      <c r="V243" s="176">
        <v>43140</v>
      </c>
      <c r="W243" s="176">
        <v>43143</v>
      </c>
      <c r="X243" s="176">
        <v>43451</v>
      </c>
      <c r="Y243" s="213"/>
      <c r="Z243" s="213"/>
      <c r="AA243" s="213"/>
      <c r="AB243" s="214">
        <f t="shared" si="3"/>
        <v>960</v>
      </c>
      <c r="AC243" s="256">
        <v>1161.5999999999999</v>
      </c>
      <c r="AD243" s="238">
        <v>0.21</v>
      </c>
      <c r="AE243" s="253" t="s">
        <v>38</v>
      </c>
      <c r="AF243" s="254" t="s">
        <v>37</v>
      </c>
      <c r="AG243" s="176">
        <f>Tabla14[[#This Row],[DATA FI EXECUCIÓ]]</f>
        <v>43451</v>
      </c>
      <c r="AH243" s="214">
        <f>Tabla14[[#This Row],[IMPORT ADJUDICACIÓ (SENSE IVA)]]</f>
        <v>960</v>
      </c>
      <c r="AI243" s="240" t="s">
        <v>1857</v>
      </c>
    </row>
    <row r="244" spans="1:35" ht="24.75" customHeight="1" x14ac:dyDescent="0.25">
      <c r="A244" s="98" t="s">
        <v>28</v>
      </c>
      <c r="B244" s="245" t="s">
        <v>29</v>
      </c>
      <c r="C244" s="162" t="s">
        <v>65</v>
      </c>
      <c r="D244" s="245">
        <v>2018</v>
      </c>
      <c r="E244" s="241">
        <v>2018014910</v>
      </c>
      <c r="F244" s="320" t="s">
        <v>2238</v>
      </c>
      <c r="G244" s="142" t="s">
        <v>32</v>
      </c>
      <c r="H244" s="142" t="s">
        <v>33</v>
      </c>
      <c r="I244" s="233">
        <f>Tabla14[[#This Row],[IMPORT ADJUDICACIÓ (SENSE IVA)]]</f>
        <v>585</v>
      </c>
      <c r="J244" s="234">
        <v>707.85</v>
      </c>
      <c r="K244" s="234">
        <v>707.85</v>
      </c>
      <c r="L244" s="117"/>
      <c r="M244" s="162" t="s">
        <v>614</v>
      </c>
      <c r="N244" s="60"/>
      <c r="O244" s="319" t="s">
        <v>284</v>
      </c>
      <c r="P244" s="245" t="s">
        <v>37</v>
      </c>
      <c r="Q244" s="170" t="s">
        <v>493</v>
      </c>
      <c r="R244" s="262" t="s">
        <v>503</v>
      </c>
      <c r="S244" s="167"/>
      <c r="T244" s="124" t="s">
        <v>2239</v>
      </c>
      <c r="U244" s="176">
        <v>43363</v>
      </c>
      <c r="V244" s="176">
        <v>43363</v>
      </c>
      <c r="W244" s="176">
        <v>43364</v>
      </c>
      <c r="X244" s="177">
        <v>43402</v>
      </c>
      <c r="Y244" s="215"/>
      <c r="Z244" s="215"/>
      <c r="AA244" s="215"/>
      <c r="AB244" s="214">
        <f t="shared" si="3"/>
        <v>585</v>
      </c>
      <c r="AC244" s="256">
        <v>707.85</v>
      </c>
      <c r="AD244" s="242">
        <v>0.21</v>
      </c>
      <c r="AE244" s="293" t="s">
        <v>38</v>
      </c>
      <c r="AF244" s="313" t="s">
        <v>37</v>
      </c>
      <c r="AG244" s="176">
        <f>Tabla14[[#This Row],[DATA FI EXECUCIÓ]]</f>
        <v>43402</v>
      </c>
      <c r="AH244" s="214">
        <f>Tabla14[[#This Row],[IMPORT ADJUDICACIÓ (SENSE IVA)]]</f>
        <v>585</v>
      </c>
      <c r="AI244" s="240" t="s">
        <v>1879</v>
      </c>
    </row>
    <row r="245" spans="1:35" ht="24.75" customHeight="1" x14ac:dyDescent="0.25">
      <c r="A245" s="98" t="s">
        <v>28</v>
      </c>
      <c r="B245" s="248" t="s">
        <v>29</v>
      </c>
      <c r="C245" s="162" t="s">
        <v>65</v>
      </c>
      <c r="D245" s="248">
        <v>2018</v>
      </c>
      <c r="E245" s="231">
        <v>2018015955</v>
      </c>
      <c r="F245" s="314" t="s">
        <v>2240</v>
      </c>
      <c r="G245" s="248" t="s">
        <v>32</v>
      </c>
      <c r="H245" s="248" t="s">
        <v>33</v>
      </c>
      <c r="I245" s="233">
        <f>Tabla14[[#This Row],[IMPORT ADJUDICACIÓ (SENSE IVA)]]</f>
        <v>720.00000000000011</v>
      </c>
      <c r="J245" s="234">
        <v>871.2</v>
      </c>
      <c r="K245" s="234">
        <v>871.2</v>
      </c>
      <c r="L245" s="162"/>
      <c r="M245" s="162" t="s">
        <v>79</v>
      </c>
      <c r="N245" s="60"/>
      <c r="O245" s="314" t="s">
        <v>284</v>
      </c>
      <c r="P245" s="248" t="s">
        <v>37</v>
      </c>
      <c r="Q245" s="135" t="s">
        <v>493</v>
      </c>
      <c r="R245" s="124" t="s">
        <v>503</v>
      </c>
      <c r="S245" s="162"/>
      <c r="T245" s="62" t="s">
        <v>39</v>
      </c>
      <c r="U245" s="176">
        <v>43381</v>
      </c>
      <c r="V245" s="176">
        <v>43381</v>
      </c>
      <c r="W245" s="176">
        <v>43395</v>
      </c>
      <c r="X245" s="176">
        <v>43461</v>
      </c>
      <c r="Y245" s="213"/>
      <c r="Z245" s="213"/>
      <c r="AA245" s="213"/>
      <c r="AB245" s="214">
        <f t="shared" si="3"/>
        <v>720.00000000000011</v>
      </c>
      <c r="AC245" s="256">
        <v>871.2</v>
      </c>
      <c r="AD245" s="238">
        <v>0.21</v>
      </c>
      <c r="AE245" s="253" t="s">
        <v>38</v>
      </c>
      <c r="AF245" s="254" t="s">
        <v>37</v>
      </c>
      <c r="AG245" s="176">
        <f>Tabla14[[#This Row],[DATA FI EXECUCIÓ]]</f>
        <v>43461</v>
      </c>
      <c r="AH245" s="214">
        <f>Tabla14[[#This Row],[IMPORT ADJUDICACIÓ (SENSE IVA)]]</f>
        <v>720.00000000000011</v>
      </c>
      <c r="AI245" s="240" t="s">
        <v>1879</v>
      </c>
    </row>
    <row r="246" spans="1:35" ht="24.75" customHeight="1" x14ac:dyDescent="0.25">
      <c r="A246" s="98" t="s">
        <v>28</v>
      </c>
      <c r="B246" s="245" t="s">
        <v>29</v>
      </c>
      <c r="C246" s="162" t="s">
        <v>65</v>
      </c>
      <c r="D246" s="245">
        <v>2018</v>
      </c>
      <c r="E246" s="241">
        <v>2018016418</v>
      </c>
      <c r="F246" s="314" t="s">
        <v>2241</v>
      </c>
      <c r="G246" s="245" t="s">
        <v>32</v>
      </c>
      <c r="H246" s="245" t="s">
        <v>33</v>
      </c>
      <c r="I246" s="233">
        <f>Tabla14[[#This Row],[IMPORT ADJUDICACIÓ (SENSE IVA)]]</f>
        <v>520</v>
      </c>
      <c r="J246" s="234">
        <v>629.20000000000005</v>
      </c>
      <c r="K246" s="234">
        <v>629.20000000000005</v>
      </c>
      <c r="L246" s="167"/>
      <c r="M246" s="162" t="s">
        <v>79</v>
      </c>
      <c r="N246" s="60"/>
      <c r="O246" s="314" t="s">
        <v>284</v>
      </c>
      <c r="P246" s="245" t="s">
        <v>37</v>
      </c>
      <c r="Q246" s="135" t="s">
        <v>493</v>
      </c>
      <c r="R246" s="124" t="s">
        <v>503</v>
      </c>
      <c r="S246" s="167"/>
      <c r="T246" s="62" t="s">
        <v>1148</v>
      </c>
      <c r="U246" s="176">
        <v>43382</v>
      </c>
      <c r="V246" s="176">
        <v>43389</v>
      </c>
      <c r="W246" s="176">
        <v>43395</v>
      </c>
      <c r="X246" s="177">
        <v>43423</v>
      </c>
      <c r="Y246" s="215"/>
      <c r="Z246" s="215"/>
      <c r="AA246" s="215"/>
      <c r="AB246" s="214">
        <f t="shared" si="3"/>
        <v>520</v>
      </c>
      <c r="AC246" s="256">
        <v>629.20000000000005</v>
      </c>
      <c r="AD246" s="242">
        <v>0.21</v>
      </c>
      <c r="AE246" s="293" t="s">
        <v>38</v>
      </c>
      <c r="AF246" s="313" t="s">
        <v>37</v>
      </c>
      <c r="AG246" s="176">
        <f>Tabla14[[#This Row],[DATA FI EXECUCIÓ]]</f>
        <v>43423</v>
      </c>
      <c r="AH246" s="214">
        <f>Tabla14[[#This Row],[IMPORT ADJUDICACIÓ (SENSE IVA)]]</f>
        <v>520</v>
      </c>
      <c r="AI246" s="240" t="s">
        <v>1879</v>
      </c>
    </row>
    <row r="247" spans="1:35" ht="24.75" customHeight="1" x14ac:dyDescent="0.25">
      <c r="A247" s="98" t="s">
        <v>28</v>
      </c>
      <c r="B247" s="248" t="s">
        <v>29</v>
      </c>
      <c r="C247" s="162" t="s">
        <v>65</v>
      </c>
      <c r="D247" s="248">
        <v>2018</v>
      </c>
      <c r="E247" s="231">
        <v>2018016827</v>
      </c>
      <c r="F247" s="314" t="s">
        <v>2242</v>
      </c>
      <c r="G247" s="248" t="s">
        <v>32</v>
      </c>
      <c r="H247" s="248" t="s">
        <v>33</v>
      </c>
      <c r="I247" s="233">
        <f>Tabla14[[#This Row],[IMPORT ADJUDICACIÓ (SENSE IVA)]]</f>
        <v>990.89256198347107</v>
      </c>
      <c r="J247" s="234">
        <v>1198.98</v>
      </c>
      <c r="K247" s="234">
        <v>1198.98</v>
      </c>
      <c r="L247" s="162"/>
      <c r="M247" s="162" t="s">
        <v>79</v>
      </c>
      <c r="N247" s="60"/>
      <c r="O247" s="314" t="s">
        <v>284</v>
      </c>
      <c r="P247" s="248" t="s">
        <v>37</v>
      </c>
      <c r="Q247" s="135" t="s">
        <v>493</v>
      </c>
      <c r="R247" s="124" t="s">
        <v>503</v>
      </c>
      <c r="S247" s="162"/>
      <c r="T247" s="62" t="s">
        <v>2041</v>
      </c>
      <c r="U247" s="176">
        <v>43391</v>
      </c>
      <c r="V247" s="176">
        <v>43395</v>
      </c>
      <c r="W247" s="176">
        <v>43396</v>
      </c>
      <c r="X247" s="176">
        <v>43430</v>
      </c>
      <c r="Y247" s="213"/>
      <c r="Z247" s="213"/>
      <c r="AA247" s="213"/>
      <c r="AB247" s="214">
        <f t="shared" si="3"/>
        <v>990.89256198347107</v>
      </c>
      <c r="AC247" s="256">
        <v>1198.98</v>
      </c>
      <c r="AD247" s="238">
        <v>0.21</v>
      </c>
      <c r="AE247" s="253" t="s">
        <v>38</v>
      </c>
      <c r="AF247" s="254" t="s">
        <v>37</v>
      </c>
      <c r="AG247" s="176">
        <f>Tabla14[[#This Row],[DATA FI EXECUCIÓ]]</f>
        <v>43430</v>
      </c>
      <c r="AH247" s="214">
        <f>Tabla14[[#This Row],[IMPORT ADJUDICACIÓ (SENSE IVA)]]</f>
        <v>990.89256198347107</v>
      </c>
      <c r="AI247" s="240" t="s">
        <v>1879</v>
      </c>
    </row>
    <row r="248" spans="1:35" ht="24.75" customHeight="1" x14ac:dyDescent="0.25">
      <c r="A248" s="98" t="s">
        <v>28</v>
      </c>
      <c r="B248" s="248" t="s">
        <v>29</v>
      </c>
      <c r="C248" s="162" t="s">
        <v>65</v>
      </c>
      <c r="D248" s="248">
        <v>2018</v>
      </c>
      <c r="E248" s="231">
        <v>2018016864</v>
      </c>
      <c r="F248" s="314" t="s">
        <v>2243</v>
      </c>
      <c r="G248" s="248" t="s">
        <v>32</v>
      </c>
      <c r="H248" s="248" t="s">
        <v>33</v>
      </c>
      <c r="I248" s="233">
        <f>Tabla14[[#This Row],[IMPORT ADJUDICACIÓ (SENSE IVA)]]</f>
        <v>510.00000000000006</v>
      </c>
      <c r="J248" s="234">
        <v>617.1</v>
      </c>
      <c r="K248" s="234">
        <v>617.1</v>
      </c>
      <c r="L248" s="162"/>
      <c r="M248" s="162" t="s">
        <v>79</v>
      </c>
      <c r="N248" s="60"/>
      <c r="O248" s="314" t="s">
        <v>284</v>
      </c>
      <c r="P248" s="248" t="s">
        <v>37</v>
      </c>
      <c r="Q248" s="135" t="s">
        <v>493</v>
      </c>
      <c r="R248" s="124" t="s">
        <v>503</v>
      </c>
      <c r="S248" s="162"/>
      <c r="T248" s="62" t="s">
        <v>39</v>
      </c>
      <c r="U248" s="176">
        <v>43395</v>
      </c>
      <c r="V248" s="176">
        <v>43395</v>
      </c>
      <c r="W248" s="176">
        <v>43396</v>
      </c>
      <c r="X248" s="176">
        <v>43423</v>
      </c>
      <c r="Y248" s="213"/>
      <c r="Z248" s="213"/>
      <c r="AA248" s="213"/>
      <c r="AB248" s="214">
        <f t="shared" si="3"/>
        <v>510.00000000000006</v>
      </c>
      <c r="AC248" s="256">
        <v>617.1</v>
      </c>
      <c r="AD248" s="238">
        <v>0.21</v>
      </c>
      <c r="AE248" s="253" t="s">
        <v>38</v>
      </c>
      <c r="AF248" s="254" t="s">
        <v>37</v>
      </c>
      <c r="AG248" s="176">
        <f>Tabla14[[#This Row],[DATA FI EXECUCIÓ]]</f>
        <v>43423</v>
      </c>
      <c r="AH248" s="214">
        <f>Tabla14[[#This Row],[IMPORT ADJUDICACIÓ (SENSE IVA)]]</f>
        <v>510.00000000000006</v>
      </c>
      <c r="AI248" s="240" t="s">
        <v>1879</v>
      </c>
    </row>
    <row r="249" spans="1:35" ht="24.75" customHeight="1" x14ac:dyDescent="0.25">
      <c r="A249" s="98" t="s">
        <v>28</v>
      </c>
      <c r="B249" s="248" t="s">
        <v>29</v>
      </c>
      <c r="C249" s="162" t="s">
        <v>40</v>
      </c>
      <c r="D249" s="248">
        <v>2018</v>
      </c>
      <c r="E249" s="231">
        <v>2018014683</v>
      </c>
      <c r="F249" s="250" t="s">
        <v>2244</v>
      </c>
      <c r="G249" s="248" t="s">
        <v>32</v>
      </c>
      <c r="H249" s="248" t="s">
        <v>33</v>
      </c>
      <c r="I249" s="233">
        <f>Tabla14[[#This Row],[IMPORT ADJUDICACIÓ (SENSE IVA)]]</f>
        <v>33.999999999999993</v>
      </c>
      <c r="J249" s="234">
        <v>37.4</v>
      </c>
      <c r="K249" s="234">
        <v>37.4</v>
      </c>
      <c r="L249" s="162" t="s">
        <v>52</v>
      </c>
      <c r="M249" s="162"/>
      <c r="N249" s="321" t="s">
        <v>294</v>
      </c>
      <c r="O249" s="319" t="s">
        <v>295</v>
      </c>
      <c r="P249" s="248" t="s">
        <v>37</v>
      </c>
      <c r="Q249" s="135" t="s">
        <v>493</v>
      </c>
      <c r="R249" s="166" t="s">
        <v>503</v>
      </c>
      <c r="S249" s="162"/>
      <c r="T249" s="124" t="s">
        <v>689</v>
      </c>
      <c r="U249" s="176">
        <v>43361</v>
      </c>
      <c r="V249" s="176">
        <v>43363</v>
      </c>
      <c r="W249" s="176">
        <v>43364</v>
      </c>
      <c r="X249" s="176">
        <v>43402</v>
      </c>
      <c r="Y249" s="213"/>
      <c r="Z249" s="213"/>
      <c r="AA249" s="213"/>
      <c r="AB249" s="214">
        <f t="shared" si="3"/>
        <v>33.999999999999993</v>
      </c>
      <c r="AC249" s="256">
        <v>37.4</v>
      </c>
      <c r="AD249" s="238">
        <v>0.1</v>
      </c>
      <c r="AE249" s="253" t="s">
        <v>38</v>
      </c>
      <c r="AF249" s="254" t="s">
        <v>37</v>
      </c>
      <c r="AG249" s="176">
        <f>Tabla14[[#This Row],[DATA FI EXECUCIÓ]]</f>
        <v>43402</v>
      </c>
      <c r="AH249" s="214">
        <f>Tabla14[[#This Row],[IMPORT ADJUDICACIÓ (SENSE IVA)]]</f>
        <v>33.999999999999993</v>
      </c>
      <c r="AI249" s="240" t="s">
        <v>1857</v>
      </c>
    </row>
    <row r="250" spans="1:35" ht="24.75" customHeight="1" x14ac:dyDescent="0.25">
      <c r="A250" s="98" t="s">
        <v>28</v>
      </c>
      <c r="B250" s="245" t="s">
        <v>29</v>
      </c>
      <c r="C250" s="167" t="s">
        <v>40</v>
      </c>
      <c r="D250" s="245">
        <v>2018</v>
      </c>
      <c r="E250" s="241">
        <v>2018014963</v>
      </c>
      <c r="F250" s="315" t="s">
        <v>2245</v>
      </c>
      <c r="G250" s="245" t="s">
        <v>32</v>
      </c>
      <c r="H250" s="245" t="s">
        <v>33</v>
      </c>
      <c r="I250" s="233">
        <f>Tabla14[[#This Row],[IMPORT ADJUDICACIÓ (SENSE IVA)]]</f>
        <v>584.09999999999991</v>
      </c>
      <c r="J250" s="234">
        <v>642.51</v>
      </c>
      <c r="K250" s="234">
        <v>642.51</v>
      </c>
      <c r="L250" s="167" t="s">
        <v>52</v>
      </c>
      <c r="M250" s="167"/>
      <c r="N250" s="322" t="s">
        <v>294</v>
      </c>
      <c r="O250" s="316" t="s">
        <v>295</v>
      </c>
      <c r="P250" s="245" t="s">
        <v>37</v>
      </c>
      <c r="Q250" s="135" t="s">
        <v>493</v>
      </c>
      <c r="R250" s="171" t="s">
        <v>503</v>
      </c>
      <c r="S250" s="167"/>
      <c r="T250" s="124" t="s">
        <v>689</v>
      </c>
      <c r="U250" s="176">
        <v>43369</v>
      </c>
      <c r="V250" s="176">
        <v>43371</v>
      </c>
      <c r="W250" s="176">
        <v>43374</v>
      </c>
      <c r="X250" s="177">
        <v>43402</v>
      </c>
      <c r="Y250" s="215"/>
      <c r="Z250" s="215"/>
      <c r="AA250" s="215"/>
      <c r="AB250" s="214">
        <f t="shared" si="3"/>
        <v>584.09999999999991</v>
      </c>
      <c r="AC250" s="256">
        <v>642.51</v>
      </c>
      <c r="AD250" s="242">
        <v>0.1</v>
      </c>
      <c r="AE250" s="293" t="s">
        <v>38</v>
      </c>
      <c r="AF250" s="313" t="s">
        <v>37</v>
      </c>
      <c r="AG250" s="176">
        <f>Tabla14[[#This Row],[DATA FI EXECUCIÓ]]</f>
        <v>43402</v>
      </c>
      <c r="AH250" s="214">
        <f>Tabla14[[#This Row],[IMPORT ADJUDICACIÓ (SENSE IVA)]]</f>
        <v>584.09999999999991</v>
      </c>
      <c r="AI250" s="240" t="s">
        <v>1857</v>
      </c>
    </row>
    <row r="251" spans="1:35" ht="24.75" customHeight="1" x14ac:dyDescent="0.25">
      <c r="A251" s="98" t="s">
        <v>28</v>
      </c>
      <c r="B251" s="245" t="s">
        <v>29</v>
      </c>
      <c r="C251" s="167" t="s">
        <v>65</v>
      </c>
      <c r="D251" s="245">
        <v>2018</v>
      </c>
      <c r="E251" s="241">
        <v>2018018409</v>
      </c>
      <c r="F251" s="314" t="s">
        <v>2246</v>
      </c>
      <c r="G251" s="245" t="s">
        <v>32</v>
      </c>
      <c r="H251" s="245" t="s">
        <v>33</v>
      </c>
      <c r="I251" s="233">
        <f>Tabla14[[#This Row],[IMPORT ADJUDICACIÓ (SENSE IVA)]]</f>
        <v>260</v>
      </c>
      <c r="J251" s="234">
        <v>314.60000000000002</v>
      </c>
      <c r="K251" s="234">
        <v>314.60000000000002</v>
      </c>
      <c r="L251" s="167"/>
      <c r="M251" s="17" t="s">
        <v>79</v>
      </c>
      <c r="N251" s="60"/>
      <c r="O251" s="314" t="s">
        <v>297</v>
      </c>
      <c r="P251" s="245" t="s">
        <v>37</v>
      </c>
      <c r="Q251" s="194" t="s">
        <v>493</v>
      </c>
      <c r="R251" s="63" t="s">
        <v>1165</v>
      </c>
      <c r="S251" s="167"/>
      <c r="T251" s="62" t="s">
        <v>2247</v>
      </c>
      <c r="U251" s="176">
        <v>43423</v>
      </c>
      <c r="V251" s="176">
        <v>43424</v>
      </c>
      <c r="W251" s="176">
        <v>43425</v>
      </c>
      <c r="X251" s="177">
        <v>43444</v>
      </c>
      <c r="Y251" s="215"/>
      <c r="Z251" s="215"/>
      <c r="AA251" s="215"/>
      <c r="AB251" s="214">
        <f t="shared" si="3"/>
        <v>260</v>
      </c>
      <c r="AC251" s="256">
        <v>314.60000000000002</v>
      </c>
      <c r="AD251" s="242">
        <v>0.21</v>
      </c>
      <c r="AE251" s="293" t="s">
        <v>38</v>
      </c>
      <c r="AF251" s="313" t="s">
        <v>37</v>
      </c>
      <c r="AG251" s="176">
        <f>Tabla14[[#This Row],[DATA FI EXECUCIÓ]]</f>
        <v>43444</v>
      </c>
      <c r="AH251" s="214">
        <f>Tabla14[[#This Row],[IMPORT ADJUDICACIÓ (SENSE IVA)]]</f>
        <v>260</v>
      </c>
      <c r="AI251" s="240" t="s">
        <v>1879</v>
      </c>
    </row>
    <row r="252" spans="1:35" ht="24.75" customHeight="1" x14ac:dyDescent="0.25">
      <c r="A252" s="98" t="s">
        <v>28</v>
      </c>
      <c r="B252" s="245" t="s">
        <v>29</v>
      </c>
      <c r="C252" s="167" t="s">
        <v>65</v>
      </c>
      <c r="D252" s="245">
        <v>2018</v>
      </c>
      <c r="E252" s="241">
        <v>2018018410</v>
      </c>
      <c r="F252" s="314" t="s">
        <v>2248</v>
      </c>
      <c r="G252" s="245" t="s">
        <v>32</v>
      </c>
      <c r="H252" s="245" t="s">
        <v>33</v>
      </c>
      <c r="I252" s="233">
        <f>Tabla14[[#This Row],[IMPORT ADJUDICACIÓ (SENSE IVA)]]</f>
        <v>150</v>
      </c>
      <c r="J252" s="234">
        <v>181.5</v>
      </c>
      <c r="K252" s="234">
        <v>181.5</v>
      </c>
      <c r="L252" s="167"/>
      <c r="M252" s="17" t="s">
        <v>79</v>
      </c>
      <c r="N252" s="121" t="s">
        <v>1170</v>
      </c>
      <c r="O252" s="314" t="s">
        <v>1171</v>
      </c>
      <c r="P252" s="245" t="s">
        <v>37</v>
      </c>
      <c r="Q252" s="135" t="s">
        <v>841</v>
      </c>
      <c r="R252" s="124" t="s">
        <v>1172</v>
      </c>
      <c r="S252" s="167"/>
      <c r="T252" s="124" t="s">
        <v>2120</v>
      </c>
      <c r="U252" s="176">
        <v>43425</v>
      </c>
      <c r="V252" s="176">
        <v>43426</v>
      </c>
      <c r="W252" s="176">
        <v>43430</v>
      </c>
      <c r="X252" s="177">
        <v>43451</v>
      </c>
      <c r="Y252" s="215"/>
      <c r="Z252" s="215"/>
      <c r="AA252" s="215"/>
      <c r="AB252" s="214">
        <f t="shared" si="3"/>
        <v>150</v>
      </c>
      <c r="AC252" s="256">
        <v>181.5</v>
      </c>
      <c r="AD252" s="242">
        <v>0.21</v>
      </c>
      <c r="AE252" s="293" t="s">
        <v>38</v>
      </c>
      <c r="AF252" s="313" t="s">
        <v>37</v>
      </c>
      <c r="AG252" s="176">
        <f>Tabla14[[#This Row],[DATA FI EXECUCIÓ]]</f>
        <v>43451</v>
      </c>
      <c r="AH252" s="214">
        <f>Tabla14[[#This Row],[IMPORT ADJUDICACIÓ (SENSE IVA)]]</f>
        <v>150</v>
      </c>
      <c r="AI252" s="240" t="s">
        <v>1857</v>
      </c>
    </row>
    <row r="253" spans="1:35" ht="24.75" customHeight="1" x14ac:dyDescent="0.25">
      <c r="A253" s="98" t="s">
        <v>28</v>
      </c>
      <c r="B253" s="248" t="s">
        <v>29</v>
      </c>
      <c r="C253" s="162" t="s">
        <v>40</v>
      </c>
      <c r="D253" s="248">
        <v>2018</v>
      </c>
      <c r="E253" s="231">
        <v>2018010790</v>
      </c>
      <c r="F253" s="250" t="s">
        <v>2249</v>
      </c>
      <c r="G253" s="248" t="s">
        <v>32</v>
      </c>
      <c r="H253" s="248" t="s">
        <v>33</v>
      </c>
      <c r="I253" s="233">
        <f>Tabla14[[#This Row],[IMPORT ADJUDICACIÓ (SENSE IVA)]]</f>
        <v>235.00000000000003</v>
      </c>
      <c r="J253" s="234">
        <v>284.35000000000002</v>
      </c>
      <c r="K253" s="234">
        <v>284.35000000000002</v>
      </c>
      <c r="L253" s="162" t="s">
        <v>52</v>
      </c>
      <c r="M253" s="162"/>
      <c r="N253" s="174" t="s">
        <v>2250</v>
      </c>
      <c r="O253" s="251" t="s">
        <v>2251</v>
      </c>
      <c r="P253" s="248" t="s">
        <v>37</v>
      </c>
      <c r="Q253" s="194" t="s">
        <v>493</v>
      </c>
      <c r="R253" s="166" t="s">
        <v>2252</v>
      </c>
      <c r="S253" s="162"/>
      <c r="T253" s="124" t="s">
        <v>2253</v>
      </c>
      <c r="U253" s="176">
        <v>43287</v>
      </c>
      <c r="V253" s="176">
        <v>43301</v>
      </c>
      <c r="W253" s="176">
        <v>43304</v>
      </c>
      <c r="X253" s="176">
        <v>43451</v>
      </c>
      <c r="Y253" s="213"/>
      <c r="Z253" s="213"/>
      <c r="AA253" s="213"/>
      <c r="AB253" s="214">
        <f t="shared" si="3"/>
        <v>235.00000000000003</v>
      </c>
      <c r="AC253" s="256">
        <v>284.35000000000002</v>
      </c>
      <c r="AD253" s="238">
        <v>0.21</v>
      </c>
      <c r="AE253" s="253" t="s">
        <v>38</v>
      </c>
      <c r="AF253" s="254" t="s">
        <v>37</v>
      </c>
      <c r="AG253" s="176">
        <f>Tabla14[[#This Row],[DATA FI EXECUCIÓ]]</f>
        <v>43451</v>
      </c>
      <c r="AH253" s="214">
        <f>Tabla14[[#This Row],[IMPORT ADJUDICACIÓ (SENSE IVA)]]</f>
        <v>235.00000000000003</v>
      </c>
      <c r="AI253" s="240" t="s">
        <v>1857</v>
      </c>
    </row>
    <row r="254" spans="1:35" ht="24.75" customHeight="1" x14ac:dyDescent="0.25">
      <c r="A254" s="98" t="s">
        <v>28</v>
      </c>
      <c r="B254" s="248" t="s">
        <v>29</v>
      </c>
      <c r="C254" s="162" t="s">
        <v>65</v>
      </c>
      <c r="D254" s="248">
        <v>2018</v>
      </c>
      <c r="E254" s="231">
        <v>2018000141</v>
      </c>
      <c r="F254" s="250" t="s">
        <v>2254</v>
      </c>
      <c r="G254" s="248" t="s">
        <v>32</v>
      </c>
      <c r="H254" s="248" t="s">
        <v>33</v>
      </c>
      <c r="I254" s="233">
        <f>Tabla14[[#This Row],[IMPORT ADJUDICACIÓ (SENSE IVA)]]</f>
        <v>480</v>
      </c>
      <c r="J254" s="234">
        <v>580.79999999999995</v>
      </c>
      <c r="K254" s="234">
        <v>580.79999999999995</v>
      </c>
      <c r="L254" s="178"/>
      <c r="M254" s="17" t="s">
        <v>614</v>
      </c>
      <c r="N254" s="260" t="s">
        <v>307</v>
      </c>
      <c r="O254" s="251" t="s">
        <v>308</v>
      </c>
      <c r="P254" s="248" t="s">
        <v>37</v>
      </c>
      <c r="Q254" s="165" t="s">
        <v>493</v>
      </c>
      <c r="R254" s="236" t="s">
        <v>1182</v>
      </c>
      <c r="S254" s="162"/>
      <c r="T254" s="237" t="s">
        <v>309</v>
      </c>
      <c r="U254" s="176">
        <v>43112</v>
      </c>
      <c r="V254" s="176">
        <v>43115</v>
      </c>
      <c r="W254" s="176">
        <v>43388</v>
      </c>
      <c r="X254" s="176">
        <v>43388</v>
      </c>
      <c r="Y254" s="213"/>
      <c r="Z254" s="213"/>
      <c r="AA254" s="213"/>
      <c r="AB254" s="214">
        <f t="shared" si="3"/>
        <v>480</v>
      </c>
      <c r="AC254" s="256">
        <v>580.79999999999995</v>
      </c>
      <c r="AD254" s="238">
        <v>0.21</v>
      </c>
      <c r="AE254" s="253" t="s">
        <v>38</v>
      </c>
      <c r="AF254" s="254" t="s">
        <v>37</v>
      </c>
      <c r="AG254" s="176">
        <f>Tabla14[[#This Row],[DATA FI EXECUCIÓ]]</f>
        <v>43388</v>
      </c>
      <c r="AH254" s="214">
        <f>Tabla14[[#This Row],[IMPORT ADJUDICACIÓ (SENSE IVA)]]</f>
        <v>480</v>
      </c>
      <c r="AI254" s="240" t="s">
        <v>1857</v>
      </c>
    </row>
    <row r="255" spans="1:35" ht="24.75" customHeight="1" x14ac:dyDescent="0.25">
      <c r="A255" s="98" t="s">
        <v>28</v>
      </c>
      <c r="B255" s="245" t="s">
        <v>29</v>
      </c>
      <c r="C255" s="167" t="s">
        <v>65</v>
      </c>
      <c r="D255" s="245">
        <v>2018</v>
      </c>
      <c r="E255" s="241">
        <v>2018000143</v>
      </c>
      <c r="F255" s="315" t="s">
        <v>2255</v>
      </c>
      <c r="G255" s="245" t="s">
        <v>32</v>
      </c>
      <c r="H255" s="245" t="s">
        <v>33</v>
      </c>
      <c r="I255" s="233">
        <f>Tabla14[[#This Row],[IMPORT ADJUDICACIÓ (SENSE IVA)]]</f>
        <v>600</v>
      </c>
      <c r="J255" s="234">
        <v>726</v>
      </c>
      <c r="K255" s="234">
        <v>726</v>
      </c>
      <c r="L255" s="175"/>
      <c r="M255" s="17" t="s">
        <v>614</v>
      </c>
      <c r="N255" s="261" t="s">
        <v>307</v>
      </c>
      <c r="O255" s="316" t="s">
        <v>308</v>
      </c>
      <c r="P255" s="245" t="s">
        <v>37</v>
      </c>
      <c r="Q255" s="170" t="s">
        <v>493</v>
      </c>
      <c r="R255" s="262" t="s">
        <v>1182</v>
      </c>
      <c r="S255" s="167"/>
      <c r="T255" s="237" t="s">
        <v>309</v>
      </c>
      <c r="U255" s="176">
        <v>43112</v>
      </c>
      <c r="V255" s="176">
        <v>43115</v>
      </c>
      <c r="W255" s="176">
        <v>43388</v>
      </c>
      <c r="X255" s="177">
        <v>43388</v>
      </c>
      <c r="Y255" s="215"/>
      <c r="Z255" s="215"/>
      <c r="AA255" s="215"/>
      <c r="AB255" s="214">
        <f t="shared" si="3"/>
        <v>600</v>
      </c>
      <c r="AC255" s="256">
        <v>726</v>
      </c>
      <c r="AD255" s="242">
        <v>0.21</v>
      </c>
      <c r="AE255" s="293" t="s">
        <v>38</v>
      </c>
      <c r="AF255" s="313" t="s">
        <v>37</v>
      </c>
      <c r="AG255" s="176">
        <f>Tabla14[[#This Row],[DATA FI EXECUCIÓ]]</f>
        <v>43388</v>
      </c>
      <c r="AH255" s="214">
        <f>Tabla14[[#This Row],[IMPORT ADJUDICACIÓ (SENSE IVA)]]</f>
        <v>600</v>
      </c>
      <c r="AI255" s="240" t="s">
        <v>1857</v>
      </c>
    </row>
    <row r="256" spans="1:35" ht="24.75" customHeight="1" x14ac:dyDescent="0.25">
      <c r="A256" s="98" t="s">
        <v>28</v>
      </c>
      <c r="B256" s="248" t="s">
        <v>29</v>
      </c>
      <c r="C256" s="162" t="s">
        <v>65</v>
      </c>
      <c r="D256" s="248">
        <v>2018</v>
      </c>
      <c r="E256" s="231">
        <v>2018014112</v>
      </c>
      <c r="F256" s="250" t="s">
        <v>2256</v>
      </c>
      <c r="G256" s="248" t="s">
        <v>32</v>
      </c>
      <c r="H256" s="248" t="s">
        <v>33</v>
      </c>
      <c r="I256" s="233">
        <f>Tabla14[[#This Row],[IMPORT ADJUDICACIÓ (SENSE IVA)]]</f>
        <v>3683.0000000000005</v>
      </c>
      <c r="J256" s="234">
        <v>4456.43</v>
      </c>
      <c r="K256" s="234">
        <v>4456.43</v>
      </c>
      <c r="L256" s="162"/>
      <c r="M256" s="17" t="s">
        <v>614</v>
      </c>
      <c r="N256" s="321" t="s">
        <v>2257</v>
      </c>
      <c r="O256" s="251" t="s">
        <v>2258</v>
      </c>
      <c r="P256" s="248" t="s">
        <v>37</v>
      </c>
      <c r="Q256" s="170" t="s">
        <v>493</v>
      </c>
      <c r="R256" s="166" t="s">
        <v>500</v>
      </c>
      <c r="S256" s="162"/>
      <c r="T256" s="124" t="s">
        <v>2120</v>
      </c>
      <c r="U256" s="176">
        <v>43363</v>
      </c>
      <c r="V256" s="176">
        <v>43369</v>
      </c>
      <c r="W256" s="176">
        <v>43370</v>
      </c>
      <c r="X256" s="323">
        <v>43381</v>
      </c>
      <c r="Y256" s="213"/>
      <c r="Z256" s="213"/>
      <c r="AA256" s="213"/>
      <c r="AB256" s="214">
        <f t="shared" si="3"/>
        <v>3683.0000000000005</v>
      </c>
      <c r="AC256" s="256">
        <v>4456.43</v>
      </c>
      <c r="AD256" s="238">
        <v>0.21</v>
      </c>
      <c r="AE256" s="253" t="s">
        <v>38</v>
      </c>
      <c r="AF256" s="254" t="s">
        <v>37</v>
      </c>
      <c r="AG256" s="176">
        <f>Tabla14[[#This Row],[DATA FI EXECUCIÓ]]</f>
        <v>43381</v>
      </c>
      <c r="AH256" s="214">
        <f>Tabla14[[#This Row],[IMPORT ADJUDICACIÓ (SENSE IVA)]]</f>
        <v>3683.0000000000005</v>
      </c>
      <c r="AI256" s="240" t="s">
        <v>1857</v>
      </c>
    </row>
    <row r="257" spans="1:35" ht="24.75" customHeight="1" x14ac:dyDescent="0.25">
      <c r="A257" s="98" t="s">
        <v>28</v>
      </c>
      <c r="B257" s="245" t="s">
        <v>29</v>
      </c>
      <c r="C257" s="167" t="s">
        <v>40</v>
      </c>
      <c r="D257" s="245">
        <v>2018</v>
      </c>
      <c r="E257" s="241">
        <v>2018013859</v>
      </c>
      <c r="F257" s="315" t="s">
        <v>2259</v>
      </c>
      <c r="G257" s="245" t="s">
        <v>32</v>
      </c>
      <c r="H257" s="245" t="s">
        <v>33</v>
      </c>
      <c r="I257" s="233">
        <f>Tabla14[[#This Row],[IMPORT ADJUDICACIÓ (SENSE IVA)]]</f>
        <v>24.9</v>
      </c>
      <c r="J257" s="234">
        <v>24.9</v>
      </c>
      <c r="K257" s="234">
        <v>24.9</v>
      </c>
      <c r="L257" s="167" t="s">
        <v>52</v>
      </c>
      <c r="M257" s="167"/>
      <c r="N257" s="173" t="s">
        <v>312</v>
      </c>
      <c r="O257" s="316" t="s">
        <v>313</v>
      </c>
      <c r="P257" s="245" t="s">
        <v>37</v>
      </c>
      <c r="Q257" s="135" t="s">
        <v>493</v>
      </c>
      <c r="R257" s="124" t="s">
        <v>503</v>
      </c>
      <c r="S257" s="167"/>
      <c r="T257" s="124" t="s">
        <v>314</v>
      </c>
      <c r="U257" s="176">
        <v>43353</v>
      </c>
      <c r="V257" s="176">
        <v>43357</v>
      </c>
      <c r="W257" s="176">
        <v>43357</v>
      </c>
      <c r="X257" s="177">
        <v>43398</v>
      </c>
      <c r="Y257" s="215"/>
      <c r="Z257" s="215"/>
      <c r="AA257" s="215"/>
      <c r="AB257" s="214">
        <f t="shared" si="3"/>
        <v>24.9</v>
      </c>
      <c r="AC257" s="256">
        <v>24.9</v>
      </c>
      <c r="AD257" s="242">
        <v>0</v>
      </c>
      <c r="AE257" s="293" t="s">
        <v>38</v>
      </c>
      <c r="AF257" s="313" t="s">
        <v>37</v>
      </c>
      <c r="AG257" s="176">
        <f>Tabla14[[#This Row],[DATA FI EXECUCIÓ]]</f>
        <v>43398</v>
      </c>
      <c r="AH257" s="214">
        <f>Tabla14[[#This Row],[IMPORT ADJUDICACIÓ (SENSE IVA)]]</f>
        <v>24.9</v>
      </c>
      <c r="AI257" s="240" t="s">
        <v>1857</v>
      </c>
    </row>
    <row r="258" spans="1:35" ht="24.75" customHeight="1" x14ac:dyDescent="0.25">
      <c r="A258" s="98" t="s">
        <v>28</v>
      </c>
      <c r="B258" s="248" t="s">
        <v>29</v>
      </c>
      <c r="C258" s="162" t="s">
        <v>65</v>
      </c>
      <c r="D258" s="248">
        <v>2018</v>
      </c>
      <c r="E258" s="231">
        <v>2018014184</v>
      </c>
      <c r="F258" s="250" t="s">
        <v>2260</v>
      </c>
      <c r="G258" s="248" t="s">
        <v>32</v>
      </c>
      <c r="H258" s="248" t="s">
        <v>33</v>
      </c>
      <c r="I258" s="233">
        <f>Tabla14[[#This Row],[IMPORT ADJUDICACIÓ (SENSE IVA)]]</f>
        <v>300</v>
      </c>
      <c r="J258" s="234">
        <v>363</v>
      </c>
      <c r="K258" s="234">
        <v>363</v>
      </c>
      <c r="L258" s="162"/>
      <c r="M258" s="17" t="s">
        <v>614</v>
      </c>
      <c r="N258" s="174" t="s">
        <v>2261</v>
      </c>
      <c r="O258" s="251" t="s">
        <v>2262</v>
      </c>
      <c r="P258" s="248" t="s">
        <v>37</v>
      </c>
      <c r="Q258" s="135" t="s">
        <v>493</v>
      </c>
      <c r="R258" s="166" t="s">
        <v>2263</v>
      </c>
      <c r="S258" s="162"/>
      <c r="T258" s="124" t="s">
        <v>164</v>
      </c>
      <c r="U258" s="176">
        <v>43353</v>
      </c>
      <c r="V258" s="176">
        <v>43357</v>
      </c>
      <c r="W258" s="176">
        <v>43357</v>
      </c>
      <c r="X258" s="176">
        <v>43396</v>
      </c>
      <c r="Y258" s="213"/>
      <c r="Z258" s="213"/>
      <c r="AA258" s="213"/>
      <c r="AB258" s="214">
        <f t="shared" ref="AB258:AB321" si="4">AC258/(1+AD258)</f>
        <v>300</v>
      </c>
      <c r="AC258" s="256">
        <v>363</v>
      </c>
      <c r="AD258" s="238">
        <v>0.21</v>
      </c>
      <c r="AE258" s="253" t="s">
        <v>38</v>
      </c>
      <c r="AF258" s="254" t="s">
        <v>37</v>
      </c>
      <c r="AG258" s="176">
        <f>Tabla14[[#This Row],[DATA FI EXECUCIÓ]]</f>
        <v>43396</v>
      </c>
      <c r="AH258" s="214">
        <f>Tabla14[[#This Row],[IMPORT ADJUDICACIÓ (SENSE IVA)]]</f>
        <v>300</v>
      </c>
      <c r="AI258" s="240" t="s">
        <v>1857</v>
      </c>
    </row>
    <row r="259" spans="1:35" ht="24.75" customHeight="1" x14ac:dyDescent="0.25">
      <c r="A259" s="98" t="s">
        <v>28</v>
      </c>
      <c r="B259" s="245" t="s">
        <v>29</v>
      </c>
      <c r="C259" s="162" t="s">
        <v>65</v>
      </c>
      <c r="D259" s="245">
        <v>2018</v>
      </c>
      <c r="E259" s="241">
        <v>2018014812</v>
      </c>
      <c r="F259" s="315" t="s">
        <v>2264</v>
      </c>
      <c r="G259" s="245" t="s">
        <v>32</v>
      </c>
      <c r="H259" s="245" t="s">
        <v>33</v>
      </c>
      <c r="I259" s="233">
        <f>Tabla14[[#This Row],[IMPORT ADJUDICACIÓ (SENSE IVA)]]</f>
        <v>2445.3801652892562</v>
      </c>
      <c r="J259" s="234">
        <v>2958.91</v>
      </c>
      <c r="K259" s="234">
        <v>2958.91</v>
      </c>
      <c r="L259" s="167"/>
      <c r="M259" s="17" t="s">
        <v>614</v>
      </c>
      <c r="N259" s="322" t="s">
        <v>321</v>
      </c>
      <c r="O259" s="316" t="s">
        <v>322</v>
      </c>
      <c r="P259" s="245" t="s">
        <v>37</v>
      </c>
      <c r="Q259" s="135" t="s">
        <v>493</v>
      </c>
      <c r="R259" s="171" t="s">
        <v>930</v>
      </c>
      <c r="S259" s="167"/>
      <c r="T259" s="124" t="s">
        <v>1112</v>
      </c>
      <c r="U259" s="176">
        <v>43361</v>
      </c>
      <c r="V259" s="176">
        <v>43363</v>
      </c>
      <c r="W259" s="176">
        <v>43370</v>
      </c>
      <c r="X259" s="177">
        <v>43396</v>
      </c>
      <c r="Y259" s="215"/>
      <c r="Z259" s="215"/>
      <c r="AA259" s="215"/>
      <c r="AB259" s="214">
        <f t="shared" si="4"/>
        <v>2445.3801652892562</v>
      </c>
      <c r="AC259" s="256">
        <v>2958.91</v>
      </c>
      <c r="AD259" s="242">
        <v>0.21</v>
      </c>
      <c r="AE259" s="293" t="s">
        <v>38</v>
      </c>
      <c r="AF259" s="313" t="s">
        <v>37</v>
      </c>
      <c r="AG259" s="176">
        <f>Tabla14[[#This Row],[DATA FI EXECUCIÓ]]</f>
        <v>43396</v>
      </c>
      <c r="AH259" s="214">
        <f>Tabla14[[#This Row],[IMPORT ADJUDICACIÓ (SENSE IVA)]]</f>
        <v>2445.3801652892562</v>
      </c>
      <c r="AI259" s="240" t="s">
        <v>1857</v>
      </c>
    </row>
    <row r="260" spans="1:35" ht="24.75" customHeight="1" x14ac:dyDescent="0.25">
      <c r="A260" s="98" t="s">
        <v>28</v>
      </c>
      <c r="B260" s="248" t="s">
        <v>29</v>
      </c>
      <c r="C260" s="162" t="s">
        <v>65</v>
      </c>
      <c r="D260" s="248">
        <v>2018</v>
      </c>
      <c r="E260" s="231">
        <v>2018015314</v>
      </c>
      <c r="F260" s="250" t="s">
        <v>2265</v>
      </c>
      <c r="G260" s="248" t="s">
        <v>32</v>
      </c>
      <c r="H260" s="248" t="s">
        <v>33</v>
      </c>
      <c r="I260" s="233">
        <f>Tabla14[[#This Row],[IMPORT ADJUDICACIÓ (SENSE IVA)]]</f>
        <v>282.00000000000006</v>
      </c>
      <c r="J260" s="234">
        <v>341.22</v>
      </c>
      <c r="K260" s="234">
        <v>341.22</v>
      </c>
      <c r="L260" s="162"/>
      <c r="M260" s="17" t="s">
        <v>614</v>
      </c>
      <c r="N260" s="321" t="s">
        <v>321</v>
      </c>
      <c r="O260" s="251" t="s">
        <v>322</v>
      </c>
      <c r="P260" s="248" t="s">
        <v>37</v>
      </c>
      <c r="Q260" s="135" t="s">
        <v>493</v>
      </c>
      <c r="R260" s="171" t="s">
        <v>930</v>
      </c>
      <c r="S260" s="162"/>
      <c r="T260" s="124" t="s">
        <v>1112</v>
      </c>
      <c r="U260" s="176">
        <v>43369</v>
      </c>
      <c r="V260" s="176">
        <v>43371</v>
      </c>
      <c r="W260" s="176">
        <v>43374</v>
      </c>
      <c r="X260" s="176">
        <v>43402</v>
      </c>
      <c r="Y260" s="213"/>
      <c r="Z260" s="213"/>
      <c r="AA260" s="213"/>
      <c r="AB260" s="214">
        <f t="shared" si="4"/>
        <v>282.00000000000006</v>
      </c>
      <c r="AC260" s="256">
        <v>341.22</v>
      </c>
      <c r="AD260" s="238">
        <v>0.21</v>
      </c>
      <c r="AE260" s="253" t="s">
        <v>38</v>
      </c>
      <c r="AF260" s="254" t="s">
        <v>37</v>
      </c>
      <c r="AG260" s="176">
        <f>Tabla14[[#This Row],[DATA FI EXECUCIÓ]]</f>
        <v>43402</v>
      </c>
      <c r="AH260" s="214">
        <f>Tabla14[[#This Row],[IMPORT ADJUDICACIÓ (SENSE IVA)]]</f>
        <v>282.00000000000006</v>
      </c>
      <c r="AI260" s="240" t="s">
        <v>1857</v>
      </c>
    </row>
    <row r="261" spans="1:35" ht="24.75" customHeight="1" x14ac:dyDescent="0.25">
      <c r="A261" s="98" t="s">
        <v>28</v>
      </c>
      <c r="B261" s="245" t="s">
        <v>29</v>
      </c>
      <c r="C261" s="162" t="s">
        <v>65</v>
      </c>
      <c r="D261" s="245">
        <v>2018</v>
      </c>
      <c r="E261" s="241">
        <v>2018014726</v>
      </c>
      <c r="F261" s="315" t="s">
        <v>2266</v>
      </c>
      <c r="G261" s="245" t="s">
        <v>32</v>
      </c>
      <c r="H261" s="245" t="s">
        <v>33</v>
      </c>
      <c r="I261" s="233">
        <f>Tabla14[[#This Row],[IMPORT ADJUDICACIÓ (SENSE IVA)]]</f>
        <v>476.18181818181813</v>
      </c>
      <c r="J261" s="234">
        <v>576.17999999999995</v>
      </c>
      <c r="K261" s="234">
        <v>576.17999999999995</v>
      </c>
      <c r="L261" s="167"/>
      <c r="M261" s="17" t="s">
        <v>614</v>
      </c>
      <c r="N261" s="261" t="s">
        <v>321</v>
      </c>
      <c r="O261" s="316" t="s">
        <v>322</v>
      </c>
      <c r="P261" s="245" t="s">
        <v>37</v>
      </c>
      <c r="Q261" s="135" t="s">
        <v>493</v>
      </c>
      <c r="R261" s="171" t="s">
        <v>930</v>
      </c>
      <c r="S261" s="167"/>
      <c r="T261" s="237" t="s">
        <v>2209</v>
      </c>
      <c r="U261" s="176">
        <v>43361</v>
      </c>
      <c r="V261" s="176">
        <v>43363</v>
      </c>
      <c r="W261" s="176">
        <v>43364</v>
      </c>
      <c r="X261" s="177">
        <v>43409</v>
      </c>
      <c r="Y261" s="215"/>
      <c r="Z261" s="215"/>
      <c r="AA261" s="215"/>
      <c r="AB261" s="214">
        <f t="shared" si="4"/>
        <v>476.18181818181813</v>
      </c>
      <c r="AC261" s="256">
        <v>576.17999999999995</v>
      </c>
      <c r="AD261" s="242">
        <v>0.21</v>
      </c>
      <c r="AE261" s="293" t="s">
        <v>38</v>
      </c>
      <c r="AF261" s="313" t="s">
        <v>37</v>
      </c>
      <c r="AG261" s="176">
        <f>Tabla14[[#This Row],[DATA FI EXECUCIÓ]]</f>
        <v>43409</v>
      </c>
      <c r="AH261" s="214">
        <f>Tabla14[[#This Row],[IMPORT ADJUDICACIÓ (SENSE IVA)]]</f>
        <v>476.18181818181813</v>
      </c>
      <c r="AI261" s="240" t="s">
        <v>1857</v>
      </c>
    </row>
    <row r="262" spans="1:35" ht="24.75" customHeight="1" x14ac:dyDescent="0.25">
      <c r="A262" s="98" t="s">
        <v>28</v>
      </c>
      <c r="B262" s="245" t="s">
        <v>29</v>
      </c>
      <c r="C262" s="17" t="s">
        <v>40</v>
      </c>
      <c r="D262" s="245">
        <v>2018</v>
      </c>
      <c r="E262" s="241">
        <v>2018012316</v>
      </c>
      <c r="F262" s="315" t="s">
        <v>2267</v>
      </c>
      <c r="G262" s="245" t="s">
        <v>32</v>
      </c>
      <c r="H262" s="245" t="s">
        <v>33</v>
      </c>
      <c r="I262" s="233">
        <f>Tabla14[[#This Row],[IMPORT ADJUDICACIÓ (SENSE IVA)]]</f>
        <v>162.1</v>
      </c>
      <c r="J262" s="234">
        <v>162.1</v>
      </c>
      <c r="K262" s="234">
        <v>162.1</v>
      </c>
      <c r="L262" s="167" t="s">
        <v>52</v>
      </c>
      <c r="M262" s="167"/>
      <c r="N262" s="167"/>
      <c r="O262" s="316" t="s">
        <v>328</v>
      </c>
      <c r="P262" s="245" t="s">
        <v>37</v>
      </c>
      <c r="Q262" s="170" t="s">
        <v>493</v>
      </c>
      <c r="R262" s="262" t="s">
        <v>503</v>
      </c>
      <c r="S262" s="167"/>
      <c r="T262" s="57" t="s">
        <v>643</v>
      </c>
      <c r="U262" s="176">
        <v>43335</v>
      </c>
      <c r="V262" s="176">
        <v>43342</v>
      </c>
      <c r="W262" s="176">
        <v>43342</v>
      </c>
      <c r="X262" s="177">
        <v>43430</v>
      </c>
      <c r="Y262" s="215"/>
      <c r="Z262" s="215"/>
      <c r="AA262" s="215"/>
      <c r="AB262" s="214">
        <f t="shared" si="4"/>
        <v>162.1</v>
      </c>
      <c r="AC262" s="256">
        <v>162.1</v>
      </c>
      <c r="AD262" s="242">
        <v>0</v>
      </c>
      <c r="AE262" s="293" t="s">
        <v>38</v>
      </c>
      <c r="AF262" s="313" t="s">
        <v>37</v>
      </c>
      <c r="AG262" s="176">
        <f>Tabla14[[#This Row],[DATA FI EXECUCIÓ]]</f>
        <v>43430</v>
      </c>
      <c r="AH262" s="214">
        <f>Tabla14[[#This Row],[IMPORT ADJUDICACIÓ (SENSE IVA)]]</f>
        <v>162.1</v>
      </c>
      <c r="AI262" s="240" t="s">
        <v>1879</v>
      </c>
    </row>
    <row r="263" spans="1:35" ht="24.75" customHeight="1" x14ac:dyDescent="0.25">
      <c r="A263" s="98" t="s">
        <v>28</v>
      </c>
      <c r="B263" s="248" t="s">
        <v>29</v>
      </c>
      <c r="C263" s="17" t="s">
        <v>40</v>
      </c>
      <c r="D263" s="248">
        <v>2018</v>
      </c>
      <c r="E263" s="231">
        <v>2018014902</v>
      </c>
      <c r="F263" s="250" t="s">
        <v>2268</v>
      </c>
      <c r="G263" s="248" t="s">
        <v>32</v>
      </c>
      <c r="H263" s="248" t="s">
        <v>33</v>
      </c>
      <c r="I263" s="233">
        <f>Tabla14[[#This Row],[IMPORT ADJUDICACIÓ (SENSE IVA)]]</f>
        <v>673</v>
      </c>
      <c r="J263" s="234">
        <v>673</v>
      </c>
      <c r="K263" s="234">
        <v>673</v>
      </c>
      <c r="L263" s="167" t="s">
        <v>52</v>
      </c>
      <c r="M263" s="162"/>
      <c r="N263" s="162"/>
      <c r="O263" s="251" t="s">
        <v>328</v>
      </c>
      <c r="P263" s="248" t="s">
        <v>37</v>
      </c>
      <c r="Q263" s="165" t="s">
        <v>493</v>
      </c>
      <c r="R263" s="236" t="s">
        <v>503</v>
      </c>
      <c r="S263" s="162"/>
      <c r="T263" s="57" t="s">
        <v>643</v>
      </c>
      <c r="U263" s="176">
        <v>43363</v>
      </c>
      <c r="V263" s="176">
        <v>43363</v>
      </c>
      <c r="W263" s="176">
        <v>43364</v>
      </c>
      <c r="X263" s="176">
        <v>43430</v>
      </c>
      <c r="Y263" s="213"/>
      <c r="Z263" s="213"/>
      <c r="AA263" s="213"/>
      <c r="AB263" s="214">
        <f t="shared" si="4"/>
        <v>673</v>
      </c>
      <c r="AC263" s="256">
        <v>673</v>
      </c>
      <c r="AD263" s="238">
        <v>0</v>
      </c>
      <c r="AE263" s="253" t="s">
        <v>38</v>
      </c>
      <c r="AF263" s="254" t="s">
        <v>37</v>
      </c>
      <c r="AG263" s="176">
        <f>Tabla14[[#This Row],[DATA FI EXECUCIÓ]]</f>
        <v>43430</v>
      </c>
      <c r="AH263" s="214">
        <f>Tabla14[[#This Row],[IMPORT ADJUDICACIÓ (SENSE IVA)]]</f>
        <v>673</v>
      </c>
      <c r="AI263" s="240" t="s">
        <v>1879</v>
      </c>
    </row>
    <row r="264" spans="1:35" ht="24.75" customHeight="1" x14ac:dyDescent="0.25">
      <c r="A264" s="98" t="s">
        <v>28</v>
      </c>
      <c r="B264" s="245" t="s">
        <v>29</v>
      </c>
      <c r="C264" s="17" t="s">
        <v>40</v>
      </c>
      <c r="D264" s="245">
        <v>2018</v>
      </c>
      <c r="E264" s="241">
        <v>2018011831</v>
      </c>
      <c r="F264" s="315" t="s">
        <v>2269</v>
      </c>
      <c r="G264" s="245" t="s">
        <v>32</v>
      </c>
      <c r="H264" s="245" t="s">
        <v>33</v>
      </c>
      <c r="I264" s="233">
        <f>Tabla14[[#This Row],[IMPORT ADJUDICACIÓ (SENSE IVA)]]</f>
        <v>72.7</v>
      </c>
      <c r="J264" s="234">
        <v>72.7</v>
      </c>
      <c r="K264" s="234">
        <v>72.7</v>
      </c>
      <c r="L264" s="167" t="s">
        <v>52</v>
      </c>
      <c r="M264" s="167"/>
      <c r="N264" s="167"/>
      <c r="O264" s="316" t="s">
        <v>328</v>
      </c>
      <c r="P264" s="245" t="s">
        <v>37</v>
      </c>
      <c r="Q264" s="170" t="s">
        <v>493</v>
      </c>
      <c r="R264" s="262" t="s">
        <v>503</v>
      </c>
      <c r="S264" s="167"/>
      <c r="T264" s="57" t="s">
        <v>643</v>
      </c>
      <c r="U264" s="176">
        <v>43301</v>
      </c>
      <c r="V264" s="176">
        <v>43301</v>
      </c>
      <c r="W264" s="176">
        <v>43304</v>
      </c>
      <c r="X264" s="177">
        <v>43430</v>
      </c>
      <c r="Y264" s="215"/>
      <c r="Z264" s="215"/>
      <c r="AA264" s="215"/>
      <c r="AB264" s="214">
        <f t="shared" si="4"/>
        <v>72.7</v>
      </c>
      <c r="AC264" s="256">
        <v>72.7</v>
      </c>
      <c r="AD264" s="242">
        <v>0</v>
      </c>
      <c r="AE264" s="293" t="s">
        <v>38</v>
      </c>
      <c r="AF264" s="313" t="s">
        <v>37</v>
      </c>
      <c r="AG264" s="176">
        <f>Tabla14[[#This Row],[DATA FI EXECUCIÓ]]</f>
        <v>43430</v>
      </c>
      <c r="AH264" s="214">
        <f>Tabla14[[#This Row],[IMPORT ADJUDICACIÓ (SENSE IVA)]]</f>
        <v>72.7</v>
      </c>
      <c r="AI264" s="240" t="s">
        <v>1879</v>
      </c>
    </row>
    <row r="265" spans="1:35" ht="24.75" customHeight="1" x14ac:dyDescent="0.25">
      <c r="A265" s="98" t="s">
        <v>28</v>
      </c>
      <c r="B265" s="245" t="s">
        <v>29</v>
      </c>
      <c r="C265" s="17" t="s">
        <v>40</v>
      </c>
      <c r="D265" s="245">
        <v>2018</v>
      </c>
      <c r="E265" s="241">
        <v>2018016709</v>
      </c>
      <c r="F265" s="314" t="s">
        <v>2270</v>
      </c>
      <c r="G265" s="245" t="s">
        <v>32</v>
      </c>
      <c r="H265" s="245" t="s">
        <v>33</v>
      </c>
      <c r="I265" s="233">
        <f>Tabla14[[#This Row],[IMPORT ADJUDICACIÓ (SENSE IVA)]]</f>
        <v>568</v>
      </c>
      <c r="J265" s="234">
        <v>568</v>
      </c>
      <c r="K265" s="234">
        <v>568</v>
      </c>
      <c r="L265" s="167" t="s">
        <v>52</v>
      </c>
      <c r="M265" s="167"/>
      <c r="N265" s="167"/>
      <c r="O265" s="314" t="s">
        <v>328</v>
      </c>
      <c r="P265" s="245" t="s">
        <v>37</v>
      </c>
      <c r="Q265" s="170" t="s">
        <v>493</v>
      </c>
      <c r="R265" s="262" t="s">
        <v>503</v>
      </c>
      <c r="S265" s="167"/>
      <c r="T265" s="57" t="s">
        <v>643</v>
      </c>
      <c r="U265" s="176">
        <v>43395</v>
      </c>
      <c r="V265" s="176">
        <v>43395</v>
      </c>
      <c r="W265" s="176">
        <v>43396</v>
      </c>
      <c r="X265" s="177">
        <v>43430</v>
      </c>
      <c r="Y265" s="215"/>
      <c r="Z265" s="215"/>
      <c r="AA265" s="215"/>
      <c r="AB265" s="214">
        <f t="shared" si="4"/>
        <v>568</v>
      </c>
      <c r="AC265" s="256">
        <v>568</v>
      </c>
      <c r="AD265" s="242">
        <v>0</v>
      </c>
      <c r="AE265" s="293" t="s">
        <v>38</v>
      </c>
      <c r="AF265" s="313" t="s">
        <v>37</v>
      </c>
      <c r="AG265" s="176">
        <f>Tabla14[[#This Row],[DATA FI EXECUCIÓ]]</f>
        <v>43430</v>
      </c>
      <c r="AH265" s="214">
        <f>Tabla14[[#This Row],[IMPORT ADJUDICACIÓ (SENSE IVA)]]</f>
        <v>568</v>
      </c>
      <c r="AI265" s="240" t="s">
        <v>1879</v>
      </c>
    </row>
    <row r="266" spans="1:35" ht="24.75" customHeight="1" x14ac:dyDescent="0.25">
      <c r="A266" s="98" t="s">
        <v>28</v>
      </c>
      <c r="B266" s="248" t="s">
        <v>29</v>
      </c>
      <c r="C266" s="17" t="s">
        <v>40</v>
      </c>
      <c r="D266" s="248">
        <v>2018</v>
      </c>
      <c r="E266" s="231">
        <v>2018016866</v>
      </c>
      <c r="F266" s="314" t="s">
        <v>2271</v>
      </c>
      <c r="G266" s="248" t="s">
        <v>32</v>
      </c>
      <c r="H266" s="248" t="s">
        <v>33</v>
      </c>
      <c r="I266" s="233">
        <f>Tabla14[[#This Row],[IMPORT ADJUDICACIÓ (SENSE IVA)]]</f>
        <v>20.100000000000001</v>
      </c>
      <c r="J266" s="234">
        <v>20.100000000000001</v>
      </c>
      <c r="K266" s="234">
        <v>20.100000000000001</v>
      </c>
      <c r="L266" s="167" t="s">
        <v>52</v>
      </c>
      <c r="M266" s="162"/>
      <c r="N266" s="167"/>
      <c r="O266" s="314" t="s">
        <v>328</v>
      </c>
      <c r="P266" s="248" t="s">
        <v>37</v>
      </c>
      <c r="Q266" s="170" t="s">
        <v>493</v>
      </c>
      <c r="R266" s="262" t="s">
        <v>503</v>
      </c>
      <c r="S266" s="162"/>
      <c r="T266" s="57" t="s">
        <v>643</v>
      </c>
      <c r="U266" s="176">
        <v>43397</v>
      </c>
      <c r="V266" s="176">
        <v>43404</v>
      </c>
      <c r="W266" s="176">
        <v>43409</v>
      </c>
      <c r="X266" s="176">
        <v>43430</v>
      </c>
      <c r="Y266" s="213"/>
      <c r="Z266" s="213"/>
      <c r="AA266" s="213"/>
      <c r="AB266" s="214">
        <f t="shared" si="4"/>
        <v>20.100000000000001</v>
      </c>
      <c r="AC266" s="256">
        <v>20.100000000000001</v>
      </c>
      <c r="AD266" s="238">
        <v>0</v>
      </c>
      <c r="AE266" s="253" t="s">
        <v>38</v>
      </c>
      <c r="AF266" s="254" t="s">
        <v>37</v>
      </c>
      <c r="AG266" s="176">
        <f>Tabla14[[#This Row],[DATA FI EXECUCIÓ]]</f>
        <v>43430</v>
      </c>
      <c r="AH266" s="214">
        <f>Tabla14[[#This Row],[IMPORT ADJUDICACIÓ (SENSE IVA)]]</f>
        <v>20.100000000000001</v>
      </c>
      <c r="AI266" s="240" t="s">
        <v>1879</v>
      </c>
    </row>
    <row r="267" spans="1:35" ht="24.75" customHeight="1" x14ac:dyDescent="0.25">
      <c r="A267" s="98" t="s">
        <v>28</v>
      </c>
      <c r="B267" s="245" t="s">
        <v>29</v>
      </c>
      <c r="C267" s="17" t="s">
        <v>40</v>
      </c>
      <c r="D267" s="245">
        <v>2018</v>
      </c>
      <c r="E267" s="241">
        <v>2018018605</v>
      </c>
      <c r="F267" s="314" t="s">
        <v>2272</v>
      </c>
      <c r="G267" s="245" t="s">
        <v>32</v>
      </c>
      <c r="H267" s="245" t="s">
        <v>33</v>
      </c>
      <c r="I267" s="233">
        <f>Tabla14[[#This Row],[IMPORT ADJUDICACIÓ (SENSE IVA)]]</f>
        <v>142</v>
      </c>
      <c r="J267" s="234">
        <v>142</v>
      </c>
      <c r="K267" s="234">
        <v>142</v>
      </c>
      <c r="L267" s="167" t="s">
        <v>52</v>
      </c>
      <c r="M267" s="167"/>
      <c r="N267" s="167"/>
      <c r="O267" s="314" t="s">
        <v>328</v>
      </c>
      <c r="P267" s="245" t="s">
        <v>37</v>
      </c>
      <c r="Q267" s="170" t="s">
        <v>493</v>
      </c>
      <c r="R267" s="262" t="s">
        <v>503</v>
      </c>
      <c r="S267" s="167"/>
      <c r="T267" s="57" t="s">
        <v>643</v>
      </c>
      <c r="U267" s="176">
        <v>43431</v>
      </c>
      <c r="V267" s="176">
        <v>43438</v>
      </c>
      <c r="W267" s="176">
        <v>43439</v>
      </c>
      <c r="X267" s="177">
        <v>43444</v>
      </c>
      <c r="Y267" s="215"/>
      <c r="Z267" s="215"/>
      <c r="AA267" s="215"/>
      <c r="AB267" s="214">
        <f t="shared" si="4"/>
        <v>142</v>
      </c>
      <c r="AC267" s="256">
        <v>142</v>
      </c>
      <c r="AD267" s="242">
        <v>0</v>
      </c>
      <c r="AE267" s="293" t="s">
        <v>38</v>
      </c>
      <c r="AF267" s="313" t="s">
        <v>37</v>
      </c>
      <c r="AG267" s="176">
        <f>Tabla14[[#This Row],[DATA FI EXECUCIÓ]]</f>
        <v>43444</v>
      </c>
      <c r="AH267" s="214">
        <f>Tabla14[[#This Row],[IMPORT ADJUDICACIÓ (SENSE IVA)]]</f>
        <v>142</v>
      </c>
      <c r="AI267" s="240" t="s">
        <v>1879</v>
      </c>
    </row>
    <row r="268" spans="1:35" ht="24.75" customHeight="1" x14ac:dyDescent="0.25">
      <c r="A268" s="98" t="s">
        <v>28</v>
      </c>
      <c r="B268" s="245" t="s">
        <v>29</v>
      </c>
      <c r="C268" s="17" t="s">
        <v>65</v>
      </c>
      <c r="D268" s="245">
        <v>2018</v>
      </c>
      <c r="E268" s="241">
        <v>2018014884</v>
      </c>
      <c r="F268" s="315" t="s">
        <v>2273</v>
      </c>
      <c r="G268" s="245" t="s">
        <v>32</v>
      </c>
      <c r="H268" s="245" t="s">
        <v>33</v>
      </c>
      <c r="I268" s="233">
        <f>Tabla14[[#This Row],[IMPORT ADJUDICACIÓ (SENSE IVA)]]</f>
        <v>282.67768595041326</v>
      </c>
      <c r="J268" s="234">
        <v>342.04</v>
      </c>
      <c r="K268" s="234">
        <v>342.04</v>
      </c>
      <c r="L268" s="167"/>
      <c r="M268" s="17" t="s">
        <v>79</v>
      </c>
      <c r="N268" s="322" t="s">
        <v>339</v>
      </c>
      <c r="O268" s="316" t="s">
        <v>340</v>
      </c>
      <c r="P268" s="245" t="s">
        <v>37</v>
      </c>
      <c r="Q268" s="194" t="s">
        <v>493</v>
      </c>
      <c r="R268" s="63" t="s">
        <v>1201</v>
      </c>
      <c r="S268" s="167"/>
      <c r="T268" s="124" t="s">
        <v>98</v>
      </c>
      <c r="U268" s="176">
        <v>43363</v>
      </c>
      <c r="V268" s="176">
        <v>43363</v>
      </c>
      <c r="W268" s="176">
        <v>43364</v>
      </c>
      <c r="X268" s="177">
        <v>43396</v>
      </c>
      <c r="Y268" s="215"/>
      <c r="Z268" s="215"/>
      <c r="AA268" s="215"/>
      <c r="AB268" s="214">
        <f t="shared" si="4"/>
        <v>282.67768595041326</v>
      </c>
      <c r="AC268" s="256">
        <v>342.04</v>
      </c>
      <c r="AD268" s="242">
        <v>0.21</v>
      </c>
      <c r="AE268" s="293" t="s">
        <v>38</v>
      </c>
      <c r="AF268" s="313" t="s">
        <v>37</v>
      </c>
      <c r="AG268" s="176">
        <f>Tabla14[[#This Row],[DATA FI EXECUCIÓ]]</f>
        <v>43396</v>
      </c>
      <c r="AH268" s="214">
        <f>Tabla14[[#This Row],[IMPORT ADJUDICACIÓ (SENSE IVA)]]</f>
        <v>282.67768595041326</v>
      </c>
      <c r="AI268" s="240" t="s">
        <v>1857</v>
      </c>
    </row>
    <row r="269" spans="1:35" ht="24.75" customHeight="1" x14ac:dyDescent="0.25">
      <c r="A269" s="98" t="s">
        <v>28</v>
      </c>
      <c r="B269" s="245" t="s">
        <v>29</v>
      </c>
      <c r="C269" s="167" t="s">
        <v>65</v>
      </c>
      <c r="D269" s="245">
        <v>2018</v>
      </c>
      <c r="E269" s="241">
        <v>2018011986</v>
      </c>
      <c r="F269" s="315" t="s">
        <v>2274</v>
      </c>
      <c r="G269" s="245" t="s">
        <v>32</v>
      </c>
      <c r="H269" s="245" t="s">
        <v>33</v>
      </c>
      <c r="I269" s="233">
        <f>Tabla14[[#This Row],[IMPORT ADJUDICACIÓ (SENSE IVA)]]</f>
        <v>165.6</v>
      </c>
      <c r="J269" s="234">
        <v>165.6</v>
      </c>
      <c r="K269" s="234">
        <v>165.6</v>
      </c>
      <c r="L269" s="167"/>
      <c r="M269" s="17" t="s">
        <v>79</v>
      </c>
      <c r="N269" s="322"/>
      <c r="O269" s="316" t="s">
        <v>2275</v>
      </c>
      <c r="P269" s="245" t="s">
        <v>37</v>
      </c>
      <c r="Q269" s="194" t="s">
        <v>493</v>
      </c>
      <c r="R269" s="171" t="s">
        <v>503</v>
      </c>
      <c r="S269" s="167"/>
      <c r="T269" s="124" t="s">
        <v>2021</v>
      </c>
      <c r="U269" s="176">
        <v>43301</v>
      </c>
      <c r="V269" s="176">
        <v>43301</v>
      </c>
      <c r="W269" s="176">
        <v>43304</v>
      </c>
      <c r="X269" s="324">
        <v>43388</v>
      </c>
      <c r="Y269" s="215"/>
      <c r="Z269" s="215"/>
      <c r="AA269" s="215"/>
      <c r="AB269" s="214">
        <f t="shared" si="4"/>
        <v>165.6</v>
      </c>
      <c r="AC269" s="256">
        <v>165.6</v>
      </c>
      <c r="AD269" s="242">
        <v>0</v>
      </c>
      <c r="AE269" s="293" t="s">
        <v>38</v>
      </c>
      <c r="AF269" s="313" t="s">
        <v>37</v>
      </c>
      <c r="AG269" s="176">
        <f>Tabla14[[#This Row],[DATA FI EXECUCIÓ]]</f>
        <v>43388</v>
      </c>
      <c r="AH269" s="214">
        <f>Tabla14[[#This Row],[IMPORT ADJUDICACIÓ (SENSE IVA)]]</f>
        <v>165.6</v>
      </c>
      <c r="AI269" s="240" t="s">
        <v>1879</v>
      </c>
    </row>
    <row r="270" spans="1:35" ht="24.75" customHeight="1" x14ac:dyDescent="0.25">
      <c r="A270" s="98" t="s">
        <v>28</v>
      </c>
      <c r="B270" s="248" t="s">
        <v>29</v>
      </c>
      <c r="C270" s="162" t="s">
        <v>65</v>
      </c>
      <c r="D270" s="248">
        <v>2018</v>
      </c>
      <c r="E270" s="231">
        <v>2018014111</v>
      </c>
      <c r="F270" s="250" t="s">
        <v>2276</v>
      </c>
      <c r="G270" s="248" t="s">
        <v>32</v>
      </c>
      <c r="H270" s="248" t="s">
        <v>33</v>
      </c>
      <c r="I270" s="233">
        <f>Tabla14[[#This Row],[IMPORT ADJUDICACIÓ (SENSE IVA)]]</f>
        <v>1202.504132231405</v>
      </c>
      <c r="J270" s="234">
        <v>1455.03</v>
      </c>
      <c r="K270" s="234">
        <v>1455.03</v>
      </c>
      <c r="L270" s="162"/>
      <c r="M270" s="17" t="s">
        <v>79</v>
      </c>
      <c r="N270" s="321"/>
      <c r="O270" s="251" t="s">
        <v>2277</v>
      </c>
      <c r="P270" s="248" t="s">
        <v>37</v>
      </c>
      <c r="Q270" s="194" t="s">
        <v>493</v>
      </c>
      <c r="R270" s="166" t="s">
        <v>1630</v>
      </c>
      <c r="S270" s="162"/>
      <c r="T270" s="124" t="s">
        <v>2278</v>
      </c>
      <c r="U270" s="176">
        <v>43363</v>
      </c>
      <c r="V270" s="176">
        <v>43369</v>
      </c>
      <c r="W270" s="176">
        <v>43370</v>
      </c>
      <c r="X270" s="323">
        <v>43381</v>
      </c>
      <c r="Y270" s="213"/>
      <c r="Z270" s="213"/>
      <c r="AA270" s="213"/>
      <c r="AB270" s="214">
        <f t="shared" si="4"/>
        <v>1202.504132231405</v>
      </c>
      <c r="AC270" s="256">
        <v>1455.03</v>
      </c>
      <c r="AD270" s="238">
        <v>0.21</v>
      </c>
      <c r="AE270" s="253" t="s">
        <v>38</v>
      </c>
      <c r="AF270" s="254" t="s">
        <v>37</v>
      </c>
      <c r="AG270" s="176">
        <f>Tabla14[[#This Row],[DATA FI EXECUCIÓ]]</f>
        <v>43381</v>
      </c>
      <c r="AH270" s="214">
        <f>Tabla14[[#This Row],[IMPORT ADJUDICACIÓ (SENSE IVA)]]</f>
        <v>1202.504132231405</v>
      </c>
      <c r="AI270" s="240" t="s">
        <v>1879</v>
      </c>
    </row>
    <row r="271" spans="1:35" ht="24.75" customHeight="1" x14ac:dyDescent="0.25">
      <c r="A271" s="98" t="s">
        <v>28</v>
      </c>
      <c r="B271" s="245" t="s">
        <v>29</v>
      </c>
      <c r="C271" s="167" t="s">
        <v>65</v>
      </c>
      <c r="D271" s="245">
        <v>2018</v>
      </c>
      <c r="E271" s="241">
        <v>2018014110</v>
      </c>
      <c r="F271" s="315" t="s">
        <v>2279</v>
      </c>
      <c r="G271" s="245" t="s">
        <v>32</v>
      </c>
      <c r="H271" s="245" t="s">
        <v>33</v>
      </c>
      <c r="I271" s="233">
        <f>Tabla14[[#This Row],[IMPORT ADJUDICACIÓ (SENSE IVA)]]</f>
        <v>5252.5041322314055</v>
      </c>
      <c r="J271" s="234">
        <f>Tabla14[[#This Row],[VALOR ESTIMAT]]</f>
        <v>6355.5300000000007</v>
      </c>
      <c r="K271" s="234">
        <f>6403.93-48.4</f>
        <v>6355.5300000000007</v>
      </c>
      <c r="L271" s="167"/>
      <c r="M271" s="17" t="s">
        <v>79</v>
      </c>
      <c r="N271" s="322"/>
      <c r="O271" s="316" t="s">
        <v>2277</v>
      </c>
      <c r="P271" s="245" t="s">
        <v>37</v>
      </c>
      <c r="Q271" s="194" t="s">
        <v>493</v>
      </c>
      <c r="R271" s="166" t="s">
        <v>1630</v>
      </c>
      <c r="S271" s="167"/>
      <c r="T271" s="124" t="s">
        <v>2278</v>
      </c>
      <c r="U271" s="176">
        <v>43363</v>
      </c>
      <c r="V271" s="176">
        <v>43369</v>
      </c>
      <c r="W271" s="176">
        <v>43370</v>
      </c>
      <c r="X271" s="324">
        <v>43381</v>
      </c>
      <c r="Y271" s="215"/>
      <c r="Z271" s="215"/>
      <c r="AA271" s="215"/>
      <c r="AB271" s="214">
        <f t="shared" si="4"/>
        <v>5252.5041322314055</v>
      </c>
      <c r="AC271" s="256">
        <f>6403.93-48.4</f>
        <v>6355.5300000000007</v>
      </c>
      <c r="AD271" s="242">
        <v>0.21</v>
      </c>
      <c r="AE271" s="293" t="s">
        <v>38</v>
      </c>
      <c r="AF271" s="313" t="s">
        <v>37</v>
      </c>
      <c r="AG271" s="176">
        <f>Tabla14[[#This Row],[DATA FI EXECUCIÓ]]</f>
        <v>43381</v>
      </c>
      <c r="AH271" s="214">
        <f>Tabla14[[#This Row],[IMPORT ADJUDICACIÓ (SENSE IVA)]]</f>
        <v>5252.5041322314055</v>
      </c>
      <c r="AI271" s="240" t="s">
        <v>1879</v>
      </c>
    </row>
    <row r="272" spans="1:35" ht="24.75" customHeight="1" x14ac:dyDescent="0.25">
      <c r="A272" s="98" t="s">
        <v>28</v>
      </c>
      <c r="B272" s="248" t="s">
        <v>29</v>
      </c>
      <c r="C272" s="162" t="s">
        <v>40</v>
      </c>
      <c r="D272" s="248">
        <v>2018</v>
      </c>
      <c r="E272" s="231">
        <v>2018017979</v>
      </c>
      <c r="F272" s="314" t="s">
        <v>2280</v>
      </c>
      <c r="G272" s="248" t="s">
        <v>32</v>
      </c>
      <c r="H272" s="248" t="s">
        <v>33</v>
      </c>
      <c r="I272" s="233">
        <f>Tabla14[[#This Row],[IMPORT ADJUDICACIÓ (SENSE IVA)]]</f>
        <v>342</v>
      </c>
      <c r="J272" s="234">
        <v>413.82</v>
      </c>
      <c r="K272" s="234">
        <v>413.82</v>
      </c>
      <c r="L272" s="162" t="s">
        <v>52</v>
      </c>
      <c r="M272" s="162"/>
      <c r="N272" s="260"/>
      <c r="O272" s="314" t="s">
        <v>2281</v>
      </c>
      <c r="P272" s="248" t="s">
        <v>37</v>
      </c>
      <c r="Q272" s="194" t="s">
        <v>493</v>
      </c>
      <c r="R272" s="236">
        <v>8102</v>
      </c>
      <c r="S272" s="162"/>
      <c r="T272" s="237" t="s">
        <v>2282</v>
      </c>
      <c r="U272" s="176">
        <v>43413</v>
      </c>
      <c r="V272" s="176">
        <v>43417</v>
      </c>
      <c r="W272" s="176">
        <v>43419</v>
      </c>
      <c r="X272" s="176">
        <v>43451</v>
      </c>
      <c r="Y272" s="213"/>
      <c r="Z272" s="213"/>
      <c r="AA272" s="213"/>
      <c r="AB272" s="214">
        <f t="shared" si="4"/>
        <v>342</v>
      </c>
      <c r="AC272" s="256">
        <v>413.82</v>
      </c>
      <c r="AD272" s="238">
        <v>0.21</v>
      </c>
      <c r="AE272" s="253" t="s">
        <v>38</v>
      </c>
      <c r="AF272" s="254" t="s">
        <v>37</v>
      </c>
      <c r="AG272" s="176">
        <f>Tabla14[[#This Row],[DATA FI EXECUCIÓ]]</f>
        <v>43451</v>
      </c>
      <c r="AH272" s="214">
        <f>Tabla14[[#This Row],[IMPORT ADJUDICACIÓ (SENSE IVA)]]</f>
        <v>342</v>
      </c>
      <c r="AI272" s="240" t="s">
        <v>1879</v>
      </c>
    </row>
    <row r="273" spans="1:35" ht="24.75" customHeight="1" x14ac:dyDescent="0.25">
      <c r="A273" s="98" t="s">
        <v>28</v>
      </c>
      <c r="B273" s="248" t="s">
        <v>29</v>
      </c>
      <c r="C273" s="162" t="s">
        <v>40</v>
      </c>
      <c r="D273" s="248">
        <v>2018</v>
      </c>
      <c r="E273" s="231">
        <v>2018013179</v>
      </c>
      <c r="F273" s="250" t="s">
        <v>2283</v>
      </c>
      <c r="G273" s="248" t="s">
        <v>32</v>
      </c>
      <c r="H273" s="248" t="s">
        <v>33</v>
      </c>
      <c r="I273" s="233">
        <f>Tabla14[[#This Row],[IMPORT ADJUDICACIÓ (SENSE IVA)]]</f>
        <v>3000</v>
      </c>
      <c r="J273" s="234">
        <v>3630</v>
      </c>
      <c r="K273" s="234">
        <v>3630</v>
      </c>
      <c r="L273" s="162" t="s">
        <v>52</v>
      </c>
      <c r="M273" s="162"/>
      <c r="N273" s="162" t="s">
        <v>2284</v>
      </c>
      <c r="O273" s="251" t="s">
        <v>2285</v>
      </c>
      <c r="P273" s="248" t="s">
        <v>37</v>
      </c>
      <c r="Q273" s="165" t="s">
        <v>493</v>
      </c>
      <c r="R273" s="303">
        <v>8043</v>
      </c>
      <c r="S273" s="162"/>
      <c r="T273" s="124" t="s">
        <v>1623</v>
      </c>
      <c r="U273" s="176">
        <v>43363</v>
      </c>
      <c r="V273" s="176">
        <v>43369</v>
      </c>
      <c r="W273" s="176">
        <v>43370</v>
      </c>
      <c r="X273" s="176">
        <v>43381</v>
      </c>
      <c r="Y273" s="213"/>
      <c r="Z273" s="213"/>
      <c r="AA273" s="213"/>
      <c r="AB273" s="214">
        <f t="shared" si="4"/>
        <v>3000</v>
      </c>
      <c r="AC273" s="256">
        <v>3630</v>
      </c>
      <c r="AD273" s="238">
        <v>0.21</v>
      </c>
      <c r="AE273" s="253" t="s">
        <v>38</v>
      </c>
      <c r="AF273" s="254" t="s">
        <v>37</v>
      </c>
      <c r="AG273" s="176">
        <f>Tabla14[[#This Row],[DATA FI EXECUCIÓ]]</f>
        <v>43381</v>
      </c>
      <c r="AH273" s="214">
        <f>Tabla14[[#This Row],[IMPORT ADJUDICACIÓ (SENSE IVA)]]</f>
        <v>3000</v>
      </c>
      <c r="AI273" s="240" t="s">
        <v>1857</v>
      </c>
    </row>
    <row r="274" spans="1:35" ht="24.75" customHeight="1" x14ac:dyDescent="0.25">
      <c r="A274" s="98" t="s">
        <v>28</v>
      </c>
      <c r="B274" s="248" t="s">
        <v>29</v>
      </c>
      <c r="C274" s="117" t="s">
        <v>40</v>
      </c>
      <c r="D274" s="248">
        <v>2018</v>
      </c>
      <c r="E274" s="231">
        <v>2018010900</v>
      </c>
      <c r="F274" s="250" t="s">
        <v>2286</v>
      </c>
      <c r="G274" s="248" t="s">
        <v>32</v>
      </c>
      <c r="H274" s="248" t="s">
        <v>33</v>
      </c>
      <c r="I274" s="233">
        <f>Tabla14[[#This Row],[IMPORT ADJUDICACIÓ (SENSE IVA)]]</f>
        <v>150.39669421487602</v>
      </c>
      <c r="J274" s="234">
        <v>181.98</v>
      </c>
      <c r="K274" s="234">
        <v>181.98</v>
      </c>
      <c r="L274" s="117" t="s">
        <v>52</v>
      </c>
      <c r="M274" s="162"/>
      <c r="N274" s="260" t="s">
        <v>1742</v>
      </c>
      <c r="O274" s="251" t="s">
        <v>1743</v>
      </c>
      <c r="P274" s="248" t="s">
        <v>37</v>
      </c>
      <c r="Q274" s="165" t="s">
        <v>493</v>
      </c>
      <c r="R274" s="236">
        <v>8187</v>
      </c>
      <c r="S274" s="162"/>
      <c r="T274" s="124" t="s">
        <v>722</v>
      </c>
      <c r="U274" s="176">
        <v>43287</v>
      </c>
      <c r="V274" s="176">
        <v>43301</v>
      </c>
      <c r="W274" s="176">
        <v>43304</v>
      </c>
      <c r="X274" s="176">
        <v>43396</v>
      </c>
      <c r="Y274" s="213"/>
      <c r="Z274" s="213"/>
      <c r="AA274" s="213"/>
      <c r="AB274" s="214">
        <f t="shared" si="4"/>
        <v>150.39669421487602</v>
      </c>
      <c r="AC274" s="256">
        <v>181.98</v>
      </c>
      <c r="AD274" s="238">
        <v>0.21</v>
      </c>
      <c r="AE274" s="253" t="s">
        <v>38</v>
      </c>
      <c r="AF274" s="254" t="s">
        <v>37</v>
      </c>
      <c r="AG274" s="176">
        <f>Tabla14[[#This Row],[DATA FI EXECUCIÓ]]</f>
        <v>43396</v>
      </c>
      <c r="AH274" s="214">
        <f>Tabla14[[#This Row],[IMPORT ADJUDICACIÓ (SENSE IVA)]]</f>
        <v>150.39669421487602</v>
      </c>
      <c r="AI274" s="240" t="s">
        <v>1857</v>
      </c>
    </row>
    <row r="275" spans="1:35" ht="24.75" customHeight="1" x14ac:dyDescent="0.25">
      <c r="A275" s="98" t="s">
        <v>28</v>
      </c>
      <c r="B275" s="245" t="s">
        <v>29</v>
      </c>
      <c r="C275" s="117" t="s">
        <v>40</v>
      </c>
      <c r="D275" s="245">
        <v>2018</v>
      </c>
      <c r="E275" s="241">
        <v>2018018060</v>
      </c>
      <c r="F275" s="314" t="s">
        <v>2287</v>
      </c>
      <c r="G275" s="245" t="s">
        <v>32</v>
      </c>
      <c r="H275" s="245" t="s">
        <v>33</v>
      </c>
      <c r="I275" s="233">
        <f>Tabla14[[#This Row],[IMPORT ADJUDICACIÓ (SENSE IVA)]]</f>
        <v>140</v>
      </c>
      <c r="J275" s="234">
        <v>169.4</v>
      </c>
      <c r="K275" s="234">
        <v>169.4</v>
      </c>
      <c r="L275" s="117" t="s">
        <v>52</v>
      </c>
      <c r="M275" s="167"/>
      <c r="N275" s="260" t="s">
        <v>1742</v>
      </c>
      <c r="O275" s="314" t="s">
        <v>1743</v>
      </c>
      <c r="P275" s="245" t="s">
        <v>37</v>
      </c>
      <c r="Q275" s="165" t="s">
        <v>493</v>
      </c>
      <c r="R275" s="236">
        <v>8187</v>
      </c>
      <c r="S275" s="167"/>
      <c r="T275" s="124" t="s">
        <v>722</v>
      </c>
      <c r="U275" s="176">
        <v>43417</v>
      </c>
      <c r="V275" s="176">
        <v>43417</v>
      </c>
      <c r="W275" s="176">
        <v>43419</v>
      </c>
      <c r="X275" s="177">
        <v>43444</v>
      </c>
      <c r="Y275" s="215"/>
      <c r="Z275" s="215"/>
      <c r="AA275" s="215"/>
      <c r="AB275" s="214">
        <f t="shared" si="4"/>
        <v>140</v>
      </c>
      <c r="AC275" s="256">
        <v>169.4</v>
      </c>
      <c r="AD275" s="242">
        <v>0.21</v>
      </c>
      <c r="AE275" s="293" t="s">
        <v>38</v>
      </c>
      <c r="AF275" s="313" t="s">
        <v>37</v>
      </c>
      <c r="AG275" s="176">
        <f>Tabla14[[#This Row],[DATA FI EXECUCIÓ]]</f>
        <v>43444</v>
      </c>
      <c r="AH275" s="214">
        <f>Tabla14[[#This Row],[IMPORT ADJUDICACIÓ (SENSE IVA)]]</f>
        <v>140</v>
      </c>
      <c r="AI275" s="240" t="s">
        <v>1857</v>
      </c>
    </row>
    <row r="276" spans="1:35" ht="24.75" customHeight="1" x14ac:dyDescent="0.25">
      <c r="A276" s="98" t="s">
        <v>28</v>
      </c>
      <c r="B276" s="248" t="s">
        <v>29</v>
      </c>
      <c r="C276" s="162" t="s">
        <v>65</v>
      </c>
      <c r="D276" s="248">
        <v>2018</v>
      </c>
      <c r="E276" s="231">
        <v>2018010936</v>
      </c>
      <c r="F276" s="250" t="s">
        <v>2288</v>
      </c>
      <c r="G276" s="248" t="s">
        <v>32</v>
      </c>
      <c r="H276" s="248" t="s">
        <v>33</v>
      </c>
      <c r="I276" s="233">
        <f>Tabla14[[#This Row],[IMPORT ADJUDICACIÓ (SENSE IVA)]]</f>
        <v>1124.1999999999998</v>
      </c>
      <c r="J276" s="234">
        <v>1236.6199999999999</v>
      </c>
      <c r="K276" s="234">
        <v>1236.6199999999999</v>
      </c>
      <c r="L276" s="162"/>
      <c r="M276" s="17" t="s">
        <v>79</v>
      </c>
      <c r="N276" s="260" t="s">
        <v>352</v>
      </c>
      <c r="O276" s="251" t="s">
        <v>353</v>
      </c>
      <c r="P276" s="248" t="s">
        <v>37</v>
      </c>
      <c r="Q276" s="165" t="s">
        <v>493</v>
      </c>
      <c r="R276" s="236" t="s">
        <v>503</v>
      </c>
      <c r="S276" s="162"/>
      <c r="T276" s="124" t="s">
        <v>2289</v>
      </c>
      <c r="U276" s="176">
        <v>43293</v>
      </c>
      <c r="V276" s="176">
        <v>43300</v>
      </c>
      <c r="W276" s="176">
        <v>43301</v>
      </c>
      <c r="X276" s="176">
        <v>43416</v>
      </c>
      <c r="Y276" s="213"/>
      <c r="Z276" s="213"/>
      <c r="AA276" s="213"/>
      <c r="AB276" s="214">
        <f t="shared" si="4"/>
        <v>1124.1999999999998</v>
      </c>
      <c r="AC276" s="256">
        <v>1236.6199999999999</v>
      </c>
      <c r="AD276" s="238">
        <v>0.1</v>
      </c>
      <c r="AE276" s="253" t="s">
        <v>38</v>
      </c>
      <c r="AF276" s="254" t="s">
        <v>37</v>
      </c>
      <c r="AG276" s="176">
        <f>Tabla14[[#This Row],[DATA FI EXECUCIÓ]]</f>
        <v>43416</v>
      </c>
      <c r="AH276" s="214">
        <f>Tabla14[[#This Row],[IMPORT ADJUDICACIÓ (SENSE IVA)]]</f>
        <v>1124.1999999999998</v>
      </c>
      <c r="AI276" s="240" t="s">
        <v>1857</v>
      </c>
    </row>
    <row r="277" spans="1:35" ht="24.75" customHeight="1" x14ac:dyDescent="0.25">
      <c r="A277" s="98" t="s">
        <v>28</v>
      </c>
      <c r="B277" s="248" t="s">
        <v>29</v>
      </c>
      <c r="C277" s="162" t="s">
        <v>65</v>
      </c>
      <c r="D277" s="248">
        <v>2018</v>
      </c>
      <c r="E277" s="231">
        <v>2018016078</v>
      </c>
      <c r="F277" s="314" t="s">
        <v>2290</v>
      </c>
      <c r="G277" s="248" t="s">
        <v>32</v>
      </c>
      <c r="H277" s="248" t="s">
        <v>33</v>
      </c>
      <c r="I277" s="233">
        <f>Tabla14[[#This Row],[IMPORT ADJUDICACIÓ (SENSE IVA)]]</f>
        <v>288.59999999999997</v>
      </c>
      <c r="J277" s="234">
        <v>317.45999999999998</v>
      </c>
      <c r="K277" s="234">
        <v>317.45999999999998</v>
      </c>
      <c r="L277" s="162"/>
      <c r="M277" s="17" t="s">
        <v>79</v>
      </c>
      <c r="N277" s="260" t="s">
        <v>352</v>
      </c>
      <c r="O277" s="314" t="s">
        <v>353</v>
      </c>
      <c r="P277" s="248" t="s">
        <v>37</v>
      </c>
      <c r="Q277" s="165" t="s">
        <v>493</v>
      </c>
      <c r="R277" s="236" t="s">
        <v>503</v>
      </c>
      <c r="S277" s="162"/>
      <c r="T277" s="237" t="s">
        <v>2291</v>
      </c>
      <c r="U277" s="176">
        <v>43381</v>
      </c>
      <c r="V277" s="176">
        <v>43381</v>
      </c>
      <c r="W277" s="176">
        <v>43395</v>
      </c>
      <c r="X277" s="176">
        <v>43396</v>
      </c>
      <c r="Y277" s="213"/>
      <c r="Z277" s="213"/>
      <c r="AA277" s="213"/>
      <c r="AB277" s="214">
        <f t="shared" si="4"/>
        <v>288.59999999999997</v>
      </c>
      <c r="AC277" s="256">
        <v>317.45999999999998</v>
      </c>
      <c r="AD277" s="238">
        <v>0.1</v>
      </c>
      <c r="AE277" s="253" t="s">
        <v>38</v>
      </c>
      <c r="AF277" s="254" t="s">
        <v>37</v>
      </c>
      <c r="AG277" s="176">
        <f>Tabla14[[#This Row],[DATA FI EXECUCIÓ]]</f>
        <v>43396</v>
      </c>
      <c r="AH277" s="214">
        <f>Tabla14[[#This Row],[IMPORT ADJUDICACIÓ (SENSE IVA)]]</f>
        <v>288.59999999999997</v>
      </c>
      <c r="AI277" s="240" t="s">
        <v>1857</v>
      </c>
    </row>
    <row r="278" spans="1:35" ht="24.75" customHeight="1" x14ac:dyDescent="0.25">
      <c r="A278" s="98" t="s">
        <v>28</v>
      </c>
      <c r="B278" s="245" t="s">
        <v>29</v>
      </c>
      <c r="C278" s="162" t="s">
        <v>65</v>
      </c>
      <c r="D278" s="245">
        <v>2018</v>
      </c>
      <c r="E278" s="241">
        <v>2018014092</v>
      </c>
      <c r="F278" s="315" t="s">
        <v>2292</v>
      </c>
      <c r="G278" s="245" t="s">
        <v>32</v>
      </c>
      <c r="H278" s="245" t="s">
        <v>33</v>
      </c>
      <c r="I278" s="233">
        <f>Tabla14[[#This Row],[IMPORT ADJUDICACIÓ (SENSE IVA)]]</f>
        <v>10000</v>
      </c>
      <c r="J278" s="234">
        <v>12100</v>
      </c>
      <c r="K278" s="234">
        <v>12100</v>
      </c>
      <c r="L278" s="167"/>
      <c r="M278" s="17" t="s">
        <v>79</v>
      </c>
      <c r="N278" s="322" t="s">
        <v>2293</v>
      </c>
      <c r="O278" s="316" t="s">
        <v>2294</v>
      </c>
      <c r="P278" s="245" t="s">
        <v>37</v>
      </c>
      <c r="Q278" s="165" t="s">
        <v>493</v>
      </c>
      <c r="R278" s="171" t="s">
        <v>2295</v>
      </c>
      <c r="S278" s="167"/>
      <c r="T278" s="124" t="s">
        <v>2120</v>
      </c>
      <c r="U278" s="176">
        <v>43363</v>
      </c>
      <c r="V278" s="176">
        <v>43369</v>
      </c>
      <c r="W278" s="176">
        <v>43370</v>
      </c>
      <c r="X278" s="177">
        <v>43381</v>
      </c>
      <c r="Y278" s="215"/>
      <c r="Z278" s="215"/>
      <c r="AA278" s="215"/>
      <c r="AB278" s="214">
        <f t="shared" si="4"/>
        <v>10000</v>
      </c>
      <c r="AC278" s="256">
        <v>12100</v>
      </c>
      <c r="AD278" s="242">
        <v>0.21</v>
      </c>
      <c r="AE278" s="293" t="s">
        <v>38</v>
      </c>
      <c r="AF278" s="313" t="s">
        <v>37</v>
      </c>
      <c r="AG278" s="176">
        <f>Tabla14[[#This Row],[DATA FI EXECUCIÓ]]</f>
        <v>43381</v>
      </c>
      <c r="AH278" s="214">
        <f>Tabla14[[#This Row],[IMPORT ADJUDICACIÓ (SENSE IVA)]]</f>
        <v>10000</v>
      </c>
      <c r="AI278" s="240" t="s">
        <v>1857</v>
      </c>
    </row>
    <row r="279" spans="1:35" ht="24.75" customHeight="1" x14ac:dyDescent="0.25">
      <c r="A279" s="98" t="s">
        <v>28</v>
      </c>
      <c r="B279" s="248" t="s">
        <v>29</v>
      </c>
      <c r="C279" s="162" t="s">
        <v>65</v>
      </c>
      <c r="D279" s="248">
        <v>2018</v>
      </c>
      <c r="E279" s="231">
        <v>2018010793</v>
      </c>
      <c r="F279" s="250" t="s">
        <v>2296</v>
      </c>
      <c r="G279" s="248" t="s">
        <v>32</v>
      </c>
      <c r="H279" s="248" t="s">
        <v>33</v>
      </c>
      <c r="I279" s="233">
        <f>Tabla14[[#This Row],[IMPORT ADJUDICACIÓ (SENSE IVA)]]</f>
        <v>180.00000000000003</v>
      </c>
      <c r="J279" s="234">
        <v>217.8</v>
      </c>
      <c r="K279" s="234">
        <v>217.8</v>
      </c>
      <c r="L279" s="162"/>
      <c r="M279" s="17" t="s">
        <v>79</v>
      </c>
      <c r="N279" s="321" t="s">
        <v>2297</v>
      </c>
      <c r="O279" s="319" t="s">
        <v>2298</v>
      </c>
      <c r="P279" s="248" t="s">
        <v>37</v>
      </c>
      <c r="Q279" s="165" t="s">
        <v>493</v>
      </c>
      <c r="R279" s="166" t="s">
        <v>684</v>
      </c>
      <c r="S279" s="162"/>
      <c r="T279" s="124" t="s">
        <v>1977</v>
      </c>
      <c r="U279" s="176">
        <v>43287</v>
      </c>
      <c r="V279" s="176">
        <v>43301</v>
      </c>
      <c r="W279" s="176">
        <v>43304</v>
      </c>
      <c r="X279" s="176">
        <v>43444</v>
      </c>
      <c r="Y279" s="213"/>
      <c r="Z279" s="213"/>
      <c r="AA279" s="213"/>
      <c r="AB279" s="214">
        <f t="shared" si="4"/>
        <v>180.00000000000003</v>
      </c>
      <c r="AC279" s="256">
        <v>217.8</v>
      </c>
      <c r="AD279" s="238">
        <v>0.21</v>
      </c>
      <c r="AE279" s="253" t="s">
        <v>38</v>
      </c>
      <c r="AF279" s="254" t="s">
        <v>37</v>
      </c>
      <c r="AG279" s="176">
        <f>Tabla14[[#This Row],[DATA FI EXECUCIÓ]]</f>
        <v>43444</v>
      </c>
      <c r="AH279" s="214">
        <f>Tabla14[[#This Row],[IMPORT ADJUDICACIÓ (SENSE IVA)]]</f>
        <v>180.00000000000003</v>
      </c>
      <c r="AI279" s="240" t="s">
        <v>1857</v>
      </c>
    </row>
    <row r="280" spans="1:35" ht="24.75" customHeight="1" x14ac:dyDescent="0.25">
      <c r="A280" s="98" t="s">
        <v>28</v>
      </c>
      <c r="B280" s="248" t="s">
        <v>29</v>
      </c>
      <c r="C280" s="162" t="s">
        <v>65</v>
      </c>
      <c r="D280" s="248">
        <v>2018</v>
      </c>
      <c r="E280" s="231">
        <v>2018011109</v>
      </c>
      <c r="F280" s="250" t="s">
        <v>2299</v>
      </c>
      <c r="G280" s="248" t="s">
        <v>32</v>
      </c>
      <c r="H280" s="248" t="s">
        <v>33</v>
      </c>
      <c r="I280" s="233">
        <f>Tabla14[[#This Row],[IMPORT ADJUDICACIÓ (SENSE IVA)]]</f>
        <v>530</v>
      </c>
      <c r="J280" s="234">
        <v>641.29999999999995</v>
      </c>
      <c r="K280" s="234">
        <v>641.29999999999995</v>
      </c>
      <c r="L280" s="162"/>
      <c r="M280" s="17" t="s">
        <v>79</v>
      </c>
      <c r="N280" s="174"/>
      <c r="O280" s="251" t="s">
        <v>2300</v>
      </c>
      <c r="P280" s="248" t="s">
        <v>37</v>
      </c>
      <c r="Q280" s="165" t="s">
        <v>493</v>
      </c>
      <c r="R280" s="166" t="s">
        <v>1789</v>
      </c>
      <c r="S280" s="162"/>
      <c r="T280" s="124" t="s">
        <v>2301</v>
      </c>
      <c r="U280" s="176">
        <v>43292</v>
      </c>
      <c r="V280" s="176">
        <v>43301</v>
      </c>
      <c r="W280" s="176">
        <v>43304</v>
      </c>
      <c r="X280" s="176">
        <v>43396</v>
      </c>
      <c r="Y280" s="213"/>
      <c r="Z280" s="213"/>
      <c r="AA280" s="213"/>
      <c r="AB280" s="214">
        <f t="shared" si="4"/>
        <v>530</v>
      </c>
      <c r="AC280" s="256">
        <v>641.29999999999995</v>
      </c>
      <c r="AD280" s="238">
        <v>0.21</v>
      </c>
      <c r="AE280" s="253" t="s">
        <v>38</v>
      </c>
      <c r="AF280" s="254" t="s">
        <v>37</v>
      </c>
      <c r="AG280" s="176">
        <f>Tabla14[[#This Row],[DATA FI EXECUCIÓ]]</f>
        <v>43396</v>
      </c>
      <c r="AH280" s="214">
        <f>Tabla14[[#This Row],[IMPORT ADJUDICACIÓ (SENSE IVA)]]</f>
        <v>530</v>
      </c>
      <c r="AI280" s="240" t="s">
        <v>1879</v>
      </c>
    </row>
    <row r="281" spans="1:35" ht="24.75" customHeight="1" x14ac:dyDescent="0.25">
      <c r="A281" s="98" t="s">
        <v>28</v>
      </c>
      <c r="B281" s="245" t="s">
        <v>29</v>
      </c>
      <c r="C281" s="167" t="s">
        <v>65</v>
      </c>
      <c r="D281" s="245">
        <v>2018</v>
      </c>
      <c r="E281" s="241">
        <v>2018011110</v>
      </c>
      <c r="F281" s="315" t="s">
        <v>2302</v>
      </c>
      <c r="G281" s="245" t="s">
        <v>32</v>
      </c>
      <c r="H281" s="245" t="s">
        <v>33</v>
      </c>
      <c r="I281" s="233">
        <f>Tabla14[[#This Row],[IMPORT ADJUDICACIÓ (SENSE IVA)]]</f>
        <v>530</v>
      </c>
      <c r="J281" s="234">
        <v>641.29999999999995</v>
      </c>
      <c r="K281" s="234">
        <v>641.29999999999995</v>
      </c>
      <c r="L281" s="167"/>
      <c r="M281" s="17" t="s">
        <v>79</v>
      </c>
      <c r="N281" s="174"/>
      <c r="O281" s="316" t="s">
        <v>2300</v>
      </c>
      <c r="P281" s="245" t="s">
        <v>37</v>
      </c>
      <c r="Q281" s="165" t="s">
        <v>493</v>
      </c>
      <c r="R281" s="171" t="s">
        <v>1789</v>
      </c>
      <c r="S281" s="167"/>
      <c r="T281" s="124" t="s">
        <v>2301</v>
      </c>
      <c r="U281" s="176">
        <v>43292</v>
      </c>
      <c r="V281" s="176">
        <v>43301</v>
      </c>
      <c r="W281" s="176">
        <v>43304</v>
      </c>
      <c r="X281" s="177">
        <v>43396</v>
      </c>
      <c r="Y281" s="215"/>
      <c r="Z281" s="215"/>
      <c r="AA281" s="215"/>
      <c r="AB281" s="214">
        <f t="shared" si="4"/>
        <v>530</v>
      </c>
      <c r="AC281" s="256">
        <v>641.29999999999995</v>
      </c>
      <c r="AD281" s="242">
        <v>0.21</v>
      </c>
      <c r="AE281" s="293" t="s">
        <v>38</v>
      </c>
      <c r="AF281" s="313" t="s">
        <v>37</v>
      </c>
      <c r="AG281" s="176">
        <f>Tabla14[[#This Row],[DATA FI EXECUCIÓ]]</f>
        <v>43396</v>
      </c>
      <c r="AH281" s="214">
        <f>Tabla14[[#This Row],[IMPORT ADJUDICACIÓ (SENSE IVA)]]</f>
        <v>530</v>
      </c>
      <c r="AI281" s="240" t="s">
        <v>1879</v>
      </c>
    </row>
    <row r="282" spans="1:35" ht="24.75" customHeight="1" x14ac:dyDescent="0.25">
      <c r="A282" s="98" t="s">
        <v>28</v>
      </c>
      <c r="B282" s="248" t="s">
        <v>29</v>
      </c>
      <c r="C282" s="162" t="s">
        <v>65</v>
      </c>
      <c r="D282" s="248">
        <v>2018</v>
      </c>
      <c r="E282" s="231">
        <v>2018011111</v>
      </c>
      <c r="F282" s="250" t="s">
        <v>2303</v>
      </c>
      <c r="G282" s="248" t="s">
        <v>32</v>
      </c>
      <c r="H282" s="248" t="s">
        <v>33</v>
      </c>
      <c r="I282" s="233">
        <f>Tabla14[[#This Row],[IMPORT ADJUDICACIÓ (SENSE IVA)]]</f>
        <v>600</v>
      </c>
      <c r="J282" s="234">
        <v>726</v>
      </c>
      <c r="K282" s="234">
        <v>726</v>
      </c>
      <c r="L282" s="162"/>
      <c r="M282" s="17" t="s">
        <v>79</v>
      </c>
      <c r="N282" s="174"/>
      <c r="O282" s="251" t="s">
        <v>2300</v>
      </c>
      <c r="P282" s="248" t="s">
        <v>37</v>
      </c>
      <c r="Q282" s="165" t="s">
        <v>493</v>
      </c>
      <c r="R282" s="166" t="s">
        <v>1789</v>
      </c>
      <c r="S282" s="162"/>
      <c r="T282" s="124" t="s">
        <v>2301</v>
      </c>
      <c r="U282" s="176">
        <v>43292</v>
      </c>
      <c r="V282" s="176">
        <v>43301</v>
      </c>
      <c r="W282" s="176">
        <v>43304</v>
      </c>
      <c r="X282" s="176">
        <v>43396</v>
      </c>
      <c r="Y282" s="213"/>
      <c r="Z282" s="213"/>
      <c r="AA282" s="213"/>
      <c r="AB282" s="214">
        <f t="shared" si="4"/>
        <v>600</v>
      </c>
      <c r="AC282" s="256">
        <v>726</v>
      </c>
      <c r="AD282" s="238">
        <v>0.21</v>
      </c>
      <c r="AE282" s="253" t="s">
        <v>38</v>
      </c>
      <c r="AF282" s="254" t="s">
        <v>37</v>
      </c>
      <c r="AG282" s="176">
        <f>Tabla14[[#This Row],[DATA FI EXECUCIÓ]]</f>
        <v>43396</v>
      </c>
      <c r="AH282" s="214">
        <f>Tabla14[[#This Row],[IMPORT ADJUDICACIÓ (SENSE IVA)]]</f>
        <v>600</v>
      </c>
      <c r="AI282" s="240" t="s">
        <v>1879</v>
      </c>
    </row>
    <row r="283" spans="1:35" ht="24.75" customHeight="1" x14ac:dyDescent="0.25">
      <c r="A283" s="98" t="s">
        <v>28</v>
      </c>
      <c r="B283" s="248" t="s">
        <v>29</v>
      </c>
      <c r="C283" s="162" t="s">
        <v>65</v>
      </c>
      <c r="D283" s="248">
        <v>2018</v>
      </c>
      <c r="E283" s="231">
        <v>2018014115</v>
      </c>
      <c r="F283" s="250" t="s">
        <v>2304</v>
      </c>
      <c r="G283" s="248" t="s">
        <v>32</v>
      </c>
      <c r="H283" s="248" t="s">
        <v>33</v>
      </c>
      <c r="I283" s="233">
        <f>Tabla14[[#This Row],[IMPORT ADJUDICACIÓ (SENSE IVA)]]</f>
        <v>3000</v>
      </c>
      <c r="J283" s="234">
        <v>3630</v>
      </c>
      <c r="K283" s="234">
        <v>3630</v>
      </c>
      <c r="L283" s="162"/>
      <c r="M283" s="17" t="s">
        <v>79</v>
      </c>
      <c r="N283" s="174" t="s">
        <v>1753</v>
      </c>
      <c r="O283" s="251" t="s">
        <v>1754</v>
      </c>
      <c r="P283" s="248" t="s">
        <v>37</v>
      </c>
      <c r="Q283" s="135" t="s">
        <v>493</v>
      </c>
      <c r="R283" s="124" t="s">
        <v>684</v>
      </c>
      <c r="S283" s="162"/>
      <c r="T283" s="124" t="s">
        <v>2305</v>
      </c>
      <c r="U283" s="176">
        <v>43363</v>
      </c>
      <c r="V283" s="176">
        <v>43369</v>
      </c>
      <c r="W283" s="176">
        <v>43370</v>
      </c>
      <c r="X283" s="176">
        <v>43381</v>
      </c>
      <c r="Y283" s="213"/>
      <c r="Z283" s="213"/>
      <c r="AA283" s="213"/>
      <c r="AB283" s="214">
        <f t="shared" si="4"/>
        <v>3000</v>
      </c>
      <c r="AC283" s="256">
        <v>3630</v>
      </c>
      <c r="AD283" s="238">
        <v>0.21</v>
      </c>
      <c r="AE283" s="253" t="s">
        <v>38</v>
      </c>
      <c r="AF283" s="254" t="s">
        <v>37</v>
      </c>
      <c r="AG283" s="176">
        <f>Tabla14[[#This Row],[DATA FI EXECUCIÓ]]</f>
        <v>43381</v>
      </c>
      <c r="AH283" s="214">
        <f>Tabla14[[#This Row],[IMPORT ADJUDICACIÓ (SENSE IVA)]]</f>
        <v>3000</v>
      </c>
      <c r="AI283" s="240" t="s">
        <v>1857</v>
      </c>
    </row>
    <row r="284" spans="1:35" ht="24.75" customHeight="1" x14ac:dyDescent="0.25">
      <c r="A284" s="98" t="s">
        <v>28</v>
      </c>
      <c r="B284" s="248" t="s">
        <v>29</v>
      </c>
      <c r="C284" s="162" t="s">
        <v>65</v>
      </c>
      <c r="D284" s="248">
        <v>2018</v>
      </c>
      <c r="E284" s="231">
        <v>2018000797</v>
      </c>
      <c r="F284" s="250" t="s">
        <v>2306</v>
      </c>
      <c r="G284" s="248" t="s">
        <v>32</v>
      </c>
      <c r="H284" s="248" t="s">
        <v>33</v>
      </c>
      <c r="I284" s="233">
        <f>Tabla14[[#This Row],[IMPORT ADJUDICACIÓ (SENSE IVA)]]</f>
        <v>400</v>
      </c>
      <c r="J284" s="234">
        <v>484</v>
      </c>
      <c r="K284" s="234">
        <v>484</v>
      </c>
      <c r="L284" s="162"/>
      <c r="M284" s="162" t="s">
        <v>79</v>
      </c>
      <c r="N284" s="260" t="s">
        <v>362</v>
      </c>
      <c r="O284" s="251" t="s">
        <v>363</v>
      </c>
      <c r="P284" s="248" t="s">
        <v>37</v>
      </c>
      <c r="Q284" s="165" t="s">
        <v>493</v>
      </c>
      <c r="R284" s="236">
        <v>8156</v>
      </c>
      <c r="S284" s="162"/>
      <c r="T284" s="124" t="s">
        <v>186</v>
      </c>
      <c r="U284" s="176">
        <v>43139</v>
      </c>
      <c r="V284" s="176">
        <v>43140</v>
      </c>
      <c r="W284" s="176">
        <v>43143</v>
      </c>
      <c r="X284" s="176">
        <v>43461</v>
      </c>
      <c r="Y284" s="213"/>
      <c r="Z284" s="213"/>
      <c r="AA284" s="213"/>
      <c r="AB284" s="214">
        <f t="shared" si="4"/>
        <v>400</v>
      </c>
      <c r="AC284" s="256">
        <v>484</v>
      </c>
      <c r="AD284" s="238">
        <v>0.21</v>
      </c>
      <c r="AE284" s="253" t="s">
        <v>38</v>
      </c>
      <c r="AF284" s="254" t="s">
        <v>37</v>
      </c>
      <c r="AG284" s="176">
        <f>Tabla14[[#This Row],[DATA FI EXECUCIÓ]]</f>
        <v>43461</v>
      </c>
      <c r="AH284" s="214">
        <f>Tabla14[[#This Row],[IMPORT ADJUDICACIÓ (SENSE IVA)]]</f>
        <v>400</v>
      </c>
      <c r="AI284" s="240" t="s">
        <v>1857</v>
      </c>
    </row>
    <row r="285" spans="1:35" ht="24.75" customHeight="1" x14ac:dyDescent="0.25">
      <c r="A285" s="98" t="s">
        <v>28</v>
      </c>
      <c r="B285" s="245" t="s">
        <v>29</v>
      </c>
      <c r="C285" s="162" t="s">
        <v>65</v>
      </c>
      <c r="D285" s="245">
        <v>2018</v>
      </c>
      <c r="E285" s="241">
        <v>2018018604</v>
      </c>
      <c r="F285" s="314" t="s">
        <v>2307</v>
      </c>
      <c r="G285" s="245" t="s">
        <v>32</v>
      </c>
      <c r="H285" s="245" t="s">
        <v>33</v>
      </c>
      <c r="I285" s="233">
        <f>Tabla14[[#This Row],[IMPORT ADJUDICACIÓ (SENSE IVA)]]</f>
        <v>192.27884615384613</v>
      </c>
      <c r="J285" s="234">
        <v>199.97</v>
      </c>
      <c r="K285" s="234">
        <v>199.97</v>
      </c>
      <c r="L285" s="167"/>
      <c r="M285" s="162" t="s">
        <v>79</v>
      </c>
      <c r="N285" s="260" t="s">
        <v>362</v>
      </c>
      <c r="O285" s="314" t="s">
        <v>363</v>
      </c>
      <c r="P285" s="245" t="s">
        <v>37</v>
      </c>
      <c r="Q285" s="165" t="s">
        <v>493</v>
      </c>
      <c r="R285" s="236">
        <v>8156</v>
      </c>
      <c r="S285" s="167"/>
      <c r="T285" s="124" t="s">
        <v>141</v>
      </c>
      <c r="U285" s="176">
        <v>43424</v>
      </c>
      <c r="V285" s="176">
        <v>43424</v>
      </c>
      <c r="W285" s="176">
        <v>43425</v>
      </c>
      <c r="X285" s="177">
        <v>43444</v>
      </c>
      <c r="Y285" s="215"/>
      <c r="Z285" s="215"/>
      <c r="AA285" s="215"/>
      <c r="AB285" s="214">
        <f t="shared" si="4"/>
        <v>192.27884615384613</v>
      </c>
      <c r="AC285" s="256">
        <v>199.97</v>
      </c>
      <c r="AD285" s="242">
        <v>0.04</v>
      </c>
      <c r="AE285" s="293" t="s">
        <v>38</v>
      </c>
      <c r="AF285" s="313" t="s">
        <v>37</v>
      </c>
      <c r="AG285" s="176">
        <f>Tabla14[[#This Row],[DATA FI EXECUCIÓ]]</f>
        <v>43444</v>
      </c>
      <c r="AH285" s="214">
        <f>Tabla14[[#This Row],[IMPORT ADJUDICACIÓ (SENSE IVA)]]</f>
        <v>192.27884615384613</v>
      </c>
      <c r="AI285" s="240" t="s">
        <v>1857</v>
      </c>
    </row>
    <row r="286" spans="1:35" ht="24.75" customHeight="1" x14ac:dyDescent="0.25">
      <c r="A286" s="98" t="s">
        <v>28</v>
      </c>
      <c r="B286" s="248" t="s">
        <v>29</v>
      </c>
      <c r="C286" s="162" t="s">
        <v>65</v>
      </c>
      <c r="D286" s="248">
        <v>2018</v>
      </c>
      <c r="E286" s="231">
        <v>2018018606</v>
      </c>
      <c r="F286" s="314" t="s">
        <v>2308</v>
      </c>
      <c r="G286" s="248" t="s">
        <v>32</v>
      </c>
      <c r="H286" s="248" t="s">
        <v>33</v>
      </c>
      <c r="I286" s="233">
        <f>Tabla14[[#This Row],[IMPORT ADJUDICACIÓ (SENSE IVA)]]</f>
        <v>345.19230769230768</v>
      </c>
      <c r="J286" s="234">
        <v>359</v>
      </c>
      <c r="K286" s="234">
        <v>359</v>
      </c>
      <c r="L286" s="162"/>
      <c r="M286" s="162" t="s">
        <v>79</v>
      </c>
      <c r="N286" s="260" t="s">
        <v>362</v>
      </c>
      <c r="O286" s="314" t="s">
        <v>363</v>
      </c>
      <c r="P286" s="248" t="s">
        <v>37</v>
      </c>
      <c r="Q286" s="165" t="s">
        <v>493</v>
      </c>
      <c r="R286" s="236">
        <v>8156</v>
      </c>
      <c r="S286" s="162"/>
      <c r="T286" s="124" t="s">
        <v>186</v>
      </c>
      <c r="U286" s="176">
        <v>43426</v>
      </c>
      <c r="V286" s="176">
        <v>43426</v>
      </c>
      <c r="W286" s="176">
        <v>43430</v>
      </c>
      <c r="X286" s="176">
        <v>43444</v>
      </c>
      <c r="Y286" s="213"/>
      <c r="Z286" s="213"/>
      <c r="AA286" s="213"/>
      <c r="AB286" s="214">
        <f t="shared" si="4"/>
        <v>345.19230769230768</v>
      </c>
      <c r="AC286" s="256">
        <v>359</v>
      </c>
      <c r="AD286" s="238">
        <v>0.04</v>
      </c>
      <c r="AE286" s="253" t="s">
        <v>38</v>
      </c>
      <c r="AF286" s="254" t="s">
        <v>37</v>
      </c>
      <c r="AG286" s="176">
        <f>Tabla14[[#This Row],[DATA FI EXECUCIÓ]]</f>
        <v>43444</v>
      </c>
      <c r="AH286" s="214">
        <f>Tabla14[[#This Row],[IMPORT ADJUDICACIÓ (SENSE IVA)]]</f>
        <v>345.19230769230768</v>
      </c>
      <c r="AI286" s="240" t="s">
        <v>1857</v>
      </c>
    </row>
    <row r="287" spans="1:35" ht="24.75" customHeight="1" x14ac:dyDescent="0.25">
      <c r="A287" s="98" t="s">
        <v>28</v>
      </c>
      <c r="B287" s="248" t="s">
        <v>29</v>
      </c>
      <c r="C287" s="117" t="s">
        <v>65</v>
      </c>
      <c r="D287" s="248">
        <v>2018</v>
      </c>
      <c r="E287" s="231">
        <v>2018015672</v>
      </c>
      <c r="F287" s="250" t="s">
        <v>2309</v>
      </c>
      <c r="G287" s="248" t="s">
        <v>32</v>
      </c>
      <c r="H287" s="248" t="s">
        <v>33</v>
      </c>
      <c r="I287" s="233">
        <f>Tabla14[[#This Row],[IMPORT ADJUDICACIÓ (SENSE IVA)]]</f>
        <v>1171.1983471074382</v>
      </c>
      <c r="J287" s="234">
        <v>1417.15</v>
      </c>
      <c r="K287" s="234">
        <v>1417.15</v>
      </c>
      <c r="L287" s="162"/>
      <c r="M287" s="162" t="s">
        <v>79</v>
      </c>
      <c r="N287" s="321"/>
      <c r="O287" s="251" t="s">
        <v>1241</v>
      </c>
      <c r="P287" s="248" t="s">
        <v>37</v>
      </c>
      <c r="Q287" s="165" t="s">
        <v>493</v>
      </c>
      <c r="R287" s="166" t="s">
        <v>503</v>
      </c>
      <c r="S287" s="162"/>
      <c r="T287" s="124" t="s">
        <v>2310</v>
      </c>
      <c r="U287" s="176">
        <v>43374</v>
      </c>
      <c r="V287" s="176">
        <v>43377</v>
      </c>
      <c r="W287" s="176">
        <v>43381</v>
      </c>
      <c r="X287" s="176">
        <v>43423</v>
      </c>
      <c r="Y287" s="213"/>
      <c r="Z287" s="213"/>
      <c r="AA287" s="213"/>
      <c r="AB287" s="214">
        <f t="shared" si="4"/>
        <v>1171.1983471074382</v>
      </c>
      <c r="AC287" s="256">
        <v>1417.15</v>
      </c>
      <c r="AD287" s="238">
        <v>0.21</v>
      </c>
      <c r="AE287" s="253" t="s">
        <v>38</v>
      </c>
      <c r="AF287" s="254" t="s">
        <v>37</v>
      </c>
      <c r="AG287" s="176">
        <f>Tabla14[[#This Row],[DATA FI EXECUCIÓ]]</f>
        <v>43423</v>
      </c>
      <c r="AH287" s="214">
        <f>Tabla14[[#This Row],[IMPORT ADJUDICACIÓ (SENSE IVA)]]</f>
        <v>1171.1983471074382</v>
      </c>
      <c r="AI287" s="240" t="s">
        <v>1879</v>
      </c>
    </row>
    <row r="288" spans="1:35" ht="24.75" customHeight="1" x14ac:dyDescent="0.25">
      <c r="A288" s="98" t="s">
        <v>28</v>
      </c>
      <c r="B288" s="248" t="s">
        <v>29</v>
      </c>
      <c r="C288" s="117" t="s">
        <v>65</v>
      </c>
      <c r="D288" s="248">
        <v>2018</v>
      </c>
      <c r="E288" s="231">
        <v>2018016421</v>
      </c>
      <c r="F288" s="314" t="s">
        <v>2311</v>
      </c>
      <c r="G288" s="248" t="s">
        <v>32</v>
      </c>
      <c r="H288" s="248" t="s">
        <v>33</v>
      </c>
      <c r="I288" s="233">
        <f>Tabla14[[#This Row],[IMPORT ADJUDICACIÓ (SENSE IVA)]]</f>
        <v>288</v>
      </c>
      <c r="J288" s="234">
        <v>348.48</v>
      </c>
      <c r="K288" s="234">
        <v>348.48</v>
      </c>
      <c r="L288" s="162"/>
      <c r="M288" s="162" t="s">
        <v>79</v>
      </c>
      <c r="N288" s="321"/>
      <c r="O288" s="314" t="s">
        <v>1241</v>
      </c>
      <c r="P288" s="248" t="s">
        <v>37</v>
      </c>
      <c r="Q288" s="165" t="s">
        <v>493</v>
      </c>
      <c r="R288" s="236">
        <v>8156</v>
      </c>
      <c r="S288" s="162"/>
      <c r="T288" s="237" t="s">
        <v>2312</v>
      </c>
      <c r="U288" s="176">
        <v>43382</v>
      </c>
      <c r="V288" s="176">
        <v>43389</v>
      </c>
      <c r="W288" s="176">
        <v>43395</v>
      </c>
      <c r="X288" s="176">
        <v>43416</v>
      </c>
      <c r="Y288" s="213"/>
      <c r="Z288" s="213"/>
      <c r="AA288" s="213"/>
      <c r="AB288" s="214">
        <f t="shared" si="4"/>
        <v>288</v>
      </c>
      <c r="AC288" s="256">
        <v>348.48</v>
      </c>
      <c r="AD288" s="238">
        <v>0.21</v>
      </c>
      <c r="AE288" s="253" t="s">
        <v>38</v>
      </c>
      <c r="AF288" s="254" t="s">
        <v>37</v>
      </c>
      <c r="AG288" s="176">
        <f>Tabla14[[#This Row],[DATA FI EXECUCIÓ]]</f>
        <v>43416</v>
      </c>
      <c r="AH288" s="214">
        <f>Tabla14[[#This Row],[IMPORT ADJUDICACIÓ (SENSE IVA)]]</f>
        <v>288</v>
      </c>
      <c r="AI288" s="240" t="s">
        <v>1879</v>
      </c>
    </row>
    <row r="289" spans="1:35" ht="24.75" customHeight="1" x14ac:dyDescent="0.25">
      <c r="A289" s="98" t="s">
        <v>28</v>
      </c>
      <c r="B289" s="245" t="s">
        <v>29</v>
      </c>
      <c r="C289" s="167" t="s">
        <v>40</v>
      </c>
      <c r="D289" s="245">
        <v>2018</v>
      </c>
      <c r="E289" s="241">
        <v>2018013292</v>
      </c>
      <c r="F289" s="315" t="s">
        <v>2313</v>
      </c>
      <c r="G289" s="245" t="s">
        <v>32</v>
      </c>
      <c r="H289" s="245" t="s">
        <v>33</v>
      </c>
      <c r="I289" s="233">
        <f>Tabla14[[#This Row],[IMPORT ADJUDICACIÓ (SENSE IVA)]]</f>
        <v>604</v>
      </c>
      <c r="J289" s="234">
        <v>730.84</v>
      </c>
      <c r="K289" s="234">
        <v>730.84</v>
      </c>
      <c r="L289" s="167" t="s">
        <v>52</v>
      </c>
      <c r="M289" s="167"/>
      <c r="N289" s="173" t="s">
        <v>2314</v>
      </c>
      <c r="O289" s="316" t="s">
        <v>2315</v>
      </c>
      <c r="P289" s="245" t="s">
        <v>37</v>
      </c>
      <c r="Q289" s="165" t="s">
        <v>493</v>
      </c>
      <c r="R289" s="171" t="s">
        <v>657</v>
      </c>
      <c r="S289" s="167"/>
      <c r="T289" s="124" t="s">
        <v>722</v>
      </c>
      <c r="U289" s="176">
        <v>43341</v>
      </c>
      <c r="V289" s="176">
        <v>43342</v>
      </c>
      <c r="W289" s="176">
        <v>43342</v>
      </c>
      <c r="X289" s="177">
        <v>43388</v>
      </c>
      <c r="Y289" s="215"/>
      <c r="Z289" s="215"/>
      <c r="AA289" s="215"/>
      <c r="AB289" s="214">
        <f t="shared" si="4"/>
        <v>604</v>
      </c>
      <c r="AC289" s="256">
        <v>730.84</v>
      </c>
      <c r="AD289" s="242">
        <v>0.21</v>
      </c>
      <c r="AE289" s="293" t="s">
        <v>38</v>
      </c>
      <c r="AF289" s="313" t="s">
        <v>37</v>
      </c>
      <c r="AG289" s="176">
        <f>Tabla14[[#This Row],[DATA FI EXECUCIÓ]]</f>
        <v>43388</v>
      </c>
      <c r="AH289" s="214">
        <f>Tabla14[[#This Row],[IMPORT ADJUDICACIÓ (SENSE IVA)]]</f>
        <v>604</v>
      </c>
      <c r="AI289" s="240" t="s">
        <v>1857</v>
      </c>
    </row>
    <row r="290" spans="1:35" ht="24.75" customHeight="1" x14ac:dyDescent="0.25">
      <c r="A290" s="98" t="s">
        <v>28</v>
      </c>
      <c r="B290" s="248" t="s">
        <v>29</v>
      </c>
      <c r="C290" s="162" t="s">
        <v>40</v>
      </c>
      <c r="D290" s="248">
        <v>2018</v>
      </c>
      <c r="E290" s="231">
        <v>2018016022</v>
      </c>
      <c r="F290" s="314" t="s">
        <v>2316</v>
      </c>
      <c r="G290" s="248" t="s">
        <v>32</v>
      </c>
      <c r="H290" s="248" t="s">
        <v>33</v>
      </c>
      <c r="I290" s="233">
        <f>Tabla14[[#This Row],[IMPORT ADJUDICACIÓ (SENSE IVA)]]</f>
        <v>713</v>
      </c>
      <c r="J290" s="234">
        <v>862.73</v>
      </c>
      <c r="K290" s="234">
        <v>862.73</v>
      </c>
      <c r="L290" s="162" t="s">
        <v>52</v>
      </c>
      <c r="M290" s="162"/>
      <c r="N290" s="173" t="s">
        <v>2314</v>
      </c>
      <c r="O290" s="314" t="s">
        <v>2315</v>
      </c>
      <c r="P290" s="248" t="s">
        <v>37</v>
      </c>
      <c r="Q290" s="165" t="s">
        <v>493</v>
      </c>
      <c r="R290" s="236">
        <v>8033</v>
      </c>
      <c r="S290" s="162"/>
      <c r="T290" s="124" t="s">
        <v>722</v>
      </c>
      <c r="U290" s="176">
        <v>43377</v>
      </c>
      <c r="V290" s="176">
        <v>43381</v>
      </c>
      <c r="W290" s="176">
        <v>43395</v>
      </c>
      <c r="X290" s="176">
        <v>43423</v>
      </c>
      <c r="Y290" s="213"/>
      <c r="Z290" s="213"/>
      <c r="AA290" s="213"/>
      <c r="AB290" s="214">
        <f t="shared" si="4"/>
        <v>713</v>
      </c>
      <c r="AC290" s="256">
        <v>862.73</v>
      </c>
      <c r="AD290" s="238">
        <v>0.21</v>
      </c>
      <c r="AE290" s="253" t="s">
        <v>38</v>
      </c>
      <c r="AF290" s="254" t="s">
        <v>37</v>
      </c>
      <c r="AG290" s="176">
        <f>Tabla14[[#This Row],[DATA FI EXECUCIÓ]]</f>
        <v>43423</v>
      </c>
      <c r="AH290" s="214">
        <f>Tabla14[[#This Row],[IMPORT ADJUDICACIÓ (SENSE IVA)]]</f>
        <v>713</v>
      </c>
      <c r="AI290" s="240" t="s">
        <v>1857</v>
      </c>
    </row>
    <row r="291" spans="1:35" ht="24.75" customHeight="1" x14ac:dyDescent="0.25">
      <c r="A291" s="98" t="s">
        <v>28</v>
      </c>
      <c r="B291" s="248" t="s">
        <v>29</v>
      </c>
      <c r="C291" s="162" t="s">
        <v>40</v>
      </c>
      <c r="D291" s="248">
        <v>2018</v>
      </c>
      <c r="E291" s="231">
        <v>2018016483</v>
      </c>
      <c r="F291" s="314" t="s">
        <v>2317</v>
      </c>
      <c r="G291" s="248" t="s">
        <v>32</v>
      </c>
      <c r="H291" s="248" t="s">
        <v>33</v>
      </c>
      <c r="I291" s="233">
        <f>Tabla14[[#This Row],[IMPORT ADJUDICACIÓ (SENSE IVA)]]</f>
        <v>240.36363636363635</v>
      </c>
      <c r="J291" s="234">
        <v>290.83999999999997</v>
      </c>
      <c r="K291" s="234">
        <v>290.83999999999997</v>
      </c>
      <c r="L291" s="162" t="s">
        <v>52</v>
      </c>
      <c r="M291" s="162"/>
      <c r="N291" s="260" t="s">
        <v>2318</v>
      </c>
      <c r="O291" s="314" t="s">
        <v>2319</v>
      </c>
      <c r="P291" s="248" t="s">
        <v>37</v>
      </c>
      <c r="Q291" s="165" t="s">
        <v>493</v>
      </c>
      <c r="R291" s="236">
        <v>8187</v>
      </c>
      <c r="S291" s="162"/>
      <c r="T291" s="237" t="s">
        <v>2282</v>
      </c>
      <c r="U291" s="176">
        <v>43389</v>
      </c>
      <c r="V291" s="176">
        <v>43395</v>
      </c>
      <c r="W291" s="176">
        <v>43396</v>
      </c>
      <c r="X291" s="176">
        <v>43430</v>
      </c>
      <c r="Y291" s="213"/>
      <c r="Z291" s="213"/>
      <c r="AA291" s="213"/>
      <c r="AB291" s="214">
        <f t="shared" si="4"/>
        <v>240.36363636363635</v>
      </c>
      <c r="AC291" s="256">
        <v>290.83999999999997</v>
      </c>
      <c r="AD291" s="238">
        <v>0.21</v>
      </c>
      <c r="AE291" s="253" t="s">
        <v>38</v>
      </c>
      <c r="AF291" s="254" t="s">
        <v>37</v>
      </c>
      <c r="AG291" s="176">
        <f>Tabla14[[#This Row],[DATA FI EXECUCIÓ]]</f>
        <v>43430</v>
      </c>
      <c r="AH291" s="214">
        <f>Tabla14[[#This Row],[IMPORT ADJUDICACIÓ (SENSE IVA)]]</f>
        <v>240.36363636363635</v>
      </c>
      <c r="AI291" s="240" t="s">
        <v>1857</v>
      </c>
    </row>
    <row r="292" spans="1:35" ht="24.75" customHeight="1" x14ac:dyDescent="0.25">
      <c r="A292" s="98" t="s">
        <v>28</v>
      </c>
      <c r="B292" s="245" t="s">
        <v>29</v>
      </c>
      <c r="C292" s="167" t="s">
        <v>40</v>
      </c>
      <c r="D292" s="245">
        <v>2018</v>
      </c>
      <c r="E292" s="241">
        <v>2018015034</v>
      </c>
      <c r="F292" s="315" t="s">
        <v>2320</v>
      </c>
      <c r="G292" s="245" t="s">
        <v>32</v>
      </c>
      <c r="H292" s="245" t="s">
        <v>33</v>
      </c>
      <c r="I292" s="233">
        <f>Tabla14[[#This Row],[IMPORT ADJUDICACIÓ (SENSE IVA)]]</f>
        <v>129</v>
      </c>
      <c r="J292" s="234">
        <v>156.09</v>
      </c>
      <c r="K292" s="234">
        <v>156.09</v>
      </c>
      <c r="L292" s="167" t="s">
        <v>52</v>
      </c>
      <c r="M292" s="167"/>
      <c r="N292" s="261" t="s">
        <v>1244</v>
      </c>
      <c r="O292" s="316" t="s">
        <v>1245</v>
      </c>
      <c r="P292" s="245" t="s">
        <v>37</v>
      </c>
      <c r="Q292" s="170" t="s">
        <v>493</v>
      </c>
      <c r="R292" s="262" t="s">
        <v>503</v>
      </c>
      <c r="S292" s="167"/>
      <c r="T292" s="124" t="s">
        <v>141</v>
      </c>
      <c r="U292" s="176">
        <v>43369</v>
      </c>
      <c r="V292" s="176">
        <v>43371</v>
      </c>
      <c r="W292" s="176">
        <v>43374</v>
      </c>
      <c r="X292" s="177">
        <v>43430</v>
      </c>
      <c r="Y292" s="215"/>
      <c r="Z292" s="215"/>
      <c r="AA292" s="215"/>
      <c r="AB292" s="214">
        <f t="shared" si="4"/>
        <v>129</v>
      </c>
      <c r="AC292" s="256">
        <v>156.09</v>
      </c>
      <c r="AD292" s="242">
        <v>0.21</v>
      </c>
      <c r="AE292" s="293" t="s">
        <v>38</v>
      </c>
      <c r="AF292" s="313" t="s">
        <v>37</v>
      </c>
      <c r="AG292" s="176">
        <f>Tabla14[[#This Row],[DATA FI EXECUCIÓ]]</f>
        <v>43430</v>
      </c>
      <c r="AH292" s="214">
        <f>Tabla14[[#This Row],[IMPORT ADJUDICACIÓ (SENSE IVA)]]</f>
        <v>129</v>
      </c>
      <c r="AI292" s="240" t="s">
        <v>1857</v>
      </c>
    </row>
    <row r="293" spans="1:35" ht="24.75" customHeight="1" x14ac:dyDescent="0.25">
      <c r="A293" s="98" t="s">
        <v>28</v>
      </c>
      <c r="B293" s="248" t="s">
        <v>29</v>
      </c>
      <c r="C293" s="162" t="s">
        <v>40</v>
      </c>
      <c r="D293" s="248">
        <v>2018</v>
      </c>
      <c r="E293" s="231">
        <v>2018015883</v>
      </c>
      <c r="F293" s="314" t="s">
        <v>2321</v>
      </c>
      <c r="G293" s="248" t="s">
        <v>32</v>
      </c>
      <c r="H293" s="248" t="s">
        <v>33</v>
      </c>
      <c r="I293" s="233">
        <f>Tabla14[[#This Row],[IMPORT ADJUDICACIÓ (SENSE IVA)]]</f>
        <v>353</v>
      </c>
      <c r="J293" s="234">
        <v>427.13</v>
      </c>
      <c r="K293" s="234">
        <v>427.13</v>
      </c>
      <c r="L293" s="162" t="s">
        <v>52</v>
      </c>
      <c r="M293" s="162"/>
      <c r="N293" s="261" t="s">
        <v>1244</v>
      </c>
      <c r="O293" s="314" t="s">
        <v>1245</v>
      </c>
      <c r="P293" s="248" t="s">
        <v>37</v>
      </c>
      <c r="Q293" s="170" t="s">
        <v>493</v>
      </c>
      <c r="R293" s="262" t="s">
        <v>503</v>
      </c>
      <c r="S293" s="162"/>
      <c r="T293" s="124" t="s">
        <v>141</v>
      </c>
      <c r="U293" s="176">
        <v>43377</v>
      </c>
      <c r="V293" s="176">
        <v>43381</v>
      </c>
      <c r="W293" s="176">
        <v>43395</v>
      </c>
      <c r="X293" s="176">
        <v>43402</v>
      </c>
      <c r="Y293" s="213"/>
      <c r="Z293" s="213"/>
      <c r="AA293" s="213"/>
      <c r="AB293" s="214">
        <f t="shared" si="4"/>
        <v>353</v>
      </c>
      <c r="AC293" s="256">
        <v>427.13</v>
      </c>
      <c r="AD293" s="238">
        <v>0.21</v>
      </c>
      <c r="AE293" s="253" t="s">
        <v>38</v>
      </c>
      <c r="AF293" s="254" t="s">
        <v>37</v>
      </c>
      <c r="AG293" s="176">
        <f>Tabla14[[#This Row],[DATA FI EXECUCIÓ]]</f>
        <v>43402</v>
      </c>
      <c r="AH293" s="214">
        <f>Tabla14[[#This Row],[IMPORT ADJUDICACIÓ (SENSE IVA)]]</f>
        <v>353</v>
      </c>
      <c r="AI293" s="240" t="s">
        <v>1857</v>
      </c>
    </row>
    <row r="294" spans="1:35" ht="24.75" customHeight="1" x14ac:dyDescent="0.25">
      <c r="A294" s="98" t="s">
        <v>28</v>
      </c>
      <c r="B294" s="245" t="s">
        <v>29</v>
      </c>
      <c r="C294" s="162" t="s">
        <v>40</v>
      </c>
      <c r="D294" s="245">
        <v>2018</v>
      </c>
      <c r="E294" s="241">
        <v>2018016539</v>
      </c>
      <c r="F294" s="314" t="s">
        <v>2322</v>
      </c>
      <c r="G294" s="245" t="s">
        <v>32</v>
      </c>
      <c r="H294" s="245" t="s">
        <v>33</v>
      </c>
      <c r="I294" s="233">
        <f>Tabla14[[#This Row],[IMPORT ADJUDICACIÓ (SENSE IVA)]]</f>
        <v>1530</v>
      </c>
      <c r="J294" s="234">
        <v>1851.3</v>
      </c>
      <c r="K294" s="234">
        <v>1851.3</v>
      </c>
      <c r="L294" s="162" t="s">
        <v>52</v>
      </c>
      <c r="M294" s="167"/>
      <c r="N294" s="261" t="s">
        <v>1244</v>
      </c>
      <c r="O294" s="314" t="s">
        <v>1245</v>
      </c>
      <c r="P294" s="245" t="s">
        <v>37</v>
      </c>
      <c r="Q294" s="170" t="s">
        <v>493</v>
      </c>
      <c r="R294" s="262" t="s">
        <v>503</v>
      </c>
      <c r="S294" s="167"/>
      <c r="T294" s="124" t="s">
        <v>141</v>
      </c>
      <c r="U294" s="176">
        <v>43389</v>
      </c>
      <c r="V294" s="176">
        <v>43409</v>
      </c>
      <c r="W294" s="176">
        <v>43410</v>
      </c>
      <c r="X294" s="177">
        <v>43438</v>
      </c>
      <c r="Y294" s="215"/>
      <c r="Z294" s="215"/>
      <c r="AA294" s="215"/>
      <c r="AB294" s="214">
        <f t="shared" si="4"/>
        <v>1530</v>
      </c>
      <c r="AC294" s="256">
        <v>1851.3</v>
      </c>
      <c r="AD294" s="242">
        <v>0.21</v>
      </c>
      <c r="AE294" s="293" t="s">
        <v>38</v>
      </c>
      <c r="AF294" s="313" t="s">
        <v>37</v>
      </c>
      <c r="AG294" s="176">
        <f>Tabla14[[#This Row],[DATA FI EXECUCIÓ]]</f>
        <v>43438</v>
      </c>
      <c r="AH294" s="214">
        <f>Tabla14[[#This Row],[IMPORT ADJUDICACIÓ (SENSE IVA)]]</f>
        <v>1530</v>
      </c>
      <c r="AI294" s="240" t="s">
        <v>1857</v>
      </c>
    </row>
    <row r="295" spans="1:35" ht="24.75" customHeight="1" x14ac:dyDescent="0.25">
      <c r="A295" s="98" t="s">
        <v>28</v>
      </c>
      <c r="B295" s="248" t="s">
        <v>29</v>
      </c>
      <c r="C295" s="162" t="s">
        <v>65</v>
      </c>
      <c r="D295" s="248">
        <v>2018</v>
      </c>
      <c r="E295" s="231">
        <v>2018012352</v>
      </c>
      <c r="F295" s="250" t="s">
        <v>2323</v>
      </c>
      <c r="G295" s="248" t="s">
        <v>32</v>
      </c>
      <c r="H295" s="248" t="s">
        <v>33</v>
      </c>
      <c r="I295" s="233">
        <f>Tabla14[[#This Row],[IMPORT ADJUDICACIÓ (SENSE IVA)]]</f>
        <v>750</v>
      </c>
      <c r="J295" s="234">
        <v>907.5</v>
      </c>
      <c r="K295" s="234">
        <v>907.5</v>
      </c>
      <c r="L295" s="162"/>
      <c r="M295" s="162" t="s">
        <v>79</v>
      </c>
      <c r="N295" s="174"/>
      <c r="O295" s="251" t="s">
        <v>2324</v>
      </c>
      <c r="P295" s="248" t="s">
        <v>37</v>
      </c>
      <c r="Q295" s="170" t="s">
        <v>493</v>
      </c>
      <c r="R295" s="166" t="s">
        <v>2325</v>
      </c>
      <c r="S295" s="162"/>
      <c r="T295" s="124" t="s">
        <v>2305</v>
      </c>
      <c r="U295" s="176">
        <v>43308</v>
      </c>
      <c r="V295" s="176">
        <v>43315</v>
      </c>
      <c r="W295" s="176">
        <v>43318</v>
      </c>
      <c r="X295" s="176">
        <v>43461</v>
      </c>
      <c r="Y295" s="213"/>
      <c r="Z295" s="213"/>
      <c r="AA295" s="213"/>
      <c r="AB295" s="214">
        <f t="shared" si="4"/>
        <v>750</v>
      </c>
      <c r="AC295" s="256">
        <v>907.5</v>
      </c>
      <c r="AD295" s="238">
        <v>0.21</v>
      </c>
      <c r="AE295" s="253" t="s">
        <v>38</v>
      </c>
      <c r="AF295" s="254" t="s">
        <v>37</v>
      </c>
      <c r="AG295" s="176">
        <f>Tabla14[[#This Row],[DATA FI EXECUCIÓ]]</f>
        <v>43461</v>
      </c>
      <c r="AH295" s="214">
        <f>Tabla14[[#This Row],[IMPORT ADJUDICACIÓ (SENSE IVA)]]</f>
        <v>750</v>
      </c>
      <c r="AI295" s="240" t="s">
        <v>1879</v>
      </c>
    </row>
    <row r="296" spans="1:35" ht="24.75" customHeight="1" x14ac:dyDescent="0.25">
      <c r="A296" s="98" t="s">
        <v>28</v>
      </c>
      <c r="B296" s="245" t="s">
        <v>29</v>
      </c>
      <c r="C296" s="167" t="s">
        <v>65</v>
      </c>
      <c r="D296" s="245">
        <v>2018</v>
      </c>
      <c r="E296" s="241">
        <v>2018014881</v>
      </c>
      <c r="F296" s="315" t="s">
        <v>2326</v>
      </c>
      <c r="G296" s="245" t="s">
        <v>32</v>
      </c>
      <c r="H296" s="245" t="s">
        <v>33</v>
      </c>
      <c r="I296" s="233">
        <f>Tabla14[[#This Row],[IMPORT ADJUDICACIÓ (SENSE IVA)]]</f>
        <v>140.12396694214877</v>
      </c>
      <c r="J296" s="234">
        <v>169.55</v>
      </c>
      <c r="K296" s="234">
        <v>169.55</v>
      </c>
      <c r="L296" s="167"/>
      <c r="M296" s="162" t="s">
        <v>79</v>
      </c>
      <c r="N296" s="261" t="s">
        <v>2327</v>
      </c>
      <c r="O296" s="319" t="s">
        <v>2328</v>
      </c>
      <c r="P296" s="245" t="s">
        <v>37</v>
      </c>
      <c r="Q296" s="170" t="s">
        <v>2329</v>
      </c>
      <c r="R296" s="262">
        <v>25120</v>
      </c>
      <c r="S296" s="167"/>
      <c r="T296" s="237" t="s">
        <v>1916</v>
      </c>
      <c r="U296" s="176">
        <v>43363</v>
      </c>
      <c r="V296" s="176">
        <v>43363</v>
      </c>
      <c r="W296" s="176">
        <v>43364</v>
      </c>
      <c r="X296" s="177">
        <v>43381</v>
      </c>
      <c r="Y296" s="215"/>
      <c r="Z296" s="215"/>
      <c r="AA296" s="215"/>
      <c r="AB296" s="214">
        <f t="shared" si="4"/>
        <v>140.12396694214877</v>
      </c>
      <c r="AC296" s="256">
        <v>169.55</v>
      </c>
      <c r="AD296" s="242">
        <v>0.21</v>
      </c>
      <c r="AE296" s="293" t="s">
        <v>38</v>
      </c>
      <c r="AF296" s="313" t="s">
        <v>37</v>
      </c>
      <c r="AG296" s="176">
        <f>Tabla14[[#This Row],[DATA FI EXECUCIÓ]]</f>
        <v>43381</v>
      </c>
      <c r="AH296" s="214">
        <f>Tabla14[[#This Row],[IMPORT ADJUDICACIÓ (SENSE IVA)]]</f>
        <v>140.12396694214877</v>
      </c>
      <c r="AI296" s="240" t="s">
        <v>1857</v>
      </c>
    </row>
    <row r="297" spans="1:35" ht="24.75" customHeight="1" x14ac:dyDescent="0.25">
      <c r="A297" s="98" t="s">
        <v>28</v>
      </c>
      <c r="B297" s="248" t="s">
        <v>29</v>
      </c>
      <c r="C297" s="162" t="s">
        <v>65</v>
      </c>
      <c r="D297" s="248">
        <v>2018</v>
      </c>
      <c r="E297" s="231">
        <v>2018013959</v>
      </c>
      <c r="F297" s="250" t="s">
        <v>2330</v>
      </c>
      <c r="G297" s="248" t="s">
        <v>32</v>
      </c>
      <c r="H297" s="248" t="s">
        <v>33</v>
      </c>
      <c r="I297" s="233">
        <f>Tabla14[[#This Row],[IMPORT ADJUDICACIÓ (SENSE IVA)]]</f>
        <v>250</v>
      </c>
      <c r="J297" s="234">
        <v>302.5</v>
      </c>
      <c r="K297" s="234">
        <v>302.5</v>
      </c>
      <c r="L297" s="162"/>
      <c r="M297" s="162" t="s">
        <v>79</v>
      </c>
      <c r="N297" s="260"/>
      <c r="O297" s="251" t="s">
        <v>2331</v>
      </c>
      <c r="P297" s="248" t="s">
        <v>37</v>
      </c>
      <c r="Q297" s="170" t="s">
        <v>493</v>
      </c>
      <c r="R297" s="236">
        <v>8156</v>
      </c>
      <c r="S297" s="162"/>
      <c r="T297" s="237" t="s">
        <v>2332</v>
      </c>
      <c r="U297" s="176">
        <v>43353</v>
      </c>
      <c r="V297" s="176">
        <v>43357</v>
      </c>
      <c r="W297" s="176">
        <v>43357</v>
      </c>
      <c r="X297" s="176">
        <v>43409</v>
      </c>
      <c r="Y297" s="213"/>
      <c r="Z297" s="213"/>
      <c r="AA297" s="213"/>
      <c r="AB297" s="214">
        <f t="shared" si="4"/>
        <v>250</v>
      </c>
      <c r="AC297" s="256">
        <v>302.5</v>
      </c>
      <c r="AD297" s="238">
        <v>0.21</v>
      </c>
      <c r="AE297" s="253" t="s">
        <v>38</v>
      </c>
      <c r="AF297" s="254" t="s">
        <v>37</v>
      </c>
      <c r="AG297" s="176">
        <f>Tabla14[[#This Row],[DATA FI EXECUCIÓ]]</f>
        <v>43409</v>
      </c>
      <c r="AH297" s="214">
        <f>Tabla14[[#This Row],[IMPORT ADJUDICACIÓ (SENSE IVA)]]</f>
        <v>250</v>
      </c>
      <c r="AI297" s="240" t="s">
        <v>1879</v>
      </c>
    </row>
    <row r="298" spans="1:35" ht="24.75" customHeight="1" x14ac:dyDescent="0.25">
      <c r="A298" s="98" t="s">
        <v>28</v>
      </c>
      <c r="B298" s="245" t="s">
        <v>29</v>
      </c>
      <c r="C298" s="162" t="s">
        <v>65</v>
      </c>
      <c r="D298" s="245">
        <v>2018</v>
      </c>
      <c r="E298" s="241">
        <v>2018011319</v>
      </c>
      <c r="F298" s="315" t="s">
        <v>2333</v>
      </c>
      <c r="G298" s="245" t="s">
        <v>32</v>
      </c>
      <c r="H298" s="245" t="s">
        <v>33</v>
      </c>
      <c r="I298" s="233">
        <f>Tabla14[[#This Row],[IMPORT ADJUDICACIÓ (SENSE IVA)]]</f>
        <v>900</v>
      </c>
      <c r="J298" s="234">
        <v>1089</v>
      </c>
      <c r="K298" s="234">
        <v>1089</v>
      </c>
      <c r="L298" s="167"/>
      <c r="M298" s="162" t="s">
        <v>79</v>
      </c>
      <c r="N298" s="261"/>
      <c r="O298" s="316" t="s">
        <v>2331</v>
      </c>
      <c r="P298" s="245" t="s">
        <v>37</v>
      </c>
      <c r="Q298" s="170" t="s">
        <v>493</v>
      </c>
      <c r="R298" s="262">
        <v>8156</v>
      </c>
      <c r="S298" s="167"/>
      <c r="T298" s="237" t="s">
        <v>2332</v>
      </c>
      <c r="U298" s="176">
        <v>43294</v>
      </c>
      <c r="V298" s="176">
        <v>43301</v>
      </c>
      <c r="W298" s="176">
        <v>43304</v>
      </c>
      <c r="X298" s="177">
        <v>43396</v>
      </c>
      <c r="Y298" s="215"/>
      <c r="Z298" s="215"/>
      <c r="AA298" s="215"/>
      <c r="AB298" s="214">
        <f t="shared" si="4"/>
        <v>900</v>
      </c>
      <c r="AC298" s="256">
        <v>1089</v>
      </c>
      <c r="AD298" s="242">
        <v>0.21</v>
      </c>
      <c r="AE298" s="293" t="s">
        <v>38</v>
      </c>
      <c r="AF298" s="313" t="s">
        <v>37</v>
      </c>
      <c r="AG298" s="176">
        <f>Tabla14[[#This Row],[DATA FI EXECUCIÓ]]</f>
        <v>43396</v>
      </c>
      <c r="AH298" s="214">
        <f>Tabla14[[#This Row],[IMPORT ADJUDICACIÓ (SENSE IVA)]]</f>
        <v>900</v>
      </c>
      <c r="AI298" s="240" t="s">
        <v>1879</v>
      </c>
    </row>
    <row r="299" spans="1:35" ht="24.75" customHeight="1" x14ac:dyDescent="0.25">
      <c r="A299" s="98" t="s">
        <v>28</v>
      </c>
      <c r="B299" s="248" t="s">
        <v>29</v>
      </c>
      <c r="C299" s="162" t="s">
        <v>65</v>
      </c>
      <c r="D299" s="248">
        <v>2018</v>
      </c>
      <c r="E299" s="231">
        <v>2018011323</v>
      </c>
      <c r="F299" s="250" t="s">
        <v>2334</v>
      </c>
      <c r="G299" s="248" t="s">
        <v>32</v>
      </c>
      <c r="H299" s="248" t="s">
        <v>33</v>
      </c>
      <c r="I299" s="233">
        <f>Tabla14[[#This Row],[IMPORT ADJUDICACIÓ (SENSE IVA)]]</f>
        <v>900</v>
      </c>
      <c r="J299" s="234">
        <v>1089</v>
      </c>
      <c r="K299" s="234">
        <v>1089</v>
      </c>
      <c r="L299" s="162"/>
      <c r="M299" s="162" t="s">
        <v>79</v>
      </c>
      <c r="N299" s="260"/>
      <c r="O299" s="251" t="s">
        <v>2331</v>
      </c>
      <c r="P299" s="248" t="s">
        <v>37</v>
      </c>
      <c r="Q299" s="170" t="s">
        <v>493</v>
      </c>
      <c r="R299" s="236">
        <v>8156</v>
      </c>
      <c r="S299" s="162"/>
      <c r="T299" s="237" t="s">
        <v>2332</v>
      </c>
      <c r="U299" s="176">
        <v>43298</v>
      </c>
      <c r="V299" s="176">
        <v>43301</v>
      </c>
      <c r="W299" s="176">
        <v>43304</v>
      </c>
      <c r="X299" s="176">
        <v>43396</v>
      </c>
      <c r="Y299" s="213"/>
      <c r="Z299" s="213"/>
      <c r="AA299" s="213"/>
      <c r="AB299" s="214">
        <f t="shared" si="4"/>
        <v>900</v>
      </c>
      <c r="AC299" s="256">
        <v>1089</v>
      </c>
      <c r="AD299" s="238">
        <v>0.21</v>
      </c>
      <c r="AE299" s="253" t="s">
        <v>38</v>
      </c>
      <c r="AF299" s="254" t="s">
        <v>37</v>
      </c>
      <c r="AG299" s="176">
        <f>Tabla14[[#This Row],[DATA FI EXECUCIÓ]]</f>
        <v>43396</v>
      </c>
      <c r="AH299" s="214">
        <f>Tabla14[[#This Row],[IMPORT ADJUDICACIÓ (SENSE IVA)]]</f>
        <v>900</v>
      </c>
      <c r="AI299" s="240" t="s">
        <v>1879</v>
      </c>
    </row>
    <row r="300" spans="1:35" ht="24.75" customHeight="1" x14ac:dyDescent="0.25">
      <c r="A300" s="98" t="s">
        <v>28</v>
      </c>
      <c r="B300" s="245" t="s">
        <v>29</v>
      </c>
      <c r="C300" s="162" t="s">
        <v>65</v>
      </c>
      <c r="D300" s="245">
        <v>2018</v>
      </c>
      <c r="E300" s="241">
        <v>2018016019</v>
      </c>
      <c r="F300" s="314" t="s">
        <v>2335</v>
      </c>
      <c r="G300" s="245" t="s">
        <v>32</v>
      </c>
      <c r="H300" s="245" t="s">
        <v>33</v>
      </c>
      <c r="I300" s="233">
        <f>Tabla14[[#This Row],[IMPORT ADJUDICACIÓ (SENSE IVA)]]</f>
        <v>300.82644628099172</v>
      </c>
      <c r="J300" s="234">
        <v>364</v>
      </c>
      <c r="K300" s="234">
        <v>364</v>
      </c>
      <c r="L300" s="167"/>
      <c r="M300" s="162" t="s">
        <v>79</v>
      </c>
      <c r="N300" s="260"/>
      <c r="O300" s="314" t="s">
        <v>2331</v>
      </c>
      <c r="P300" s="245" t="s">
        <v>37</v>
      </c>
      <c r="Q300" s="170" t="s">
        <v>493</v>
      </c>
      <c r="R300" s="236">
        <v>8156</v>
      </c>
      <c r="S300" s="167"/>
      <c r="T300" s="237" t="s">
        <v>2332</v>
      </c>
      <c r="U300" s="176">
        <v>43377</v>
      </c>
      <c r="V300" s="176">
        <v>43381</v>
      </c>
      <c r="W300" s="176">
        <v>43395</v>
      </c>
      <c r="X300" s="177">
        <v>43438</v>
      </c>
      <c r="Y300" s="215"/>
      <c r="Z300" s="215"/>
      <c r="AA300" s="215"/>
      <c r="AB300" s="214">
        <f t="shared" si="4"/>
        <v>300.82644628099172</v>
      </c>
      <c r="AC300" s="256">
        <v>364</v>
      </c>
      <c r="AD300" s="242">
        <v>0.21</v>
      </c>
      <c r="AE300" s="293" t="s">
        <v>38</v>
      </c>
      <c r="AF300" s="313" t="s">
        <v>37</v>
      </c>
      <c r="AG300" s="176">
        <f>Tabla14[[#This Row],[DATA FI EXECUCIÓ]]</f>
        <v>43438</v>
      </c>
      <c r="AH300" s="214">
        <f>Tabla14[[#This Row],[IMPORT ADJUDICACIÓ (SENSE IVA)]]</f>
        <v>300.82644628099172</v>
      </c>
      <c r="AI300" s="240" t="s">
        <v>1879</v>
      </c>
    </row>
    <row r="301" spans="1:35" ht="24.75" customHeight="1" x14ac:dyDescent="0.25">
      <c r="A301" s="98" t="s">
        <v>28</v>
      </c>
      <c r="B301" s="248" t="s">
        <v>29</v>
      </c>
      <c r="C301" s="162" t="s">
        <v>40</v>
      </c>
      <c r="D301" s="248">
        <v>2018</v>
      </c>
      <c r="E301" s="231">
        <v>2018011306</v>
      </c>
      <c r="F301" s="250" t="s">
        <v>2336</v>
      </c>
      <c r="G301" s="248" t="s">
        <v>32</v>
      </c>
      <c r="H301" s="248" t="s">
        <v>33</v>
      </c>
      <c r="I301" s="233">
        <f>Tabla14[[#This Row],[IMPORT ADJUDICACIÓ (SENSE IVA)]]</f>
        <v>238.00000000000003</v>
      </c>
      <c r="J301" s="234">
        <v>287.98</v>
      </c>
      <c r="K301" s="234">
        <v>287.98</v>
      </c>
      <c r="L301" s="162" t="s">
        <v>52</v>
      </c>
      <c r="M301" s="162"/>
      <c r="N301" s="174" t="s">
        <v>373</v>
      </c>
      <c r="O301" s="251" t="s">
        <v>374</v>
      </c>
      <c r="P301" s="248" t="s">
        <v>37</v>
      </c>
      <c r="Q301" s="170" t="s">
        <v>493</v>
      </c>
      <c r="R301" s="236">
        <v>8156</v>
      </c>
      <c r="S301" s="162"/>
      <c r="T301" s="124" t="s">
        <v>153</v>
      </c>
      <c r="U301" s="176">
        <v>43298</v>
      </c>
      <c r="V301" s="176">
        <v>43301</v>
      </c>
      <c r="W301" s="176">
        <v>43304</v>
      </c>
      <c r="X301" s="176">
        <v>43451</v>
      </c>
      <c r="Y301" s="213"/>
      <c r="Z301" s="213"/>
      <c r="AA301" s="213"/>
      <c r="AB301" s="214">
        <f t="shared" si="4"/>
        <v>238.00000000000003</v>
      </c>
      <c r="AC301" s="256">
        <v>287.98</v>
      </c>
      <c r="AD301" s="238">
        <v>0.21</v>
      </c>
      <c r="AE301" s="253" t="s">
        <v>38</v>
      </c>
      <c r="AF301" s="254" t="s">
        <v>37</v>
      </c>
      <c r="AG301" s="176">
        <f>Tabla14[[#This Row],[DATA FI EXECUCIÓ]]</f>
        <v>43451</v>
      </c>
      <c r="AH301" s="214">
        <f>Tabla14[[#This Row],[IMPORT ADJUDICACIÓ (SENSE IVA)]]</f>
        <v>238.00000000000003</v>
      </c>
      <c r="AI301" s="240" t="s">
        <v>1857</v>
      </c>
    </row>
    <row r="302" spans="1:35" ht="24.75" customHeight="1" x14ac:dyDescent="0.25">
      <c r="A302" s="98" t="s">
        <v>28</v>
      </c>
      <c r="B302" s="245" t="s">
        <v>29</v>
      </c>
      <c r="C302" s="167" t="s">
        <v>40</v>
      </c>
      <c r="D302" s="245">
        <v>2018</v>
      </c>
      <c r="E302" s="241">
        <v>2018015005</v>
      </c>
      <c r="F302" s="315" t="s">
        <v>1392</v>
      </c>
      <c r="G302" s="245" t="s">
        <v>32</v>
      </c>
      <c r="H302" s="245" t="s">
        <v>33</v>
      </c>
      <c r="I302" s="233">
        <f>Tabla14[[#This Row],[IMPORT ADJUDICACIÓ (SENSE IVA)]]</f>
        <v>2848</v>
      </c>
      <c r="J302" s="234">
        <v>3446.08</v>
      </c>
      <c r="K302" s="234">
        <v>3446.08</v>
      </c>
      <c r="L302" s="162" t="s">
        <v>52</v>
      </c>
      <c r="M302" s="167"/>
      <c r="N302" s="261" t="s">
        <v>2337</v>
      </c>
      <c r="O302" s="316" t="s">
        <v>2338</v>
      </c>
      <c r="P302" s="245" t="s">
        <v>37</v>
      </c>
      <c r="Q302" s="170" t="s">
        <v>493</v>
      </c>
      <c r="R302" s="262">
        <v>8124</v>
      </c>
      <c r="S302" s="167"/>
      <c r="T302" s="237" t="s">
        <v>2339</v>
      </c>
      <c r="U302" s="176">
        <v>43369</v>
      </c>
      <c r="V302" s="176">
        <v>43377</v>
      </c>
      <c r="W302" s="176">
        <v>43381</v>
      </c>
      <c r="X302" s="177">
        <v>43439</v>
      </c>
      <c r="Y302" s="215"/>
      <c r="Z302" s="215"/>
      <c r="AA302" s="215"/>
      <c r="AB302" s="214">
        <f t="shared" si="4"/>
        <v>2848</v>
      </c>
      <c r="AC302" s="256">
        <v>3446.08</v>
      </c>
      <c r="AD302" s="242">
        <v>0.21</v>
      </c>
      <c r="AE302" s="293" t="s">
        <v>38</v>
      </c>
      <c r="AF302" s="313" t="s">
        <v>37</v>
      </c>
      <c r="AG302" s="176">
        <f>Tabla14[[#This Row],[DATA FI EXECUCIÓ]]</f>
        <v>43439</v>
      </c>
      <c r="AH302" s="214">
        <f>Tabla14[[#This Row],[IMPORT ADJUDICACIÓ (SENSE IVA)]]</f>
        <v>2848</v>
      </c>
      <c r="AI302" s="240" t="s">
        <v>1857</v>
      </c>
    </row>
    <row r="303" spans="1:35" ht="24.75" customHeight="1" x14ac:dyDescent="0.25">
      <c r="A303" s="98" t="s">
        <v>28</v>
      </c>
      <c r="B303" s="248" t="s">
        <v>29</v>
      </c>
      <c r="C303" s="162" t="s">
        <v>40</v>
      </c>
      <c r="D303" s="248">
        <v>2018</v>
      </c>
      <c r="E303" s="231">
        <v>2018016881</v>
      </c>
      <c r="F303" s="314" t="s">
        <v>1838</v>
      </c>
      <c r="G303" s="248" t="s">
        <v>32</v>
      </c>
      <c r="H303" s="248" t="s">
        <v>33</v>
      </c>
      <c r="I303" s="233">
        <f>Tabla14[[#This Row],[IMPORT ADJUDICACIÓ (SENSE IVA)]]</f>
        <v>809.50413223140504</v>
      </c>
      <c r="J303" s="234">
        <v>979.5</v>
      </c>
      <c r="K303" s="234">
        <v>979.5</v>
      </c>
      <c r="L303" s="162" t="s">
        <v>52</v>
      </c>
      <c r="M303" s="162"/>
      <c r="N303" s="261" t="s">
        <v>2337</v>
      </c>
      <c r="O303" s="314" t="s">
        <v>2338</v>
      </c>
      <c r="P303" s="248" t="s">
        <v>37</v>
      </c>
      <c r="Q303" s="170" t="s">
        <v>493</v>
      </c>
      <c r="R303" s="262">
        <v>8124</v>
      </c>
      <c r="S303" s="162"/>
      <c r="T303" s="237" t="s">
        <v>2340</v>
      </c>
      <c r="U303" s="176">
        <v>43398</v>
      </c>
      <c r="V303" s="176">
        <v>43404</v>
      </c>
      <c r="W303" s="176">
        <v>43409</v>
      </c>
      <c r="X303" s="176">
        <v>43451</v>
      </c>
      <c r="Y303" s="213"/>
      <c r="Z303" s="213"/>
      <c r="AA303" s="213"/>
      <c r="AB303" s="214">
        <f t="shared" si="4"/>
        <v>809.50413223140504</v>
      </c>
      <c r="AC303" s="256">
        <v>979.5</v>
      </c>
      <c r="AD303" s="238">
        <v>0.21</v>
      </c>
      <c r="AE303" s="253" t="s">
        <v>38</v>
      </c>
      <c r="AF303" s="254" t="s">
        <v>37</v>
      </c>
      <c r="AG303" s="176">
        <f>Tabla14[[#This Row],[DATA FI EXECUCIÓ]]</f>
        <v>43451</v>
      </c>
      <c r="AH303" s="214">
        <f>Tabla14[[#This Row],[IMPORT ADJUDICACIÓ (SENSE IVA)]]</f>
        <v>809.50413223140504</v>
      </c>
      <c r="AI303" s="240" t="s">
        <v>1857</v>
      </c>
    </row>
    <row r="304" spans="1:35" ht="24.75" customHeight="1" x14ac:dyDescent="0.25">
      <c r="A304" s="98" t="s">
        <v>28</v>
      </c>
      <c r="B304" s="248" t="s">
        <v>29</v>
      </c>
      <c r="C304" s="162" t="s">
        <v>65</v>
      </c>
      <c r="D304" s="248">
        <v>2018</v>
      </c>
      <c r="E304" s="231">
        <v>2018017477</v>
      </c>
      <c r="F304" s="314" t="s">
        <v>2341</v>
      </c>
      <c r="G304" s="248" t="s">
        <v>32</v>
      </c>
      <c r="H304" s="248" t="s">
        <v>33</v>
      </c>
      <c r="I304" s="233">
        <f>Tabla14[[#This Row],[IMPORT ADJUDICACIÓ (SENSE IVA)]]</f>
        <v>400</v>
      </c>
      <c r="J304" s="234">
        <v>400</v>
      </c>
      <c r="K304" s="234">
        <v>400</v>
      </c>
      <c r="L304" s="162"/>
      <c r="M304" s="162" t="s">
        <v>79</v>
      </c>
      <c r="N304" s="260" t="s">
        <v>2342</v>
      </c>
      <c r="O304" s="314" t="s">
        <v>2343</v>
      </c>
      <c r="P304" s="248" t="s">
        <v>37</v>
      </c>
      <c r="Q304" s="170" t="s">
        <v>493</v>
      </c>
      <c r="R304" s="236">
        <v>8101</v>
      </c>
      <c r="S304" s="162"/>
      <c r="T304" s="237" t="s">
        <v>567</v>
      </c>
      <c r="U304" s="176">
        <v>43413</v>
      </c>
      <c r="V304" s="176">
        <v>43417</v>
      </c>
      <c r="W304" s="176">
        <v>43419</v>
      </c>
      <c r="X304" s="176">
        <v>43461</v>
      </c>
      <c r="Y304" s="213"/>
      <c r="Z304" s="213"/>
      <c r="AA304" s="213"/>
      <c r="AB304" s="214">
        <f t="shared" si="4"/>
        <v>400</v>
      </c>
      <c r="AC304" s="256">
        <v>400</v>
      </c>
      <c r="AD304" s="238">
        <v>0</v>
      </c>
      <c r="AE304" s="253" t="s">
        <v>38</v>
      </c>
      <c r="AF304" s="254" t="s">
        <v>37</v>
      </c>
      <c r="AG304" s="176">
        <f>Tabla14[[#This Row],[DATA FI EXECUCIÓ]]</f>
        <v>43461</v>
      </c>
      <c r="AH304" s="214">
        <f>Tabla14[[#This Row],[IMPORT ADJUDICACIÓ (SENSE IVA)]]</f>
        <v>400</v>
      </c>
      <c r="AI304" s="240" t="s">
        <v>1857</v>
      </c>
    </row>
    <row r="305" spans="1:35" ht="24.75" customHeight="1" x14ac:dyDescent="0.25">
      <c r="A305" s="98" t="s">
        <v>28</v>
      </c>
      <c r="B305" s="248" t="s">
        <v>29</v>
      </c>
      <c r="C305" s="162" t="s">
        <v>65</v>
      </c>
      <c r="D305" s="248">
        <v>2018</v>
      </c>
      <c r="E305" s="231">
        <v>2018017594</v>
      </c>
      <c r="F305" s="314" t="s">
        <v>2344</v>
      </c>
      <c r="G305" s="248" t="s">
        <v>32</v>
      </c>
      <c r="H305" s="248" t="s">
        <v>33</v>
      </c>
      <c r="I305" s="233">
        <f>Tabla14[[#This Row],[IMPORT ADJUDICACIÓ (SENSE IVA)]]</f>
        <v>127.27272727272727</v>
      </c>
      <c r="J305" s="234">
        <v>140</v>
      </c>
      <c r="K305" s="234">
        <v>140</v>
      </c>
      <c r="L305" s="162"/>
      <c r="M305" s="162" t="s">
        <v>79</v>
      </c>
      <c r="N305" s="260"/>
      <c r="O305" s="314" t="s">
        <v>2345</v>
      </c>
      <c r="P305" s="248" t="s">
        <v>37</v>
      </c>
      <c r="Q305" s="170" t="s">
        <v>493</v>
      </c>
      <c r="R305" s="236">
        <v>8033</v>
      </c>
      <c r="S305" s="162"/>
      <c r="T305" s="237" t="s">
        <v>2346</v>
      </c>
      <c r="U305" s="176">
        <v>43412</v>
      </c>
      <c r="V305" s="176">
        <v>43417</v>
      </c>
      <c r="W305" s="176">
        <v>43419</v>
      </c>
      <c r="X305" s="176">
        <v>43461</v>
      </c>
      <c r="Y305" s="213"/>
      <c r="Z305" s="213"/>
      <c r="AA305" s="213"/>
      <c r="AB305" s="214">
        <f t="shared" si="4"/>
        <v>127.27272727272727</v>
      </c>
      <c r="AC305" s="256">
        <v>140</v>
      </c>
      <c r="AD305" s="238">
        <v>0.1</v>
      </c>
      <c r="AE305" s="253" t="s">
        <v>38</v>
      </c>
      <c r="AF305" s="254" t="s">
        <v>37</v>
      </c>
      <c r="AG305" s="176">
        <f>Tabla14[[#This Row],[DATA FI EXECUCIÓ]]</f>
        <v>43461</v>
      </c>
      <c r="AH305" s="214">
        <f>Tabla14[[#This Row],[IMPORT ADJUDICACIÓ (SENSE IVA)]]</f>
        <v>127.27272727272727</v>
      </c>
      <c r="AI305" s="240" t="s">
        <v>1879</v>
      </c>
    </row>
    <row r="306" spans="1:35" ht="24.75" customHeight="1" x14ac:dyDescent="0.25">
      <c r="A306" s="98" t="s">
        <v>28</v>
      </c>
      <c r="B306" s="245" t="s">
        <v>29</v>
      </c>
      <c r="C306" s="167" t="s">
        <v>65</v>
      </c>
      <c r="D306" s="245">
        <v>2018</v>
      </c>
      <c r="E306" s="241">
        <v>2018014685</v>
      </c>
      <c r="F306" s="315" t="s">
        <v>2347</v>
      </c>
      <c r="G306" s="245" t="s">
        <v>32</v>
      </c>
      <c r="H306" s="245" t="s">
        <v>33</v>
      </c>
      <c r="I306" s="233">
        <f>Tabla14[[#This Row],[IMPORT ADJUDICACIÓ (SENSE IVA)]]</f>
        <v>2.9822727272727274</v>
      </c>
      <c r="J306" s="234">
        <v>65.61</v>
      </c>
      <c r="K306" s="234">
        <v>65.61</v>
      </c>
      <c r="L306" s="167"/>
      <c r="M306" s="162" t="s">
        <v>79</v>
      </c>
      <c r="N306" s="261" t="s">
        <v>2348</v>
      </c>
      <c r="O306" s="316" t="s">
        <v>2349</v>
      </c>
      <c r="P306" s="245" t="s">
        <v>37</v>
      </c>
      <c r="Q306" s="170" t="s">
        <v>493</v>
      </c>
      <c r="R306" s="262" t="s">
        <v>1485</v>
      </c>
      <c r="S306" s="167"/>
      <c r="T306" s="237" t="s">
        <v>1986</v>
      </c>
      <c r="U306" s="176">
        <v>43361</v>
      </c>
      <c r="V306" s="176">
        <v>43363</v>
      </c>
      <c r="W306" s="176">
        <v>43364</v>
      </c>
      <c r="X306" s="177">
        <v>43396</v>
      </c>
      <c r="Y306" s="215"/>
      <c r="Z306" s="215"/>
      <c r="AA306" s="215"/>
      <c r="AB306" s="214">
        <f t="shared" si="4"/>
        <v>2.9822727272727274</v>
      </c>
      <c r="AC306" s="256">
        <v>65.61</v>
      </c>
      <c r="AD306" s="242">
        <v>21</v>
      </c>
      <c r="AE306" s="293" t="s">
        <v>38</v>
      </c>
      <c r="AF306" s="313" t="s">
        <v>37</v>
      </c>
      <c r="AG306" s="176">
        <f>Tabla14[[#This Row],[DATA FI EXECUCIÓ]]</f>
        <v>43396</v>
      </c>
      <c r="AH306" s="214">
        <f>Tabla14[[#This Row],[IMPORT ADJUDICACIÓ (SENSE IVA)]]</f>
        <v>2.9822727272727274</v>
      </c>
      <c r="AI306" s="240" t="s">
        <v>1857</v>
      </c>
    </row>
    <row r="307" spans="1:35" ht="24.75" customHeight="1" x14ac:dyDescent="0.25">
      <c r="A307" s="98" t="s">
        <v>28</v>
      </c>
      <c r="B307" s="248" t="s">
        <v>29</v>
      </c>
      <c r="C307" s="162" t="s">
        <v>40</v>
      </c>
      <c r="D307" s="248">
        <v>2018</v>
      </c>
      <c r="E307" s="231">
        <v>2018012672</v>
      </c>
      <c r="F307" s="250" t="s">
        <v>2350</v>
      </c>
      <c r="G307" s="248" t="s">
        <v>32</v>
      </c>
      <c r="H307" s="248" t="s">
        <v>33</v>
      </c>
      <c r="I307" s="233">
        <f>Tabla14[[#This Row],[IMPORT ADJUDICACIÓ (SENSE IVA)]]</f>
        <v>349.67768595041326</v>
      </c>
      <c r="J307" s="234">
        <v>423.11</v>
      </c>
      <c r="K307" s="234">
        <v>423.11</v>
      </c>
      <c r="L307" s="162" t="s">
        <v>52</v>
      </c>
      <c r="M307" s="162"/>
      <c r="N307" s="260" t="s">
        <v>383</v>
      </c>
      <c r="O307" s="251" t="s">
        <v>384</v>
      </c>
      <c r="P307" s="248" t="s">
        <v>37</v>
      </c>
      <c r="Q307" s="170" t="s">
        <v>493</v>
      </c>
      <c r="R307" s="236">
        <v>8260</v>
      </c>
      <c r="S307" s="162"/>
      <c r="T307" s="237" t="s">
        <v>385</v>
      </c>
      <c r="U307" s="176">
        <v>43312</v>
      </c>
      <c r="V307" s="176">
        <v>43315</v>
      </c>
      <c r="W307" s="176">
        <v>43318</v>
      </c>
      <c r="X307" s="176">
        <v>43396</v>
      </c>
      <c r="Y307" s="213"/>
      <c r="Z307" s="213"/>
      <c r="AA307" s="213"/>
      <c r="AB307" s="214">
        <f t="shared" si="4"/>
        <v>349.67768595041326</v>
      </c>
      <c r="AC307" s="256">
        <v>423.11</v>
      </c>
      <c r="AD307" s="238">
        <v>0.21</v>
      </c>
      <c r="AE307" s="253" t="s">
        <v>38</v>
      </c>
      <c r="AF307" s="254" t="s">
        <v>37</v>
      </c>
      <c r="AG307" s="176">
        <f>Tabla14[[#This Row],[DATA FI EXECUCIÓ]]</f>
        <v>43396</v>
      </c>
      <c r="AH307" s="214">
        <f>Tabla14[[#This Row],[IMPORT ADJUDICACIÓ (SENSE IVA)]]</f>
        <v>349.67768595041326</v>
      </c>
      <c r="AI307" s="240" t="s">
        <v>1857</v>
      </c>
    </row>
    <row r="308" spans="1:35" ht="24.75" customHeight="1" x14ac:dyDescent="0.25">
      <c r="A308" s="98" t="s">
        <v>28</v>
      </c>
      <c r="B308" s="245" t="s">
        <v>29</v>
      </c>
      <c r="C308" s="167" t="s">
        <v>65</v>
      </c>
      <c r="D308" s="245">
        <v>2018</v>
      </c>
      <c r="E308" s="241">
        <v>2018014887</v>
      </c>
      <c r="F308" s="315" t="s">
        <v>2351</v>
      </c>
      <c r="G308" s="245" t="s">
        <v>32</v>
      </c>
      <c r="H308" s="245" t="s">
        <v>33</v>
      </c>
      <c r="I308" s="233">
        <f>Tabla14[[#This Row],[IMPORT ADJUDICACIÓ (SENSE IVA)]]</f>
        <v>2358</v>
      </c>
      <c r="J308" s="234">
        <v>2853.18</v>
      </c>
      <c r="K308" s="234">
        <v>2853.18</v>
      </c>
      <c r="L308" s="167"/>
      <c r="M308" s="162" t="s">
        <v>79</v>
      </c>
      <c r="N308" s="261"/>
      <c r="O308" s="316" t="s">
        <v>343</v>
      </c>
      <c r="P308" s="245" t="s">
        <v>37</v>
      </c>
      <c r="Q308" s="170" t="s">
        <v>493</v>
      </c>
      <c r="R308" s="262" t="s">
        <v>503</v>
      </c>
      <c r="S308" s="167"/>
      <c r="T308" s="237" t="s">
        <v>2352</v>
      </c>
      <c r="U308" s="176">
        <v>43363</v>
      </c>
      <c r="V308" s="176">
        <v>43377</v>
      </c>
      <c r="W308" s="176">
        <v>43381</v>
      </c>
      <c r="X308" s="177">
        <v>43416</v>
      </c>
      <c r="Y308" s="215"/>
      <c r="Z308" s="215"/>
      <c r="AA308" s="215"/>
      <c r="AB308" s="214">
        <f t="shared" si="4"/>
        <v>2358</v>
      </c>
      <c r="AC308" s="256">
        <v>2853.18</v>
      </c>
      <c r="AD308" s="242">
        <v>0.21</v>
      </c>
      <c r="AE308" s="293" t="s">
        <v>38</v>
      </c>
      <c r="AF308" s="313" t="s">
        <v>37</v>
      </c>
      <c r="AG308" s="176">
        <f>Tabla14[[#This Row],[DATA FI EXECUCIÓ]]</f>
        <v>43416</v>
      </c>
      <c r="AH308" s="214">
        <f>Tabla14[[#This Row],[IMPORT ADJUDICACIÓ (SENSE IVA)]]</f>
        <v>2358</v>
      </c>
      <c r="AI308" s="240" t="s">
        <v>1879</v>
      </c>
    </row>
    <row r="309" spans="1:35" ht="24.75" customHeight="1" x14ac:dyDescent="0.25">
      <c r="A309" s="98" t="s">
        <v>28</v>
      </c>
      <c r="B309" s="248" t="s">
        <v>29</v>
      </c>
      <c r="C309" s="167" t="s">
        <v>65</v>
      </c>
      <c r="D309" s="248">
        <v>2018</v>
      </c>
      <c r="E309" s="231">
        <v>2018012184</v>
      </c>
      <c r="F309" s="250" t="s">
        <v>2353</v>
      </c>
      <c r="G309" s="248" t="s">
        <v>32</v>
      </c>
      <c r="H309" s="248" t="s">
        <v>33</v>
      </c>
      <c r="I309" s="233">
        <f>Tabla14[[#This Row],[IMPORT ADJUDICACIÓ (SENSE IVA)]]</f>
        <v>1420</v>
      </c>
      <c r="J309" s="234">
        <v>1718.2</v>
      </c>
      <c r="K309" s="234">
        <v>1718.2</v>
      </c>
      <c r="L309" s="162"/>
      <c r="M309" s="162" t="s">
        <v>79</v>
      </c>
      <c r="N309" s="260"/>
      <c r="O309" s="251" t="s">
        <v>343</v>
      </c>
      <c r="P309" s="248" t="s">
        <v>37</v>
      </c>
      <c r="Q309" s="165" t="s">
        <v>493</v>
      </c>
      <c r="R309" s="236" t="s">
        <v>503</v>
      </c>
      <c r="S309" s="162"/>
      <c r="T309" s="237" t="s">
        <v>2352</v>
      </c>
      <c r="U309" s="176">
        <v>43305</v>
      </c>
      <c r="V309" s="176">
        <v>43307</v>
      </c>
      <c r="W309" s="176">
        <v>43308</v>
      </c>
      <c r="X309" s="176">
        <v>43381</v>
      </c>
      <c r="Y309" s="213"/>
      <c r="Z309" s="213"/>
      <c r="AA309" s="213"/>
      <c r="AB309" s="214">
        <f t="shared" si="4"/>
        <v>1420</v>
      </c>
      <c r="AC309" s="256">
        <v>1718.2</v>
      </c>
      <c r="AD309" s="238">
        <v>0.21</v>
      </c>
      <c r="AE309" s="253" t="s">
        <v>38</v>
      </c>
      <c r="AF309" s="254" t="s">
        <v>37</v>
      </c>
      <c r="AG309" s="176">
        <f>Tabla14[[#This Row],[DATA FI EXECUCIÓ]]</f>
        <v>43381</v>
      </c>
      <c r="AH309" s="214">
        <f>Tabla14[[#This Row],[IMPORT ADJUDICACIÓ (SENSE IVA)]]</f>
        <v>1420</v>
      </c>
      <c r="AI309" s="240" t="s">
        <v>1879</v>
      </c>
    </row>
    <row r="310" spans="1:35" ht="24.75" customHeight="1" x14ac:dyDescent="0.25">
      <c r="A310" s="98" t="s">
        <v>28</v>
      </c>
      <c r="B310" s="245" t="s">
        <v>29</v>
      </c>
      <c r="C310" s="167" t="s">
        <v>65</v>
      </c>
      <c r="D310" s="245">
        <v>2018</v>
      </c>
      <c r="E310" s="241">
        <v>2018016863</v>
      </c>
      <c r="F310" s="314" t="s">
        <v>2354</v>
      </c>
      <c r="G310" s="245" t="s">
        <v>32</v>
      </c>
      <c r="H310" s="245" t="s">
        <v>33</v>
      </c>
      <c r="I310" s="233">
        <f>Tabla14[[#This Row],[IMPORT ADJUDICACIÓ (SENSE IVA)]]</f>
        <v>1054</v>
      </c>
      <c r="J310" s="234">
        <v>1275.3399999999999</v>
      </c>
      <c r="K310" s="234">
        <v>1275.3399999999999</v>
      </c>
      <c r="L310" s="167"/>
      <c r="M310" s="162" t="s">
        <v>79</v>
      </c>
      <c r="N310" s="260"/>
      <c r="O310" s="314" t="s">
        <v>343</v>
      </c>
      <c r="P310" s="245" t="s">
        <v>37</v>
      </c>
      <c r="Q310" s="170" t="s">
        <v>493</v>
      </c>
      <c r="R310" s="262" t="s">
        <v>503</v>
      </c>
      <c r="S310" s="167"/>
      <c r="T310" s="237" t="s">
        <v>888</v>
      </c>
      <c r="U310" s="176">
        <v>43397</v>
      </c>
      <c r="V310" s="176">
        <v>43409</v>
      </c>
      <c r="W310" s="176">
        <v>43410</v>
      </c>
      <c r="X310" s="177">
        <v>43461</v>
      </c>
      <c r="Y310" s="215"/>
      <c r="Z310" s="215"/>
      <c r="AA310" s="215"/>
      <c r="AB310" s="214">
        <f t="shared" si="4"/>
        <v>1054</v>
      </c>
      <c r="AC310" s="256">
        <v>1275.3399999999999</v>
      </c>
      <c r="AD310" s="242">
        <v>0.21</v>
      </c>
      <c r="AE310" s="293" t="s">
        <v>38</v>
      </c>
      <c r="AF310" s="313" t="s">
        <v>37</v>
      </c>
      <c r="AG310" s="176">
        <f>Tabla14[[#This Row],[DATA FI EXECUCIÓ]]</f>
        <v>43461</v>
      </c>
      <c r="AH310" s="214">
        <f>Tabla14[[#This Row],[IMPORT ADJUDICACIÓ (SENSE IVA)]]</f>
        <v>1054</v>
      </c>
      <c r="AI310" s="240" t="s">
        <v>1879</v>
      </c>
    </row>
    <row r="311" spans="1:35" ht="24.75" customHeight="1" x14ac:dyDescent="0.25">
      <c r="A311" s="98" t="s">
        <v>28</v>
      </c>
      <c r="B311" s="248" t="s">
        <v>29</v>
      </c>
      <c r="C311" s="167" t="s">
        <v>65</v>
      </c>
      <c r="D311" s="248">
        <v>2018</v>
      </c>
      <c r="E311" s="231">
        <v>2018017897</v>
      </c>
      <c r="F311" s="314" t="s">
        <v>2355</v>
      </c>
      <c r="G311" s="248" t="s">
        <v>32</v>
      </c>
      <c r="H311" s="248" t="s">
        <v>33</v>
      </c>
      <c r="I311" s="233">
        <f>Tabla14[[#This Row],[IMPORT ADJUDICACIÓ (SENSE IVA)]]</f>
        <v>2225</v>
      </c>
      <c r="J311" s="234">
        <v>2692.25</v>
      </c>
      <c r="K311" s="234">
        <v>2692.25</v>
      </c>
      <c r="L311" s="162"/>
      <c r="M311" s="162" t="s">
        <v>79</v>
      </c>
      <c r="N311" s="260"/>
      <c r="O311" s="314" t="s">
        <v>343</v>
      </c>
      <c r="P311" s="248" t="s">
        <v>37</v>
      </c>
      <c r="Q311" s="170" t="s">
        <v>493</v>
      </c>
      <c r="R311" s="262" t="s">
        <v>503</v>
      </c>
      <c r="S311" s="162"/>
      <c r="T311" s="237" t="s">
        <v>2352</v>
      </c>
      <c r="U311" s="176">
        <v>43413</v>
      </c>
      <c r="V311" s="176">
        <v>43419</v>
      </c>
      <c r="W311" s="176">
        <v>43425</v>
      </c>
      <c r="X311" s="176">
        <v>43461</v>
      </c>
      <c r="Y311" s="213"/>
      <c r="Z311" s="213"/>
      <c r="AA311" s="213"/>
      <c r="AB311" s="214">
        <f t="shared" si="4"/>
        <v>2225</v>
      </c>
      <c r="AC311" s="256">
        <v>2692.25</v>
      </c>
      <c r="AD311" s="238">
        <v>0.21</v>
      </c>
      <c r="AE311" s="253" t="s">
        <v>38</v>
      </c>
      <c r="AF311" s="254" t="s">
        <v>37</v>
      </c>
      <c r="AG311" s="176">
        <f>Tabla14[[#This Row],[DATA FI EXECUCIÓ]]</f>
        <v>43461</v>
      </c>
      <c r="AH311" s="214">
        <f>Tabla14[[#This Row],[IMPORT ADJUDICACIÓ (SENSE IVA)]]</f>
        <v>2225</v>
      </c>
      <c r="AI311" s="240" t="s">
        <v>1879</v>
      </c>
    </row>
    <row r="312" spans="1:35" ht="24.75" customHeight="1" x14ac:dyDescent="0.25">
      <c r="A312" s="98" t="s">
        <v>28</v>
      </c>
      <c r="B312" s="245" t="s">
        <v>29</v>
      </c>
      <c r="C312" s="167" t="s">
        <v>65</v>
      </c>
      <c r="D312" s="245">
        <v>2018</v>
      </c>
      <c r="E312" s="241">
        <v>2018018674</v>
      </c>
      <c r="F312" s="314" t="s">
        <v>2356</v>
      </c>
      <c r="G312" s="245" t="s">
        <v>32</v>
      </c>
      <c r="H312" s="245" t="s">
        <v>33</v>
      </c>
      <c r="I312" s="233">
        <f>Tabla14[[#This Row],[IMPORT ADJUDICACIÓ (SENSE IVA)]]</f>
        <v>3297.272727272727</v>
      </c>
      <c r="J312" s="234">
        <v>3989.7</v>
      </c>
      <c r="K312" s="234">
        <v>3989.7</v>
      </c>
      <c r="L312" s="167"/>
      <c r="M312" s="162" t="s">
        <v>79</v>
      </c>
      <c r="N312" s="260"/>
      <c r="O312" s="314" t="s">
        <v>343</v>
      </c>
      <c r="P312" s="245" t="s">
        <v>37</v>
      </c>
      <c r="Q312" s="170" t="s">
        <v>493</v>
      </c>
      <c r="R312" s="262" t="s">
        <v>503</v>
      </c>
      <c r="S312" s="167"/>
      <c r="T312" s="237" t="s">
        <v>2310</v>
      </c>
      <c r="U312" s="176">
        <v>43426</v>
      </c>
      <c r="V312" s="176">
        <v>43430</v>
      </c>
      <c r="W312" s="176">
        <v>43432</v>
      </c>
      <c r="X312" s="177">
        <v>43461</v>
      </c>
      <c r="Y312" s="215"/>
      <c r="Z312" s="215"/>
      <c r="AA312" s="215"/>
      <c r="AB312" s="214">
        <f t="shared" si="4"/>
        <v>3297.272727272727</v>
      </c>
      <c r="AC312" s="256">
        <v>3989.7</v>
      </c>
      <c r="AD312" s="242">
        <v>0.21</v>
      </c>
      <c r="AE312" s="293" t="s">
        <v>38</v>
      </c>
      <c r="AF312" s="313" t="s">
        <v>37</v>
      </c>
      <c r="AG312" s="176">
        <f>Tabla14[[#This Row],[DATA FI EXECUCIÓ]]</f>
        <v>43461</v>
      </c>
      <c r="AH312" s="214">
        <f>Tabla14[[#This Row],[IMPORT ADJUDICACIÓ (SENSE IVA)]]</f>
        <v>3297.272727272727</v>
      </c>
      <c r="AI312" s="240" t="s">
        <v>1879</v>
      </c>
    </row>
    <row r="313" spans="1:35" ht="24.75" customHeight="1" x14ac:dyDescent="0.25">
      <c r="A313" s="98" t="s">
        <v>28</v>
      </c>
      <c r="B313" s="245" t="s">
        <v>29</v>
      </c>
      <c r="C313" s="167" t="s">
        <v>65</v>
      </c>
      <c r="D313" s="245">
        <v>2018</v>
      </c>
      <c r="E313" s="241">
        <v>2018010306</v>
      </c>
      <c r="F313" s="314" t="s">
        <v>2357</v>
      </c>
      <c r="G313" s="245" t="s">
        <v>32</v>
      </c>
      <c r="H313" s="245" t="s">
        <v>33</v>
      </c>
      <c r="I313" s="233">
        <f>Tabla14[[#This Row],[IMPORT ADJUDICACIÓ (SENSE IVA)]]</f>
        <v>484.99999999999994</v>
      </c>
      <c r="J313" s="234">
        <v>533.5</v>
      </c>
      <c r="K313" s="234">
        <v>533.5</v>
      </c>
      <c r="L313" s="167"/>
      <c r="M313" s="162" t="s">
        <v>79</v>
      </c>
      <c r="N313" s="134" t="s">
        <v>393</v>
      </c>
      <c r="O313" s="314" t="s">
        <v>394</v>
      </c>
      <c r="P313" s="245" t="s">
        <v>37</v>
      </c>
      <c r="Q313" s="135" t="s">
        <v>493</v>
      </c>
      <c r="R313" s="125" t="s">
        <v>1272</v>
      </c>
      <c r="S313" s="167"/>
      <c r="T313" s="237" t="s">
        <v>2358</v>
      </c>
      <c r="U313" s="176">
        <v>43270</v>
      </c>
      <c r="V313" s="176">
        <v>43286</v>
      </c>
      <c r="W313" s="176">
        <v>43276</v>
      </c>
      <c r="X313" s="177">
        <v>43353</v>
      </c>
      <c r="Y313" s="215"/>
      <c r="Z313" s="215"/>
      <c r="AA313" s="215"/>
      <c r="AB313" s="214">
        <f t="shared" si="4"/>
        <v>484.99999999999994</v>
      </c>
      <c r="AC313" s="256">
        <v>533.5</v>
      </c>
      <c r="AD313" s="242">
        <v>0.1</v>
      </c>
      <c r="AE313" s="293" t="s">
        <v>38</v>
      </c>
      <c r="AF313" s="313" t="s">
        <v>37</v>
      </c>
      <c r="AG313" s="176">
        <f>Tabla14[[#This Row],[DATA FI EXECUCIÓ]]</f>
        <v>43353</v>
      </c>
      <c r="AH313" s="214">
        <f>Tabla14[[#This Row],[IMPORT ADJUDICACIÓ (SENSE IVA)]]</f>
        <v>484.99999999999994</v>
      </c>
      <c r="AI313" s="240" t="s">
        <v>1857</v>
      </c>
    </row>
    <row r="314" spans="1:35" ht="24.75" customHeight="1" x14ac:dyDescent="0.25">
      <c r="A314" s="98" t="s">
        <v>28</v>
      </c>
      <c r="B314" s="245" t="s">
        <v>29</v>
      </c>
      <c r="C314" s="167" t="s">
        <v>65</v>
      </c>
      <c r="D314" s="245">
        <v>2018</v>
      </c>
      <c r="E314" s="241">
        <v>2018010309</v>
      </c>
      <c r="F314" s="314" t="s">
        <v>2357</v>
      </c>
      <c r="G314" s="245" t="s">
        <v>32</v>
      </c>
      <c r="H314" s="245" t="s">
        <v>33</v>
      </c>
      <c r="I314" s="233">
        <f>Tabla14[[#This Row],[IMPORT ADJUDICACIÓ (SENSE IVA)]]</f>
        <v>837.99999999999989</v>
      </c>
      <c r="J314" s="234">
        <v>921.8</v>
      </c>
      <c r="K314" s="234">
        <v>921.8</v>
      </c>
      <c r="L314" s="167"/>
      <c r="M314" s="162" t="s">
        <v>79</v>
      </c>
      <c r="N314" s="134" t="s">
        <v>393</v>
      </c>
      <c r="O314" s="314" t="s">
        <v>394</v>
      </c>
      <c r="P314" s="245" t="s">
        <v>37</v>
      </c>
      <c r="Q314" s="135" t="s">
        <v>493</v>
      </c>
      <c r="R314" s="125" t="s">
        <v>1272</v>
      </c>
      <c r="S314" s="167"/>
      <c r="T314" s="237" t="s">
        <v>2358</v>
      </c>
      <c r="U314" s="176">
        <v>43262</v>
      </c>
      <c r="V314" s="176">
        <v>43286</v>
      </c>
      <c r="W314" s="176">
        <v>43276</v>
      </c>
      <c r="X314" s="177">
        <v>43353</v>
      </c>
      <c r="Y314" s="215"/>
      <c r="Z314" s="215"/>
      <c r="AA314" s="215"/>
      <c r="AB314" s="214">
        <f t="shared" si="4"/>
        <v>837.99999999999989</v>
      </c>
      <c r="AC314" s="256">
        <v>921.8</v>
      </c>
      <c r="AD314" s="242">
        <v>0.1</v>
      </c>
      <c r="AE314" s="293" t="s">
        <v>38</v>
      </c>
      <c r="AF314" s="313" t="s">
        <v>37</v>
      </c>
      <c r="AG314" s="176">
        <f>Tabla14[[#This Row],[DATA FI EXECUCIÓ]]</f>
        <v>43353</v>
      </c>
      <c r="AH314" s="214">
        <f>Tabla14[[#This Row],[IMPORT ADJUDICACIÓ (SENSE IVA)]]</f>
        <v>837.99999999999989</v>
      </c>
      <c r="AI314" s="240" t="s">
        <v>1857</v>
      </c>
    </row>
    <row r="315" spans="1:35" ht="24.75" customHeight="1" x14ac:dyDescent="0.25">
      <c r="A315" s="98" t="s">
        <v>28</v>
      </c>
      <c r="B315" s="248" t="s">
        <v>29</v>
      </c>
      <c r="C315" s="167" t="s">
        <v>65</v>
      </c>
      <c r="D315" s="248">
        <v>2018</v>
      </c>
      <c r="E315" s="231">
        <v>2018017052</v>
      </c>
      <c r="F315" s="314" t="s">
        <v>2359</v>
      </c>
      <c r="G315" s="248" t="s">
        <v>32</v>
      </c>
      <c r="H315" s="248" t="s">
        <v>33</v>
      </c>
      <c r="I315" s="233">
        <f>Tabla14[[#This Row],[IMPORT ADJUDICACIÓ (SENSE IVA)]]</f>
        <v>94.999999999999986</v>
      </c>
      <c r="J315" s="234">
        <v>104.5</v>
      </c>
      <c r="K315" s="234">
        <v>104.5</v>
      </c>
      <c r="L315" s="162"/>
      <c r="M315" s="162" t="s">
        <v>79</v>
      </c>
      <c r="N315" s="134" t="s">
        <v>393</v>
      </c>
      <c r="O315" s="314" t="s">
        <v>394</v>
      </c>
      <c r="P315" s="248" t="s">
        <v>37</v>
      </c>
      <c r="Q315" s="135" t="s">
        <v>493</v>
      </c>
      <c r="R315" s="125" t="s">
        <v>1272</v>
      </c>
      <c r="S315" s="162"/>
      <c r="T315" s="237" t="s">
        <v>2358</v>
      </c>
      <c r="U315" s="176">
        <v>43398</v>
      </c>
      <c r="V315" s="176">
        <v>43404</v>
      </c>
      <c r="W315" s="176">
        <v>43409</v>
      </c>
      <c r="X315" s="176">
        <v>43461</v>
      </c>
      <c r="Y315" s="213"/>
      <c r="Z315" s="213"/>
      <c r="AA315" s="213"/>
      <c r="AB315" s="214">
        <f t="shared" si="4"/>
        <v>94.999999999999986</v>
      </c>
      <c r="AC315" s="256">
        <v>104.5</v>
      </c>
      <c r="AD315" s="238">
        <v>0.1</v>
      </c>
      <c r="AE315" s="253" t="s">
        <v>38</v>
      </c>
      <c r="AF315" s="254" t="s">
        <v>37</v>
      </c>
      <c r="AG315" s="176">
        <f>Tabla14[[#This Row],[DATA FI EXECUCIÓ]]</f>
        <v>43461</v>
      </c>
      <c r="AH315" s="214">
        <f>Tabla14[[#This Row],[IMPORT ADJUDICACIÓ (SENSE IVA)]]</f>
        <v>94.999999999999986</v>
      </c>
      <c r="AI315" s="240" t="s">
        <v>1857</v>
      </c>
    </row>
    <row r="316" spans="1:35" ht="24.75" customHeight="1" x14ac:dyDescent="0.25">
      <c r="A316" s="98" t="s">
        <v>28</v>
      </c>
      <c r="B316" s="245" t="s">
        <v>29</v>
      </c>
      <c r="C316" s="167" t="s">
        <v>65</v>
      </c>
      <c r="D316" s="245">
        <v>2018</v>
      </c>
      <c r="E316" s="241">
        <v>2018017645</v>
      </c>
      <c r="F316" s="314" t="s">
        <v>2360</v>
      </c>
      <c r="G316" s="245" t="s">
        <v>32</v>
      </c>
      <c r="H316" s="245" t="s">
        <v>33</v>
      </c>
      <c r="I316" s="233">
        <f>Tabla14[[#This Row],[IMPORT ADJUDICACIÓ (SENSE IVA)]]</f>
        <v>270</v>
      </c>
      <c r="J316" s="234">
        <v>297</v>
      </c>
      <c r="K316" s="234">
        <v>297</v>
      </c>
      <c r="L316" s="167"/>
      <c r="M316" s="162" t="s">
        <v>79</v>
      </c>
      <c r="N316" s="134" t="s">
        <v>393</v>
      </c>
      <c r="O316" s="314" t="s">
        <v>394</v>
      </c>
      <c r="P316" s="245" t="s">
        <v>37</v>
      </c>
      <c r="Q316" s="135" t="s">
        <v>493</v>
      </c>
      <c r="R316" s="125" t="s">
        <v>1272</v>
      </c>
      <c r="S316" s="167"/>
      <c r="T316" s="237" t="s">
        <v>2358</v>
      </c>
      <c r="U316" s="176">
        <v>43412</v>
      </c>
      <c r="V316" s="176">
        <v>43417</v>
      </c>
      <c r="W316" s="176">
        <v>43419</v>
      </c>
      <c r="X316" s="177">
        <v>43461</v>
      </c>
      <c r="Y316" s="215"/>
      <c r="Z316" s="215"/>
      <c r="AA316" s="215"/>
      <c r="AB316" s="214">
        <f t="shared" si="4"/>
        <v>270</v>
      </c>
      <c r="AC316" s="256">
        <v>297</v>
      </c>
      <c r="AD316" s="242">
        <v>0.1</v>
      </c>
      <c r="AE316" s="293" t="s">
        <v>38</v>
      </c>
      <c r="AF316" s="313" t="s">
        <v>37</v>
      </c>
      <c r="AG316" s="176">
        <f>Tabla14[[#This Row],[DATA FI EXECUCIÓ]]</f>
        <v>43461</v>
      </c>
      <c r="AH316" s="214">
        <f>Tabla14[[#This Row],[IMPORT ADJUDICACIÓ (SENSE IVA)]]</f>
        <v>270</v>
      </c>
      <c r="AI316" s="240" t="s">
        <v>1857</v>
      </c>
    </row>
    <row r="317" spans="1:35" ht="24.75" customHeight="1" x14ac:dyDescent="0.25">
      <c r="A317" s="98" t="s">
        <v>28</v>
      </c>
      <c r="B317" s="245" t="s">
        <v>29</v>
      </c>
      <c r="C317" s="167" t="s">
        <v>65</v>
      </c>
      <c r="D317" s="245">
        <v>2018</v>
      </c>
      <c r="E317" s="241">
        <v>2018016426</v>
      </c>
      <c r="F317" s="314" t="s">
        <v>2361</v>
      </c>
      <c r="G317" s="245" t="s">
        <v>32</v>
      </c>
      <c r="H317" s="245" t="s">
        <v>33</v>
      </c>
      <c r="I317" s="233">
        <f>Tabla14[[#This Row],[IMPORT ADJUDICACIÓ (SENSE IVA)]]</f>
        <v>250</v>
      </c>
      <c r="J317" s="234">
        <v>302.5</v>
      </c>
      <c r="K317" s="234">
        <v>302.5</v>
      </c>
      <c r="L317" s="167"/>
      <c r="M317" s="162" t="s">
        <v>79</v>
      </c>
      <c r="N317" s="261" t="s">
        <v>2362</v>
      </c>
      <c r="O317" s="314" t="s">
        <v>2363</v>
      </c>
      <c r="P317" s="245" t="s">
        <v>37</v>
      </c>
      <c r="Q317" s="135" t="s">
        <v>493</v>
      </c>
      <c r="R317" s="262">
        <v>8086</v>
      </c>
      <c r="S317" s="167"/>
      <c r="T317" s="237" t="s">
        <v>164</v>
      </c>
      <c r="U317" s="176">
        <v>43384</v>
      </c>
      <c r="V317" s="176">
        <v>43389</v>
      </c>
      <c r="W317" s="176">
        <v>43395</v>
      </c>
      <c r="X317" s="177">
        <v>43430</v>
      </c>
      <c r="Y317" s="215"/>
      <c r="Z317" s="215"/>
      <c r="AA317" s="215"/>
      <c r="AB317" s="214">
        <f t="shared" si="4"/>
        <v>250</v>
      </c>
      <c r="AC317" s="256">
        <v>302.5</v>
      </c>
      <c r="AD317" s="242">
        <v>0.21</v>
      </c>
      <c r="AE317" s="293" t="s">
        <v>38</v>
      </c>
      <c r="AF317" s="313" t="s">
        <v>37</v>
      </c>
      <c r="AG317" s="176">
        <f>Tabla14[[#This Row],[DATA FI EXECUCIÓ]]</f>
        <v>43430</v>
      </c>
      <c r="AH317" s="214">
        <f>Tabla14[[#This Row],[IMPORT ADJUDICACIÓ (SENSE IVA)]]</f>
        <v>250</v>
      </c>
      <c r="AI317" s="240" t="s">
        <v>1857</v>
      </c>
    </row>
    <row r="318" spans="1:35" ht="24.75" customHeight="1" x14ac:dyDescent="0.25">
      <c r="A318" s="98" t="s">
        <v>28</v>
      </c>
      <c r="B318" s="248" t="s">
        <v>29</v>
      </c>
      <c r="C318" s="167" t="s">
        <v>65</v>
      </c>
      <c r="D318" s="248">
        <v>2018</v>
      </c>
      <c r="E318" s="231">
        <v>2018015568</v>
      </c>
      <c r="F318" s="250" t="s">
        <v>2364</v>
      </c>
      <c r="G318" s="248" t="s">
        <v>32</v>
      </c>
      <c r="H318" s="248" t="s">
        <v>33</v>
      </c>
      <c r="I318" s="233">
        <f>Tabla14[[#This Row],[IMPORT ADJUDICACIÓ (SENSE IVA)]]</f>
        <v>350</v>
      </c>
      <c r="J318" s="234">
        <v>423.5</v>
      </c>
      <c r="K318" s="234">
        <v>423.5</v>
      </c>
      <c r="L318" s="162"/>
      <c r="M318" s="162" t="s">
        <v>79</v>
      </c>
      <c r="N318" s="260" t="s">
        <v>400</v>
      </c>
      <c r="O318" s="251" t="s">
        <v>2365</v>
      </c>
      <c r="P318" s="248" t="s">
        <v>37</v>
      </c>
      <c r="Q318" s="165" t="s">
        <v>493</v>
      </c>
      <c r="R318" s="236" t="s">
        <v>2366</v>
      </c>
      <c r="S318" s="162"/>
      <c r="T318" s="124" t="s">
        <v>2120</v>
      </c>
      <c r="U318" s="176">
        <v>43371</v>
      </c>
      <c r="V318" s="176">
        <v>43381</v>
      </c>
      <c r="W318" s="176">
        <v>43382</v>
      </c>
      <c r="X318" s="176">
        <v>43396</v>
      </c>
      <c r="Y318" s="213"/>
      <c r="Z318" s="213"/>
      <c r="AA318" s="213"/>
      <c r="AB318" s="214">
        <f t="shared" si="4"/>
        <v>350</v>
      </c>
      <c r="AC318" s="256">
        <v>423.5</v>
      </c>
      <c r="AD318" s="238">
        <v>0.21</v>
      </c>
      <c r="AE318" s="253" t="s">
        <v>38</v>
      </c>
      <c r="AF318" s="254" t="s">
        <v>37</v>
      </c>
      <c r="AG318" s="176">
        <f>Tabla14[[#This Row],[DATA FI EXECUCIÓ]]</f>
        <v>43396</v>
      </c>
      <c r="AH318" s="214">
        <f>Tabla14[[#This Row],[IMPORT ADJUDICACIÓ (SENSE IVA)]]</f>
        <v>350</v>
      </c>
      <c r="AI318" s="240" t="s">
        <v>1857</v>
      </c>
    </row>
    <row r="319" spans="1:35" ht="24.75" customHeight="1" x14ac:dyDescent="0.25">
      <c r="A319" s="98" t="s">
        <v>28</v>
      </c>
      <c r="B319" s="245" t="s">
        <v>29</v>
      </c>
      <c r="C319" s="167" t="s">
        <v>65</v>
      </c>
      <c r="D319" s="245">
        <v>2018</v>
      </c>
      <c r="E319" s="241">
        <v>2018011833</v>
      </c>
      <c r="F319" s="315" t="s">
        <v>2367</v>
      </c>
      <c r="G319" s="245" t="s">
        <v>32</v>
      </c>
      <c r="H319" s="245" t="s">
        <v>33</v>
      </c>
      <c r="I319" s="233">
        <f>Tabla14[[#This Row],[IMPORT ADJUDICACIÓ (SENSE IVA)]]</f>
        <v>6.454545454545034</v>
      </c>
      <c r="J319" s="234">
        <f>14900-14892.19</f>
        <v>7.8099999999994907</v>
      </c>
      <c r="K319" s="234">
        <f>14900-14892.19</f>
        <v>7.8099999999994907</v>
      </c>
      <c r="L319" s="167"/>
      <c r="M319" s="162" t="s">
        <v>79</v>
      </c>
      <c r="N319" s="322" t="s">
        <v>1313</v>
      </c>
      <c r="O319" s="316" t="s">
        <v>1314</v>
      </c>
      <c r="P319" s="245" t="s">
        <v>37</v>
      </c>
      <c r="Q319" s="194" t="s">
        <v>493</v>
      </c>
      <c r="R319" s="198" t="s">
        <v>503</v>
      </c>
      <c r="S319" s="167"/>
      <c r="T319" s="57" t="s">
        <v>108</v>
      </c>
      <c r="U319" s="176">
        <v>43305</v>
      </c>
      <c r="V319" s="176">
        <v>43307</v>
      </c>
      <c r="W319" s="176">
        <v>43308</v>
      </c>
      <c r="X319" s="177">
        <v>43455</v>
      </c>
      <c r="Y319" s="215"/>
      <c r="Z319" s="215"/>
      <c r="AA319" s="215"/>
      <c r="AB319" s="214">
        <f t="shared" si="4"/>
        <v>6.454545454545034</v>
      </c>
      <c r="AC319" s="256">
        <f>14900-14892.19</f>
        <v>7.8099999999994907</v>
      </c>
      <c r="AD319" s="242">
        <v>0.21</v>
      </c>
      <c r="AE319" s="293" t="s">
        <v>38</v>
      </c>
      <c r="AF319" s="313" t="s">
        <v>37</v>
      </c>
      <c r="AG319" s="176">
        <f>Tabla14[[#This Row],[DATA FI EXECUCIÓ]]</f>
        <v>43455</v>
      </c>
      <c r="AH319" s="214">
        <f>Tabla14[[#This Row],[IMPORT ADJUDICACIÓ (SENSE IVA)]]</f>
        <v>6.454545454545034</v>
      </c>
      <c r="AI319" s="240" t="s">
        <v>1857</v>
      </c>
    </row>
    <row r="320" spans="1:35" ht="24.75" customHeight="1" x14ac:dyDescent="0.25">
      <c r="A320" s="98" t="s">
        <v>28</v>
      </c>
      <c r="B320" s="245" t="s">
        <v>29</v>
      </c>
      <c r="C320" s="167" t="s">
        <v>65</v>
      </c>
      <c r="D320" s="245">
        <v>2018</v>
      </c>
      <c r="E320" s="241">
        <v>2018018753</v>
      </c>
      <c r="F320" s="314" t="s">
        <v>2368</v>
      </c>
      <c r="G320" s="245" t="s">
        <v>32</v>
      </c>
      <c r="H320" s="245" t="s">
        <v>33</v>
      </c>
      <c r="I320" s="233">
        <f>Tabla14[[#This Row],[IMPORT ADJUDICACIÓ (SENSE IVA)]]</f>
        <v>61.000000000000007</v>
      </c>
      <c r="J320" s="234">
        <v>73.81</v>
      </c>
      <c r="K320" s="234">
        <v>73.81</v>
      </c>
      <c r="L320" s="167"/>
      <c r="M320" s="162" t="s">
        <v>79</v>
      </c>
      <c r="N320" s="261"/>
      <c r="O320" s="314" t="s">
        <v>1318</v>
      </c>
      <c r="P320" s="245" t="s">
        <v>37</v>
      </c>
      <c r="Q320" s="194" t="s">
        <v>493</v>
      </c>
      <c r="R320" s="198" t="s">
        <v>503</v>
      </c>
      <c r="S320" s="167"/>
      <c r="T320" s="237" t="s">
        <v>2369</v>
      </c>
      <c r="U320" s="176">
        <v>43426</v>
      </c>
      <c r="V320" s="176">
        <v>43426</v>
      </c>
      <c r="W320" s="176">
        <v>43430</v>
      </c>
      <c r="X320" s="177">
        <v>43451</v>
      </c>
      <c r="Y320" s="215"/>
      <c r="Z320" s="215"/>
      <c r="AA320" s="215"/>
      <c r="AB320" s="214">
        <f t="shared" si="4"/>
        <v>61.000000000000007</v>
      </c>
      <c r="AC320" s="256">
        <v>73.81</v>
      </c>
      <c r="AD320" s="242">
        <v>0.21</v>
      </c>
      <c r="AE320" s="293" t="s">
        <v>38</v>
      </c>
      <c r="AF320" s="313" t="s">
        <v>37</v>
      </c>
      <c r="AG320" s="176">
        <f>Tabla14[[#This Row],[DATA FI EXECUCIÓ]]</f>
        <v>43451</v>
      </c>
      <c r="AH320" s="214">
        <f>Tabla14[[#This Row],[IMPORT ADJUDICACIÓ (SENSE IVA)]]</f>
        <v>61.000000000000007</v>
      </c>
      <c r="AI320" s="240" t="s">
        <v>1879</v>
      </c>
    </row>
    <row r="321" spans="1:35" ht="24.75" customHeight="1" x14ac:dyDescent="0.25">
      <c r="A321" s="98" t="s">
        <v>28</v>
      </c>
      <c r="B321" s="245" t="s">
        <v>29</v>
      </c>
      <c r="C321" s="167" t="s">
        <v>65</v>
      </c>
      <c r="D321" s="245">
        <v>2018</v>
      </c>
      <c r="E321" s="241">
        <v>2018009998</v>
      </c>
      <c r="F321" s="314" t="s">
        <v>2370</v>
      </c>
      <c r="G321" s="245" t="s">
        <v>32</v>
      </c>
      <c r="H321" s="245" t="s">
        <v>33</v>
      </c>
      <c r="I321" s="233">
        <f>Tabla14[[#This Row],[IMPORT ADJUDICACIÓ (SENSE IVA)]]</f>
        <v>984.80165289256195</v>
      </c>
      <c r="J321" s="234">
        <v>1191.6099999999999</v>
      </c>
      <c r="K321" s="234">
        <v>1191.6099999999999</v>
      </c>
      <c r="L321" s="167"/>
      <c r="M321" s="162" t="s">
        <v>79</v>
      </c>
      <c r="N321" s="261"/>
      <c r="O321" s="314" t="s">
        <v>1318</v>
      </c>
      <c r="P321" s="245" t="s">
        <v>37</v>
      </c>
      <c r="Q321" s="194" t="s">
        <v>493</v>
      </c>
      <c r="R321" s="198" t="s">
        <v>503</v>
      </c>
      <c r="S321" s="167"/>
      <c r="T321" s="237" t="s">
        <v>2369</v>
      </c>
      <c r="U321" s="176">
        <v>43271</v>
      </c>
      <c r="V321" s="176">
        <v>43286</v>
      </c>
      <c r="W321" s="176">
        <v>43384</v>
      </c>
      <c r="X321" s="177">
        <v>43454</v>
      </c>
      <c r="Y321" s="215"/>
      <c r="Z321" s="215"/>
      <c r="AA321" s="215"/>
      <c r="AB321" s="214">
        <f t="shared" si="4"/>
        <v>984.80165289256195</v>
      </c>
      <c r="AC321" s="256">
        <v>1191.6099999999999</v>
      </c>
      <c r="AD321" s="242">
        <v>0.21</v>
      </c>
      <c r="AE321" s="293" t="s">
        <v>38</v>
      </c>
      <c r="AF321" s="313" t="s">
        <v>37</v>
      </c>
      <c r="AG321" s="176">
        <f>Tabla14[[#This Row],[DATA FI EXECUCIÓ]]</f>
        <v>43454</v>
      </c>
      <c r="AH321" s="214">
        <f>Tabla14[[#This Row],[IMPORT ADJUDICACIÓ (SENSE IVA)]]</f>
        <v>984.80165289256195</v>
      </c>
      <c r="AI321" s="240" t="s">
        <v>1879</v>
      </c>
    </row>
    <row r="322" spans="1:35" ht="24.75" customHeight="1" x14ac:dyDescent="0.25">
      <c r="A322" s="98" t="s">
        <v>28</v>
      </c>
      <c r="B322" s="245" t="s">
        <v>29</v>
      </c>
      <c r="C322" s="167" t="s">
        <v>65</v>
      </c>
      <c r="D322" s="245">
        <v>2018</v>
      </c>
      <c r="E322" s="241">
        <v>2018010133</v>
      </c>
      <c r="F322" s="314" t="s">
        <v>2371</v>
      </c>
      <c r="G322" s="245" t="s">
        <v>32</v>
      </c>
      <c r="H322" s="245" t="s">
        <v>33</v>
      </c>
      <c r="I322" s="233">
        <f>Tabla14[[#This Row],[IMPORT ADJUDICACIÓ (SENSE IVA)]]</f>
        <v>1013.7768595041323</v>
      </c>
      <c r="J322" s="234">
        <v>1226.67</v>
      </c>
      <c r="K322" s="234">
        <v>1226.67</v>
      </c>
      <c r="L322" s="167"/>
      <c r="M322" s="162" t="s">
        <v>79</v>
      </c>
      <c r="N322" s="261"/>
      <c r="O322" s="314" t="s">
        <v>1318</v>
      </c>
      <c r="P322" s="245" t="s">
        <v>37</v>
      </c>
      <c r="Q322" s="194" t="s">
        <v>493</v>
      </c>
      <c r="R322" s="198" t="s">
        <v>503</v>
      </c>
      <c r="S322" s="167"/>
      <c r="T322" s="237" t="s">
        <v>2369</v>
      </c>
      <c r="U322" s="176">
        <v>43273</v>
      </c>
      <c r="V322" s="176">
        <v>43286</v>
      </c>
      <c r="W322" s="176">
        <v>43290</v>
      </c>
      <c r="X322" s="177">
        <v>43340</v>
      </c>
      <c r="Y322" s="215"/>
      <c r="Z322" s="215"/>
      <c r="AA322" s="215"/>
      <c r="AB322" s="214">
        <f t="shared" ref="AB322:AB356" si="5">AC322/(1+AD322)</f>
        <v>1013.7768595041323</v>
      </c>
      <c r="AC322" s="256">
        <v>1226.67</v>
      </c>
      <c r="AD322" s="242">
        <v>0.21</v>
      </c>
      <c r="AE322" s="293" t="s">
        <v>38</v>
      </c>
      <c r="AF322" s="313" t="s">
        <v>37</v>
      </c>
      <c r="AG322" s="176">
        <f>Tabla14[[#This Row],[DATA FI EXECUCIÓ]]</f>
        <v>43340</v>
      </c>
      <c r="AH322" s="214">
        <f>Tabla14[[#This Row],[IMPORT ADJUDICACIÓ (SENSE IVA)]]</f>
        <v>1013.7768595041323</v>
      </c>
      <c r="AI322" s="240" t="s">
        <v>1879</v>
      </c>
    </row>
    <row r="323" spans="1:35" ht="24.75" customHeight="1" x14ac:dyDescent="0.25">
      <c r="A323" s="98" t="s">
        <v>28</v>
      </c>
      <c r="B323" s="248" t="s">
        <v>29</v>
      </c>
      <c r="C323" s="162" t="s">
        <v>65</v>
      </c>
      <c r="D323" s="248">
        <v>2018</v>
      </c>
      <c r="E323" s="231">
        <v>2018002156</v>
      </c>
      <c r="F323" s="250" t="s">
        <v>2372</v>
      </c>
      <c r="G323" s="248" t="s">
        <v>32</v>
      </c>
      <c r="H323" s="248" t="s">
        <v>33</v>
      </c>
      <c r="I323" s="233">
        <f>Tabla14[[#This Row],[IMPORT ADJUDICACIÓ (SENSE IVA)]]</f>
        <v>608</v>
      </c>
      <c r="J323" s="234">
        <v>735.68</v>
      </c>
      <c r="K323" s="234">
        <v>735.68</v>
      </c>
      <c r="L323" s="178"/>
      <c r="M323" s="178" t="s">
        <v>79</v>
      </c>
      <c r="N323" s="260" t="s">
        <v>2373</v>
      </c>
      <c r="O323" s="251" t="s">
        <v>2374</v>
      </c>
      <c r="P323" s="248" t="s">
        <v>37</v>
      </c>
      <c r="Q323" s="165" t="s">
        <v>493</v>
      </c>
      <c r="R323" s="236">
        <v>8019</v>
      </c>
      <c r="S323" s="162"/>
      <c r="T323" s="237" t="s">
        <v>39</v>
      </c>
      <c r="U323" s="176">
        <v>43150</v>
      </c>
      <c r="V323" s="176">
        <v>43157</v>
      </c>
      <c r="W323" s="176">
        <v>43160</v>
      </c>
      <c r="X323" s="176">
        <v>43416</v>
      </c>
      <c r="Y323" s="213"/>
      <c r="Z323" s="213"/>
      <c r="AA323" s="213"/>
      <c r="AB323" s="214">
        <f t="shared" si="5"/>
        <v>608</v>
      </c>
      <c r="AC323" s="256">
        <v>735.68</v>
      </c>
      <c r="AD323" s="238">
        <v>0.21</v>
      </c>
      <c r="AE323" s="253" t="s">
        <v>38</v>
      </c>
      <c r="AF323" s="254" t="s">
        <v>37</v>
      </c>
      <c r="AG323" s="176">
        <f>Tabla14[[#This Row],[DATA FI EXECUCIÓ]]</f>
        <v>43416</v>
      </c>
      <c r="AH323" s="214">
        <f>Tabla14[[#This Row],[IMPORT ADJUDICACIÓ (SENSE IVA)]]</f>
        <v>608</v>
      </c>
      <c r="AI323" s="240" t="s">
        <v>1857</v>
      </c>
    </row>
    <row r="324" spans="1:35" ht="24.75" customHeight="1" x14ac:dyDescent="0.25">
      <c r="A324" s="98" t="s">
        <v>28</v>
      </c>
      <c r="B324" s="248" t="s">
        <v>29</v>
      </c>
      <c r="C324" s="162" t="s">
        <v>65</v>
      </c>
      <c r="D324" s="248">
        <v>2018</v>
      </c>
      <c r="E324" s="231">
        <v>2018013872</v>
      </c>
      <c r="F324" s="250" t="s">
        <v>2375</v>
      </c>
      <c r="G324" s="248" t="s">
        <v>32</v>
      </c>
      <c r="H324" s="248" t="s">
        <v>33</v>
      </c>
      <c r="I324" s="233">
        <f>Tabla14[[#This Row],[IMPORT ADJUDICACIÓ (SENSE IVA)]]</f>
        <v>2109</v>
      </c>
      <c r="J324" s="234">
        <v>2551.89</v>
      </c>
      <c r="K324" s="234">
        <v>2551.89</v>
      </c>
      <c r="L324" s="162"/>
      <c r="M324" s="178" t="s">
        <v>79</v>
      </c>
      <c r="N324" s="260"/>
      <c r="O324" s="251" t="s">
        <v>336</v>
      </c>
      <c r="P324" s="248" t="s">
        <v>37</v>
      </c>
      <c r="Q324" s="165" t="s">
        <v>493</v>
      </c>
      <c r="R324" s="236" t="s">
        <v>503</v>
      </c>
      <c r="S324" s="162"/>
      <c r="T324" s="237" t="s">
        <v>2376</v>
      </c>
      <c r="U324" s="176">
        <v>43356</v>
      </c>
      <c r="V324" s="176">
        <v>43363</v>
      </c>
      <c r="W324" s="176">
        <v>43370</v>
      </c>
      <c r="X324" s="176">
        <v>43396</v>
      </c>
      <c r="Y324" s="213"/>
      <c r="Z324" s="213"/>
      <c r="AA324" s="213"/>
      <c r="AB324" s="214">
        <f t="shared" si="5"/>
        <v>2109</v>
      </c>
      <c r="AC324" s="256">
        <v>2551.89</v>
      </c>
      <c r="AD324" s="238">
        <v>0.21</v>
      </c>
      <c r="AE324" s="253" t="s">
        <v>38</v>
      </c>
      <c r="AF324" s="254" t="s">
        <v>37</v>
      </c>
      <c r="AG324" s="176">
        <f>Tabla14[[#This Row],[DATA FI EXECUCIÓ]]</f>
        <v>43396</v>
      </c>
      <c r="AH324" s="214">
        <f>Tabla14[[#This Row],[IMPORT ADJUDICACIÓ (SENSE IVA)]]</f>
        <v>2109</v>
      </c>
      <c r="AI324" s="240" t="s">
        <v>1879</v>
      </c>
    </row>
    <row r="325" spans="1:35" ht="24.75" customHeight="1" x14ac:dyDescent="0.25">
      <c r="A325" s="98" t="s">
        <v>28</v>
      </c>
      <c r="B325" s="245" t="s">
        <v>29</v>
      </c>
      <c r="C325" s="162" t="s">
        <v>65</v>
      </c>
      <c r="D325" s="245">
        <v>2018</v>
      </c>
      <c r="E325" s="241">
        <v>2018014837</v>
      </c>
      <c r="F325" s="315" t="s">
        <v>2377</v>
      </c>
      <c r="G325" s="245" t="s">
        <v>32</v>
      </c>
      <c r="H325" s="245" t="s">
        <v>33</v>
      </c>
      <c r="I325" s="233">
        <f>Tabla14[[#This Row],[IMPORT ADJUDICACIÓ (SENSE IVA)]]</f>
        <v>518</v>
      </c>
      <c r="J325" s="234">
        <v>626.78</v>
      </c>
      <c r="K325" s="234">
        <v>626.78</v>
      </c>
      <c r="L325" s="167"/>
      <c r="M325" s="178" t="s">
        <v>79</v>
      </c>
      <c r="N325" s="261" t="s">
        <v>2378</v>
      </c>
      <c r="O325" s="316" t="s">
        <v>2379</v>
      </c>
      <c r="P325" s="245" t="s">
        <v>37</v>
      </c>
      <c r="Q325" s="165" t="s">
        <v>493</v>
      </c>
      <c r="R325" s="262">
        <v>8267</v>
      </c>
      <c r="S325" s="167"/>
      <c r="T325" s="237" t="s">
        <v>2380</v>
      </c>
      <c r="U325" s="176">
        <v>43362</v>
      </c>
      <c r="V325" s="176">
        <v>43363</v>
      </c>
      <c r="W325" s="176">
        <v>43364</v>
      </c>
      <c r="X325" s="177">
        <v>43396</v>
      </c>
      <c r="Y325" s="215"/>
      <c r="Z325" s="215"/>
      <c r="AA325" s="215"/>
      <c r="AB325" s="214">
        <f t="shared" si="5"/>
        <v>518</v>
      </c>
      <c r="AC325" s="256">
        <v>626.78</v>
      </c>
      <c r="AD325" s="242">
        <v>0.21</v>
      </c>
      <c r="AE325" s="293" t="s">
        <v>38</v>
      </c>
      <c r="AF325" s="313" t="s">
        <v>37</v>
      </c>
      <c r="AG325" s="176">
        <f>Tabla14[[#This Row],[DATA FI EXECUCIÓ]]</f>
        <v>43396</v>
      </c>
      <c r="AH325" s="214">
        <f>Tabla14[[#This Row],[IMPORT ADJUDICACIÓ (SENSE IVA)]]</f>
        <v>518</v>
      </c>
      <c r="AI325" s="240" t="s">
        <v>1857</v>
      </c>
    </row>
    <row r="326" spans="1:35" ht="24.75" customHeight="1" x14ac:dyDescent="0.25">
      <c r="A326" s="98" t="s">
        <v>28</v>
      </c>
      <c r="B326" s="248" t="s">
        <v>29</v>
      </c>
      <c r="C326" s="162" t="s">
        <v>65</v>
      </c>
      <c r="D326" s="248">
        <v>2018</v>
      </c>
      <c r="E326" s="231">
        <v>2018014836</v>
      </c>
      <c r="F326" s="250" t="s">
        <v>2381</v>
      </c>
      <c r="G326" s="248" t="s">
        <v>32</v>
      </c>
      <c r="H326" s="248" t="s">
        <v>33</v>
      </c>
      <c r="I326" s="233">
        <f>Tabla14[[#This Row],[IMPORT ADJUDICACIÓ (SENSE IVA)]]</f>
        <v>674</v>
      </c>
      <c r="J326" s="234">
        <v>815.54</v>
      </c>
      <c r="K326" s="234">
        <v>815.54</v>
      </c>
      <c r="L326" s="162"/>
      <c r="M326" s="178" t="s">
        <v>79</v>
      </c>
      <c r="N326" s="260" t="s">
        <v>2378</v>
      </c>
      <c r="O326" s="251" t="s">
        <v>2379</v>
      </c>
      <c r="P326" s="248" t="s">
        <v>37</v>
      </c>
      <c r="Q326" s="165" t="s">
        <v>493</v>
      </c>
      <c r="R326" s="262">
        <v>8267</v>
      </c>
      <c r="S326" s="162"/>
      <c r="T326" s="237" t="s">
        <v>2380</v>
      </c>
      <c r="U326" s="176">
        <v>43362</v>
      </c>
      <c r="V326" s="176">
        <v>43363</v>
      </c>
      <c r="W326" s="176">
        <v>43364</v>
      </c>
      <c r="X326" s="176">
        <v>43396</v>
      </c>
      <c r="Y326" s="213"/>
      <c r="Z326" s="213"/>
      <c r="AA326" s="213"/>
      <c r="AB326" s="214">
        <f t="shared" si="5"/>
        <v>674</v>
      </c>
      <c r="AC326" s="256">
        <v>815.54</v>
      </c>
      <c r="AD326" s="238">
        <v>0.21</v>
      </c>
      <c r="AE326" s="253" t="s">
        <v>38</v>
      </c>
      <c r="AF326" s="254" t="s">
        <v>37</v>
      </c>
      <c r="AG326" s="176">
        <f>Tabla14[[#This Row],[DATA FI EXECUCIÓ]]</f>
        <v>43396</v>
      </c>
      <c r="AH326" s="214">
        <f>Tabla14[[#This Row],[IMPORT ADJUDICACIÓ (SENSE IVA)]]</f>
        <v>674</v>
      </c>
      <c r="AI326" s="240" t="s">
        <v>1857</v>
      </c>
    </row>
    <row r="327" spans="1:35" ht="24.75" customHeight="1" x14ac:dyDescent="0.25">
      <c r="A327" s="98" t="s">
        <v>28</v>
      </c>
      <c r="B327" s="245" t="s">
        <v>29</v>
      </c>
      <c r="C327" s="162" t="s">
        <v>65</v>
      </c>
      <c r="D327" s="245">
        <v>2018</v>
      </c>
      <c r="E327" s="241">
        <v>2018014814</v>
      </c>
      <c r="F327" s="315" t="s">
        <v>2382</v>
      </c>
      <c r="G327" s="245" t="s">
        <v>32</v>
      </c>
      <c r="H327" s="245" t="s">
        <v>33</v>
      </c>
      <c r="I327" s="233">
        <f>Tabla14[[#This Row],[IMPORT ADJUDICACIÓ (SENSE IVA)]]</f>
        <v>506</v>
      </c>
      <c r="J327" s="234">
        <v>612.26</v>
      </c>
      <c r="K327" s="234">
        <v>612.26</v>
      </c>
      <c r="L327" s="167"/>
      <c r="M327" s="178" t="s">
        <v>79</v>
      </c>
      <c r="N327" s="261" t="s">
        <v>2378</v>
      </c>
      <c r="O327" s="316" t="s">
        <v>2379</v>
      </c>
      <c r="P327" s="245" t="s">
        <v>37</v>
      </c>
      <c r="Q327" s="165" t="s">
        <v>493</v>
      </c>
      <c r="R327" s="262">
        <v>8267</v>
      </c>
      <c r="S327" s="167"/>
      <c r="T327" s="237" t="s">
        <v>2380</v>
      </c>
      <c r="U327" s="176">
        <v>43361</v>
      </c>
      <c r="V327" s="176">
        <v>43363</v>
      </c>
      <c r="W327" s="176">
        <v>43364</v>
      </c>
      <c r="X327" s="177">
        <v>43381</v>
      </c>
      <c r="Y327" s="215"/>
      <c r="Z327" s="215"/>
      <c r="AA327" s="215"/>
      <c r="AB327" s="214">
        <f t="shared" si="5"/>
        <v>506</v>
      </c>
      <c r="AC327" s="256">
        <v>612.26</v>
      </c>
      <c r="AD327" s="242">
        <v>0.21</v>
      </c>
      <c r="AE327" s="293" t="s">
        <v>38</v>
      </c>
      <c r="AF327" s="313" t="s">
        <v>37</v>
      </c>
      <c r="AG327" s="176">
        <f>Tabla14[[#This Row],[DATA FI EXECUCIÓ]]</f>
        <v>43381</v>
      </c>
      <c r="AH327" s="214">
        <f>Tabla14[[#This Row],[IMPORT ADJUDICACIÓ (SENSE IVA)]]</f>
        <v>506</v>
      </c>
      <c r="AI327" s="240" t="s">
        <v>1857</v>
      </c>
    </row>
    <row r="328" spans="1:35" ht="24.75" customHeight="1" x14ac:dyDescent="0.25">
      <c r="A328" s="98" t="s">
        <v>28</v>
      </c>
      <c r="B328" s="245" t="s">
        <v>29</v>
      </c>
      <c r="C328" s="167" t="s">
        <v>40</v>
      </c>
      <c r="D328" s="245">
        <v>2018</v>
      </c>
      <c r="E328" s="241">
        <v>2018012250</v>
      </c>
      <c r="F328" s="315" t="s">
        <v>2383</v>
      </c>
      <c r="G328" s="245" t="s">
        <v>32</v>
      </c>
      <c r="H328" s="245" t="s">
        <v>33</v>
      </c>
      <c r="I328" s="233">
        <f>Tabla14[[#This Row],[IMPORT ADJUDICACIÓ (SENSE IVA)]]</f>
        <v>648</v>
      </c>
      <c r="J328" s="234">
        <v>784.08</v>
      </c>
      <c r="K328" s="234">
        <v>784.08</v>
      </c>
      <c r="L328" s="167" t="s">
        <v>52</v>
      </c>
      <c r="M328" s="167"/>
      <c r="N328" s="261" t="s">
        <v>2384</v>
      </c>
      <c r="O328" s="316" t="s">
        <v>2385</v>
      </c>
      <c r="P328" s="245" t="s">
        <v>37</v>
      </c>
      <c r="Q328" s="165" t="s">
        <v>493</v>
      </c>
      <c r="R328" s="262">
        <v>8208</v>
      </c>
      <c r="S328" s="167"/>
      <c r="T328" s="237" t="s">
        <v>722</v>
      </c>
      <c r="U328" s="176">
        <v>43305</v>
      </c>
      <c r="V328" s="176">
        <v>43315</v>
      </c>
      <c r="W328" s="176">
        <v>43318</v>
      </c>
      <c r="X328" s="177">
        <v>43409</v>
      </c>
      <c r="Y328" s="215"/>
      <c r="Z328" s="215"/>
      <c r="AA328" s="215"/>
      <c r="AB328" s="214">
        <f t="shared" si="5"/>
        <v>648</v>
      </c>
      <c r="AC328" s="256">
        <v>784.08</v>
      </c>
      <c r="AD328" s="242">
        <v>0.21</v>
      </c>
      <c r="AE328" s="293" t="s">
        <v>38</v>
      </c>
      <c r="AF328" s="313" t="s">
        <v>37</v>
      </c>
      <c r="AG328" s="176">
        <f>Tabla14[[#This Row],[DATA FI EXECUCIÓ]]</f>
        <v>43409</v>
      </c>
      <c r="AH328" s="214">
        <f>Tabla14[[#This Row],[IMPORT ADJUDICACIÓ (SENSE IVA)]]</f>
        <v>648</v>
      </c>
      <c r="AI328" s="240" t="s">
        <v>1857</v>
      </c>
    </row>
    <row r="329" spans="1:35" ht="24.75" customHeight="1" x14ac:dyDescent="0.25">
      <c r="A329" s="98" t="s">
        <v>28</v>
      </c>
      <c r="B329" s="248" t="s">
        <v>29</v>
      </c>
      <c r="C329" s="162" t="s">
        <v>65</v>
      </c>
      <c r="D329" s="248">
        <v>2018</v>
      </c>
      <c r="E329" s="231">
        <v>2018003499</v>
      </c>
      <c r="F329" s="250" t="s">
        <v>2386</v>
      </c>
      <c r="G329" s="248" t="s">
        <v>32</v>
      </c>
      <c r="H329" s="248" t="s">
        <v>33</v>
      </c>
      <c r="I329" s="233">
        <f>Tabla14[[#This Row],[IMPORT ADJUDICACIÓ (SENSE IVA)]]</f>
        <v>2333</v>
      </c>
      <c r="J329" s="234">
        <v>2822.93</v>
      </c>
      <c r="K329" s="234">
        <v>2822.93</v>
      </c>
      <c r="L329" s="162"/>
      <c r="M329" s="162" t="s">
        <v>79</v>
      </c>
      <c r="N329" s="260" t="s">
        <v>2387</v>
      </c>
      <c r="O329" s="251" t="s">
        <v>2388</v>
      </c>
      <c r="P329" s="248" t="s">
        <v>37</v>
      </c>
      <c r="Q329" s="165" t="s">
        <v>493</v>
      </c>
      <c r="R329" s="236">
        <v>8156</v>
      </c>
      <c r="S329" s="162"/>
      <c r="T329" s="237" t="s">
        <v>2041</v>
      </c>
      <c r="U329" s="176">
        <v>43179</v>
      </c>
      <c r="V329" s="176">
        <v>43196</v>
      </c>
      <c r="W329" s="176">
        <v>43199</v>
      </c>
      <c r="X329" s="176">
        <v>43381</v>
      </c>
      <c r="Y329" s="213"/>
      <c r="Z329" s="213"/>
      <c r="AA329" s="213"/>
      <c r="AB329" s="214">
        <f t="shared" si="5"/>
        <v>2333</v>
      </c>
      <c r="AC329" s="256">
        <v>2822.93</v>
      </c>
      <c r="AD329" s="238">
        <v>0.21</v>
      </c>
      <c r="AE329" s="253" t="s">
        <v>38</v>
      </c>
      <c r="AF329" s="254" t="s">
        <v>37</v>
      </c>
      <c r="AG329" s="176">
        <f>Tabla14[[#This Row],[DATA FI EXECUCIÓ]]</f>
        <v>43381</v>
      </c>
      <c r="AH329" s="214">
        <f>Tabla14[[#This Row],[IMPORT ADJUDICACIÓ (SENSE IVA)]]</f>
        <v>2333</v>
      </c>
      <c r="AI329" s="240" t="s">
        <v>1857</v>
      </c>
    </row>
    <row r="330" spans="1:35" ht="24.75" customHeight="1" x14ac:dyDescent="0.25">
      <c r="A330" s="98" t="s">
        <v>28</v>
      </c>
      <c r="B330" s="245" t="s">
        <v>29</v>
      </c>
      <c r="C330" s="167" t="s">
        <v>40</v>
      </c>
      <c r="D330" s="245">
        <v>2018</v>
      </c>
      <c r="E330" s="241">
        <v>2018014457</v>
      </c>
      <c r="F330" s="315" t="s">
        <v>2389</v>
      </c>
      <c r="G330" s="245" t="s">
        <v>32</v>
      </c>
      <c r="H330" s="245" t="s">
        <v>33</v>
      </c>
      <c r="I330" s="233">
        <f>Tabla14[[#This Row],[IMPORT ADJUDICACIÓ (SENSE IVA)]]</f>
        <v>40.198347107438018</v>
      </c>
      <c r="J330" s="234">
        <v>48.64</v>
      </c>
      <c r="K330" s="234">
        <v>48.64</v>
      </c>
      <c r="L330" s="167" t="s">
        <v>52</v>
      </c>
      <c r="M330" s="167"/>
      <c r="N330" s="261" t="s">
        <v>2390</v>
      </c>
      <c r="O330" s="316" t="s">
        <v>2391</v>
      </c>
      <c r="P330" s="245" t="s">
        <v>37</v>
      </c>
      <c r="Q330" s="170" t="s">
        <v>2392</v>
      </c>
      <c r="R330" s="262">
        <v>36057</v>
      </c>
      <c r="S330" s="167"/>
      <c r="T330" s="237" t="s">
        <v>501</v>
      </c>
      <c r="U330" s="176">
        <v>43360</v>
      </c>
      <c r="V330" s="176">
        <v>43363</v>
      </c>
      <c r="W330" s="176">
        <v>43364</v>
      </c>
      <c r="X330" s="177">
        <v>43402</v>
      </c>
      <c r="Y330" s="215"/>
      <c r="Z330" s="215"/>
      <c r="AA330" s="215"/>
      <c r="AB330" s="214">
        <f t="shared" si="5"/>
        <v>40.198347107438018</v>
      </c>
      <c r="AC330" s="256">
        <v>48.64</v>
      </c>
      <c r="AD330" s="242">
        <v>0.21</v>
      </c>
      <c r="AE330" s="293" t="s">
        <v>38</v>
      </c>
      <c r="AF330" s="313" t="s">
        <v>37</v>
      </c>
      <c r="AG330" s="176">
        <f>Tabla14[[#This Row],[DATA FI EXECUCIÓ]]</f>
        <v>43402</v>
      </c>
      <c r="AH330" s="214">
        <f>Tabla14[[#This Row],[IMPORT ADJUDICACIÓ (SENSE IVA)]]</f>
        <v>40.198347107438018</v>
      </c>
      <c r="AI330" s="240" t="s">
        <v>1857</v>
      </c>
    </row>
    <row r="331" spans="1:35" ht="24.75" customHeight="1" x14ac:dyDescent="0.25">
      <c r="A331" s="98" t="s">
        <v>28</v>
      </c>
      <c r="B331" s="248" t="s">
        <v>29</v>
      </c>
      <c r="C331" s="167" t="s">
        <v>40</v>
      </c>
      <c r="D331" s="248">
        <v>2018</v>
      </c>
      <c r="E331" s="231">
        <v>2018014425</v>
      </c>
      <c r="F331" s="250" t="s">
        <v>2393</v>
      </c>
      <c r="G331" s="248" t="s">
        <v>32</v>
      </c>
      <c r="H331" s="248" t="s">
        <v>33</v>
      </c>
      <c r="I331" s="233">
        <f>Tabla14[[#This Row],[IMPORT ADJUDICACIÓ (SENSE IVA)]]</f>
        <v>29.272727272727273</v>
      </c>
      <c r="J331" s="234">
        <v>35.42</v>
      </c>
      <c r="K331" s="234">
        <v>35.42</v>
      </c>
      <c r="L331" s="167" t="s">
        <v>52</v>
      </c>
      <c r="M331" s="162"/>
      <c r="N331" s="261" t="s">
        <v>2390</v>
      </c>
      <c r="O331" s="251" t="s">
        <v>2391</v>
      </c>
      <c r="P331" s="248" t="s">
        <v>37</v>
      </c>
      <c r="Q331" s="170" t="s">
        <v>2392</v>
      </c>
      <c r="R331" s="262">
        <v>36057</v>
      </c>
      <c r="S331" s="167"/>
      <c r="T331" s="237" t="s">
        <v>501</v>
      </c>
      <c r="U331" s="176">
        <v>43360</v>
      </c>
      <c r="V331" s="176">
        <v>43363</v>
      </c>
      <c r="W331" s="176">
        <v>43364</v>
      </c>
      <c r="X331" s="176">
        <v>43402</v>
      </c>
      <c r="Y331" s="213"/>
      <c r="Z331" s="213"/>
      <c r="AA331" s="213"/>
      <c r="AB331" s="214">
        <f t="shared" si="5"/>
        <v>29.272727272727273</v>
      </c>
      <c r="AC331" s="256">
        <v>35.42</v>
      </c>
      <c r="AD331" s="238">
        <v>0.21</v>
      </c>
      <c r="AE331" s="253" t="s">
        <v>38</v>
      </c>
      <c r="AF331" s="254" t="s">
        <v>37</v>
      </c>
      <c r="AG331" s="176">
        <f>Tabla14[[#This Row],[DATA FI EXECUCIÓ]]</f>
        <v>43402</v>
      </c>
      <c r="AH331" s="214">
        <f>Tabla14[[#This Row],[IMPORT ADJUDICACIÓ (SENSE IVA)]]</f>
        <v>29.272727272727273</v>
      </c>
      <c r="AI331" s="240" t="s">
        <v>1857</v>
      </c>
    </row>
    <row r="332" spans="1:35" ht="24.75" customHeight="1" x14ac:dyDescent="0.25">
      <c r="A332" s="98" t="s">
        <v>28</v>
      </c>
      <c r="B332" s="245" t="s">
        <v>29</v>
      </c>
      <c r="C332" s="167" t="s">
        <v>65</v>
      </c>
      <c r="D332" s="245">
        <v>2018</v>
      </c>
      <c r="E332" s="241">
        <v>2018014157</v>
      </c>
      <c r="F332" s="315" t="s">
        <v>2394</v>
      </c>
      <c r="G332" s="245" t="s">
        <v>32</v>
      </c>
      <c r="H332" s="245" t="s">
        <v>33</v>
      </c>
      <c r="I332" s="233">
        <f>Tabla14[[#This Row],[IMPORT ADJUDICACIÓ (SENSE IVA)]]</f>
        <v>115.70247933884298</v>
      </c>
      <c r="J332" s="234">
        <v>140</v>
      </c>
      <c r="K332" s="234">
        <v>140</v>
      </c>
      <c r="L332" s="167"/>
      <c r="M332" s="162" t="s">
        <v>79</v>
      </c>
      <c r="N332" s="261"/>
      <c r="O332" s="316" t="s">
        <v>2395</v>
      </c>
      <c r="P332" s="245" t="s">
        <v>37</v>
      </c>
      <c r="Q332" s="165" t="s">
        <v>493</v>
      </c>
      <c r="R332" s="262">
        <v>8051</v>
      </c>
      <c r="S332" s="167"/>
      <c r="T332" s="237" t="s">
        <v>2346</v>
      </c>
      <c r="U332" s="176">
        <v>43356</v>
      </c>
      <c r="V332" s="176">
        <v>43357</v>
      </c>
      <c r="W332" s="176">
        <v>43357</v>
      </c>
      <c r="X332" s="177">
        <v>43381</v>
      </c>
      <c r="Y332" s="215"/>
      <c r="Z332" s="215"/>
      <c r="AA332" s="215"/>
      <c r="AB332" s="214">
        <f t="shared" si="5"/>
        <v>115.70247933884298</v>
      </c>
      <c r="AC332" s="256">
        <v>140</v>
      </c>
      <c r="AD332" s="242">
        <v>0.21</v>
      </c>
      <c r="AE332" s="293" t="s">
        <v>38</v>
      </c>
      <c r="AF332" s="313" t="s">
        <v>37</v>
      </c>
      <c r="AG332" s="176">
        <f>Tabla14[[#This Row],[DATA FI EXECUCIÓ]]</f>
        <v>43381</v>
      </c>
      <c r="AH332" s="214">
        <f>Tabla14[[#This Row],[IMPORT ADJUDICACIÓ (SENSE IVA)]]</f>
        <v>115.70247933884298</v>
      </c>
      <c r="AI332" s="240" t="s">
        <v>1879</v>
      </c>
    </row>
    <row r="333" spans="1:35" ht="24.75" customHeight="1" x14ac:dyDescent="0.25">
      <c r="A333" s="98" t="s">
        <v>28</v>
      </c>
      <c r="B333" s="248" t="s">
        <v>29</v>
      </c>
      <c r="C333" s="162" t="s">
        <v>65</v>
      </c>
      <c r="D333" s="248">
        <v>2018</v>
      </c>
      <c r="E333" s="231">
        <v>2018015312</v>
      </c>
      <c r="F333" s="250" t="s">
        <v>2396</v>
      </c>
      <c r="G333" s="248" t="s">
        <v>32</v>
      </c>
      <c r="H333" s="248" t="s">
        <v>33</v>
      </c>
      <c r="I333" s="233">
        <f>Tabla14[[#This Row],[IMPORT ADJUDICACIÓ (SENSE IVA)]]</f>
        <v>743.80165289256206</v>
      </c>
      <c r="J333" s="234">
        <v>900</v>
      </c>
      <c r="K333" s="234">
        <v>900</v>
      </c>
      <c r="L333" s="162"/>
      <c r="M333" s="162" t="s">
        <v>79</v>
      </c>
      <c r="N333" s="174" t="s">
        <v>453</v>
      </c>
      <c r="O333" s="251" t="s">
        <v>454</v>
      </c>
      <c r="P333" s="248" t="s">
        <v>37</v>
      </c>
      <c r="Q333" s="165" t="s">
        <v>493</v>
      </c>
      <c r="R333" s="166" t="s">
        <v>500</v>
      </c>
      <c r="S333" s="162"/>
      <c r="T333" s="124" t="s">
        <v>1954</v>
      </c>
      <c r="U333" s="176">
        <v>43370</v>
      </c>
      <c r="V333" s="176">
        <v>43371</v>
      </c>
      <c r="W333" s="176">
        <v>43374</v>
      </c>
      <c r="X333" s="176">
        <v>43461</v>
      </c>
      <c r="Y333" s="213"/>
      <c r="Z333" s="213"/>
      <c r="AA333" s="213"/>
      <c r="AB333" s="214">
        <f t="shared" si="5"/>
        <v>743.80165289256206</v>
      </c>
      <c r="AC333" s="256">
        <v>900</v>
      </c>
      <c r="AD333" s="238">
        <v>0.21</v>
      </c>
      <c r="AE333" s="253" t="s">
        <v>38</v>
      </c>
      <c r="AF333" s="254" t="s">
        <v>37</v>
      </c>
      <c r="AG333" s="176">
        <f>Tabla14[[#This Row],[DATA FI EXECUCIÓ]]</f>
        <v>43461</v>
      </c>
      <c r="AH333" s="214">
        <f>Tabla14[[#This Row],[IMPORT ADJUDICACIÓ (SENSE IVA)]]</f>
        <v>743.80165289256206</v>
      </c>
      <c r="AI333" s="240" t="s">
        <v>1857</v>
      </c>
    </row>
    <row r="334" spans="1:35" ht="24.75" customHeight="1" x14ac:dyDescent="0.25">
      <c r="A334" s="98" t="s">
        <v>28</v>
      </c>
      <c r="B334" s="248" t="s">
        <v>29</v>
      </c>
      <c r="C334" s="162" t="s">
        <v>65</v>
      </c>
      <c r="D334" s="248">
        <v>2018</v>
      </c>
      <c r="E334" s="231">
        <v>2018016832</v>
      </c>
      <c r="F334" s="314" t="s">
        <v>2397</v>
      </c>
      <c r="G334" s="248" t="s">
        <v>32</v>
      </c>
      <c r="H334" s="248" t="s">
        <v>33</v>
      </c>
      <c r="I334" s="233">
        <f>Tabla14[[#This Row],[IMPORT ADJUDICACIÓ (SENSE IVA)]]</f>
        <v>2145</v>
      </c>
      <c r="J334" s="234">
        <v>2595.4499999999998</v>
      </c>
      <c r="K334" s="234">
        <v>2595.4499999999998</v>
      </c>
      <c r="L334" s="162"/>
      <c r="M334" s="162" t="s">
        <v>79</v>
      </c>
      <c r="N334" s="260" t="s">
        <v>2398</v>
      </c>
      <c r="O334" s="314" t="s">
        <v>2399</v>
      </c>
      <c r="P334" s="248" t="s">
        <v>37</v>
      </c>
      <c r="Q334" s="165" t="s">
        <v>493</v>
      </c>
      <c r="R334" s="236">
        <v>8266</v>
      </c>
      <c r="S334" s="162"/>
      <c r="T334" s="237" t="s">
        <v>1954</v>
      </c>
      <c r="U334" s="176">
        <v>43397</v>
      </c>
      <c r="V334" s="176">
        <v>43409</v>
      </c>
      <c r="W334" s="176">
        <v>43410</v>
      </c>
      <c r="X334" s="176">
        <v>43444</v>
      </c>
      <c r="Y334" s="213"/>
      <c r="Z334" s="213"/>
      <c r="AA334" s="213"/>
      <c r="AB334" s="214">
        <f t="shared" si="5"/>
        <v>2145</v>
      </c>
      <c r="AC334" s="256">
        <v>2595.4499999999998</v>
      </c>
      <c r="AD334" s="238">
        <v>0.21</v>
      </c>
      <c r="AE334" s="253" t="s">
        <v>38</v>
      </c>
      <c r="AF334" s="254" t="s">
        <v>37</v>
      </c>
      <c r="AG334" s="176">
        <f>Tabla14[[#This Row],[DATA FI EXECUCIÓ]]</f>
        <v>43444</v>
      </c>
      <c r="AH334" s="214">
        <f>Tabla14[[#This Row],[IMPORT ADJUDICACIÓ (SENSE IVA)]]</f>
        <v>2145</v>
      </c>
      <c r="AI334" s="240" t="s">
        <v>1857</v>
      </c>
    </row>
    <row r="335" spans="1:35" ht="24.75" customHeight="1" x14ac:dyDescent="0.25">
      <c r="A335" s="98" t="s">
        <v>28</v>
      </c>
      <c r="B335" s="245" t="s">
        <v>29</v>
      </c>
      <c r="C335" s="162" t="s">
        <v>65</v>
      </c>
      <c r="D335" s="245">
        <v>2018</v>
      </c>
      <c r="E335" s="241">
        <v>2018014720</v>
      </c>
      <c r="F335" s="315" t="s">
        <v>2400</v>
      </c>
      <c r="G335" s="245" t="s">
        <v>32</v>
      </c>
      <c r="H335" s="245" t="s">
        <v>33</v>
      </c>
      <c r="I335" s="233">
        <f>Tabla14[[#This Row],[IMPORT ADJUDICACIÓ (SENSE IVA)]]</f>
        <v>178.08264462809916</v>
      </c>
      <c r="J335" s="234">
        <v>215.48</v>
      </c>
      <c r="K335" s="234">
        <v>215.48</v>
      </c>
      <c r="L335" s="167"/>
      <c r="M335" s="162" t="s">
        <v>79</v>
      </c>
      <c r="N335" s="261" t="s">
        <v>1361</v>
      </c>
      <c r="O335" s="316" t="s">
        <v>1362</v>
      </c>
      <c r="P335" s="245" t="s">
        <v>37</v>
      </c>
      <c r="Q335" s="135" t="s">
        <v>493</v>
      </c>
      <c r="R335" s="124" t="s">
        <v>993</v>
      </c>
      <c r="S335" s="167"/>
      <c r="T335" s="237" t="s">
        <v>2380</v>
      </c>
      <c r="U335" s="176">
        <v>43360</v>
      </c>
      <c r="V335" s="176">
        <v>43363</v>
      </c>
      <c r="W335" s="176">
        <v>43364</v>
      </c>
      <c r="X335" s="177">
        <v>43402</v>
      </c>
      <c r="Y335" s="215"/>
      <c r="Z335" s="215"/>
      <c r="AA335" s="215"/>
      <c r="AB335" s="214">
        <f t="shared" si="5"/>
        <v>178.08264462809916</v>
      </c>
      <c r="AC335" s="256">
        <v>215.48</v>
      </c>
      <c r="AD335" s="242">
        <v>0.21</v>
      </c>
      <c r="AE335" s="293" t="s">
        <v>38</v>
      </c>
      <c r="AF335" s="313" t="s">
        <v>37</v>
      </c>
      <c r="AG335" s="176">
        <f>Tabla14[[#This Row],[DATA FI EXECUCIÓ]]</f>
        <v>43402</v>
      </c>
      <c r="AH335" s="214">
        <f>Tabla14[[#This Row],[IMPORT ADJUDICACIÓ (SENSE IVA)]]</f>
        <v>178.08264462809916</v>
      </c>
      <c r="AI335" s="240" t="s">
        <v>1857</v>
      </c>
    </row>
    <row r="336" spans="1:35" ht="24.75" customHeight="1" x14ac:dyDescent="0.25">
      <c r="A336" s="98" t="s">
        <v>28</v>
      </c>
      <c r="B336" s="248" t="s">
        <v>29</v>
      </c>
      <c r="C336" s="162" t="s">
        <v>65</v>
      </c>
      <c r="D336" s="248">
        <v>2018</v>
      </c>
      <c r="E336" s="231">
        <v>2018014964</v>
      </c>
      <c r="F336" s="250" t="s">
        <v>2401</v>
      </c>
      <c r="G336" s="248" t="s">
        <v>32</v>
      </c>
      <c r="H336" s="248" t="s">
        <v>33</v>
      </c>
      <c r="I336" s="233">
        <f>Tabla14[[#This Row],[IMPORT ADJUDICACIÓ (SENSE IVA)]]</f>
        <v>209.79338842975207</v>
      </c>
      <c r="J336" s="234">
        <v>253.85</v>
      </c>
      <c r="K336" s="234">
        <v>253.85</v>
      </c>
      <c r="L336" s="162"/>
      <c r="M336" s="162" t="s">
        <v>79</v>
      </c>
      <c r="N336" s="260" t="s">
        <v>1361</v>
      </c>
      <c r="O336" s="251" t="s">
        <v>1362</v>
      </c>
      <c r="P336" s="248" t="s">
        <v>37</v>
      </c>
      <c r="Q336" s="135" t="s">
        <v>493</v>
      </c>
      <c r="R336" s="124" t="s">
        <v>993</v>
      </c>
      <c r="S336" s="162"/>
      <c r="T336" s="237" t="s">
        <v>2380</v>
      </c>
      <c r="U336" s="176">
        <v>43369</v>
      </c>
      <c r="V336" s="176">
        <v>43371</v>
      </c>
      <c r="W336" s="176">
        <v>43374</v>
      </c>
      <c r="X336" s="176">
        <v>43402</v>
      </c>
      <c r="Y336" s="213"/>
      <c r="Z336" s="213"/>
      <c r="AA336" s="213"/>
      <c r="AB336" s="214">
        <f t="shared" si="5"/>
        <v>209.79338842975207</v>
      </c>
      <c r="AC336" s="256">
        <v>253.85</v>
      </c>
      <c r="AD336" s="238">
        <v>0.21</v>
      </c>
      <c r="AE336" s="253" t="s">
        <v>38</v>
      </c>
      <c r="AF336" s="254" t="s">
        <v>37</v>
      </c>
      <c r="AG336" s="176">
        <f>Tabla14[[#This Row],[DATA FI EXECUCIÓ]]</f>
        <v>43402</v>
      </c>
      <c r="AH336" s="214">
        <f>Tabla14[[#This Row],[IMPORT ADJUDICACIÓ (SENSE IVA)]]</f>
        <v>209.79338842975207</v>
      </c>
      <c r="AI336" s="240" t="s">
        <v>1857</v>
      </c>
    </row>
    <row r="337" spans="1:35" ht="24.75" customHeight="1" x14ac:dyDescent="0.25">
      <c r="A337" s="98" t="s">
        <v>28</v>
      </c>
      <c r="B337" s="245" t="s">
        <v>29</v>
      </c>
      <c r="C337" s="162" t="s">
        <v>65</v>
      </c>
      <c r="D337" s="245">
        <v>2018</v>
      </c>
      <c r="E337" s="241">
        <v>2018016496</v>
      </c>
      <c r="F337" s="314" t="s">
        <v>2402</v>
      </c>
      <c r="G337" s="245" t="s">
        <v>32</v>
      </c>
      <c r="H337" s="245" t="s">
        <v>33</v>
      </c>
      <c r="I337" s="233">
        <f>Tabla14[[#This Row],[IMPORT ADJUDICACIÓ (SENSE IVA)]]</f>
        <v>314.81818181818181</v>
      </c>
      <c r="J337" s="234">
        <v>380.93</v>
      </c>
      <c r="K337" s="234">
        <v>380.93</v>
      </c>
      <c r="L337" s="167"/>
      <c r="M337" s="162" t="s">
        <v>79</v>
      </c>
      <c r="N337" s="260" t="s">
        <v>1361</v>
      </c>
      <c r="O337" s="314" t="s">
        <v>1362</v>
      </c>
      <c r="P337" s="245" t="s">
        <v>37</v>
      </c>
      <c r="Q337" s="135" t="s">
        <v>493</v>
      </c>
      <c r="R337" s="124" t="s">
        <v>993</v>
      </c>
      <c r="S337" s="167"/>
      <c r="T337" s="237" t="s">
        <v>2380</v>
      </c>
      <c r="U337" s="176">
        <v>43384</v>
      </c>
      <c r="V337" s="176">
        <v>43389</v>
      </c>
      <c r="W337" s="176">
        <v>43395</v>
      </c>
      <c r="X337" s="177">
        <v>43461</v>
      </c>
      <c r="Y337" s="215"/>
      <c r="Z337" s="215"/>
      <c r="AA337" s="215"/>
      <c r="AB337" s="214">
        <f t="shared" si="5"/>
        <v>314.81818181818181</v>
      </c>
      <c r="AC337" s="256">
        <v>380.93</v>
      </c>
      <c r="AD337" s="242">
        <v>0.21</v>
      </c>
      <c r="AE337" s="293" t="s">
        <v>38</v>
      </c>
      <c r="AF337" s="313" t="s">
        <v>37</v>
      </c>
      <c r="AG337" s="176">
        <f>Tabla14[[#This Row],[DATA FI EXECUCIÓ]]</f>
        <v>43461</v>
      </c>
      <c r="AH337" s="214">
        <f>Tabla14[[#This Row],[IMPORT ADJUDICACIÓ (SENSE IVA)]]</f>
        <v>314.81818181818181</v>
      </c>
      <c r="AI337" s="240" t="s">
        <v>1857</v>
      </c>
    </row>
    <row r="338" spans="1:35" ht="24.75" customHeight="1" x14ac:dyDescent="0.25">
      <c r="A338" s="98" t="s">
        <v>28</v>
      </c>
      <c r="B338" s="248" t="s">
        <v>29</v>
      </c>
      <c r="C338" s="162" t="s">
        <v>65</v>
      </c>
      <c r="D338" s="248">
        <v>2018</v>
      </c>
      <c r="E338" s="231">
        <v>2018018050</v>
      </c>
      <c r="F338" s="314" t="s">
        <v>2403</v>
      </c>
      <c r="G338" s="248" t="s">
        <v>32</v>
      </c>
      <c r="H338" s="248" t="s">
        <v>33</v>
      </c>
      <c r="I338" s="233">
        <f>Tabla14[[#This Row],[IMPORT ADJUDICACIÓ (SENSE IVA)]]</f>
        <v>314.81818181818181</v>
      </c>
      <c r="J338" s="234">
        <v>380.93</v>
      </c>
      <c r="K338" s="234">
        <v>380.93</v>
      </c>
      <c r="L338" s="162"/>
      <c r="M338" s="162" t="s">
        <v>79</v>
      </c>
      <c r="N338" s="260" t="s">
        <v>1361</v>
      </c>
      <c r="O338" s="314" t="s">
        <v>1362</v>
      </c>
      <c r="P338" s="248" t="s">
        <v>37</v>
      </c>
      <c r="Q338" s="135" t="s">
        <v>493</v>
      </c>
      <c r="R338" s="124" t="s">
        <v>993</v>
      </c>
      <c r="S338" s="162"/>
      <c r="T338" s="237" t="s">
        <v>2380</v>
      </c>
      <c r="U338" s="176">
        <v>43417</v>
      </c>
      <c r="V338" s="176">
        <v>43417</v>
      </c>
      <c r="W338" s="176">
        <v>43419</v>
      </c>
      <c r="X338" s="176">
        <v>43461</v>
      </c>
      <c r="Y338" s="213"/>
      <c r="Z338" s="213"/>
      <c r="AA338" s="213"/>
      <c r="AB338" s="214">
        <f t="shared" si="5"/>
        <v>314.81818181818181</v>
      </c>
      <c r="AC338" s="256">
        <v>380.93</v>
      </c>
      <c r="AD338" s="238">
        <v>0.21</v>
      </c>
      <c r="AE338" s="253" t="s">
        <v>38</v>
      </c>
      <c r="AF338" s="254" t="s">
        <v>37</v>
      </c>
      <c r="AG338" s="176">
        <f>Tabla14[[#This Row],[DATA FI EXECUCIÓ]]</f>
        <v>43461</v>
      </c>
      <c r="AH338" s="214">
        <f>Tabla14[[#This Row],[IMPORT ADJUDICACIÓ (SENSE IVA)]]</f>
        <v>314.81818181818181</v>
      </c>
      <c r="AI338" s="240" t="s">
        <v>1857</v>
      </c>
    </row>
    <row r="339" spans="1:35" ht="24.75" customHeight="1" x14ac:dyDescent="0.25">
      <c r="A339" s="98" t="s">
        <v>28</v>
      </c>
      <c r="B339" s="245" t="s">
        <v>29</v>
      </c>
      <c r="C339" s="162" t="s">
        <v>65</v>
      </c>
      <c r="D339" s="245">
        <v>2018</v>
      </c>
      <c r="E339" s="241">
        <v>2018016410</v>
      </c>
      <c r="F339" s="314" t="s">
        <v>2404</v>
      </c>
      <c r="G339" s="245" t="s">
        <v>32</v>
      </c>
      <c r="H339" s="245" t="s">
        <v>33</v>
      </c>
      <c r="I339" s="233">
        <f>Tabla14[[#This Row],[IMPORT ADJUDICACIÓ (SENSE IVA)]]</f>
        <v>140</v>
      </c>
      <c r="J339" s="234">
        <v>140</v>
      </c>
      <c r="K339" s="234">
        <v>140</v>
      </c>
      <c r="L339" s="167"/>
      <c r="M339" s="162" t="s">
        <v>79</v>
      </c>
      <c r="N339" s="261"/>
      <c r="O339" s="314" t="s">
        <v>2405</v>
      </c>
      <c r="P339" s="245" t="s">
        <v>37</v>
      </c>
      <c r="Q339" s="135" t="s">
        <v>493</v>
      </c>
      <c r="R339" s="262">
        <v>8113</v>
      </c>
      <c r="S339" s="167"/>
      <c r="T339" s="237" t="s">
        <v>2346</v>
      </c>
      <c r="U339" s="176">
        <v>43382</v>
      </c>
      <c r="V339" s="176">
        <v>43389</v>
      </c>
      <c r="W339" s="176">
        <v>43395</v>
      </c>
      <c r="X339" s="177">
        <v>43461</v>
      </c>
      <c r="Y339" s="215"/>
      <c r="Z339" s="215"/>
      <c r="AA339" s="215"/>
      <c r="AB339" s="214">
        <f t="shared" si="5"/>
        <v>140</v>
      </c>
      <c r="AC339" s="256">
        <v>140</v>
      </c>
      <c r="AD339" s="242">
        <v>0</v>
      </c>
      <c r="AE339" s="293" t="s">
        <v>38</v>
      </c>
      <c r="AF339" s="313" t="s">
        <v>37</v>
      </c>
      <c r="AG339" s="176">
        <f>Tabla14[[#This Row],[DATA FI EXECUCIÓ]]</f>
        <v>43461</v>
      </c>
      <c r="AH339" s="214">
        <f>Tabla14[[#This Row],[IMPORT ADJUDICACIÓ (SENSE IVA)]]</f>
        <v>140</v>
      </c>
      <c r="AI339" s="240" t="s">
        <v>1879</v>
      </c>
    </row>
    <row r="340" spans="1:35" ht="24.75" customHeight="1" x14ac:dyDescent="0.25">
      <c r="A340" s="98" t="s">
        <v>28</v>
      </c>
      <c r="B340" s="245" t="s">
        <v>29</v>
      </c>
      <c r="C340" s="167" t="s">
        <v>40</v>
      </c>
      <c r="D340" s="245">
        <v>2018</v>
      </c>
      <c r="E340" s="241">
        <v>2018010750</v>
      </c>
      <c r="F340" s="315" t="s">
        <v>2406</v>
      </c>
      <c r="G340" s="245" t="s">
        <v>32</v>
      </c>
      <c r="H340" s="245" t="s">
        <v>33</v>
      </c>
      <c r="I340" s="233">
        <f>Tabla14[[#This Row],[IMPORT ADJUDICACIÓ (SENSE IVA)]]</f>
        <v>4450</v>
      </c>
      <c r="J340" s="234">
        <v>5384.5</v>
      </c>
      <c r="K340" s="234">
        <v>5384.5</v>
      </c>
      <c r="L340" s="167" t="s">
        <v>52</v>
      </c>
      <c r="M340" s="167"/>
      <c r="N340" s="261" t="s">
        <v>2407</v>
      </c>
      <c r="O340" s="316" t="s">
        <v>2408</v>
      </c>
      <c r="P340" s="245" t="s">
        <v>37</v>
      </c>
      <c r="Q340" s="170" t="s">
        <v>971</v>
      </c>
      <c r="R340" s="262">
        <v>28006</v>
      </c>
      <c r="S340" s="167"/>
      <c r="T340" s="237" t="s">
        <v>2409</v>
      </c>
      <c r="U340" s="176">
        <v>43290</v>
      </c>
      <c r="V340" s="176">
        <v>43300</v>
      </c>
      <c r="W340" s="176">
        <v>43301</v>
      </c>
      <c r="X340" s="177">
        <v>43423</v>
      </c>
      <c r="Y340" s="215"/>
      <c r="Z340" s="215"/>
      <c r="AA340" s="215"/>
      <c r="AB340" s="214">
        <f t="shared" si="5"/>
        <v>4450</v>
      </c>
      <c r="AC340" s="256">
        <v>5384.5</v>
      </c>
      <c r="AD340" s="242">
        <v>0.21</v>
      </c>
      <c r="AE340" s="293" t="s">
        <v>38</v>
      </c>
      <c r="AF340" s="313" t="s">
        <v>37</v>
      </c>
      <c r="AG340" s="176">
        <f>Tabla14[[#This Row],[DATA FI EXECUCIÓ]]</f>
        <v>43423</v>
      </c>
      <c r="AH340" s="214">
        <f>Tabla14[[#This Row],[IMPORT ADJUDICACIÓ (SENSE IVA)]]</f>
        <v>4450</v>
      </c>
      <c r="AI340" s="240" t="s">
        <v>1879</v>
      </c>
    </row>
    <row r="341" spans="1:35" ht="24.75" customHeight="1" x14ac:dyDescent="0.25">
      <c r="A341" s="98" t="s">
        <v>28</v>
      </c>
      <c r="B341" s="248" t="s">
        <v>29</v>
      </c>
      <c r="C341" s="162" t="s">
        <v>65</v>
      </c>
      <c r="D341" s="248">
        <v>2018</v>
      </c>
      <c r="E341" s="231">
        <v>2018016851</v>
      </c>
      <c r="F341" s="314" t="s">
        <v>2410</v>
      </c>
      <c r="G341" s="248" t="s">
        <v>32</v>
      </c>
      <c r="H341" s="248" t="s">
        <v>33</v>
      </c>
      <c r="I341" s="233">
        <f>Tabla14[[#This Row],[IMPORT ADJUDICACIÓ (SENSE IVA)]]</f>
        <v>300</v>
      </c>
      <c r="J341" s="234">
        <v>300</v>
      </c>
      <c r="K341" s="234">
        <v>300</v>
      </c>
      <c r="L341" s="162"/>
      <c r="M341" s="162" t="s">
        <v>79</v>
      </c>
      <c r="N341" s="260" t="s">
        <v>2411</v>
      </c>
      <c r="O341" s="314" t="s">
        <v>2412</v>
      </c>
      <c r="P341" s="248" t="s">
        <v>37</v>
      </c>
      <c r="Q341" s="135" t="s">
        <v>493</v>
      </c>
      <c r="R341" s="236">
        <v>8019</v>
      </c>
      <c r="S341" s="162"/>
      <c r="T341" s="237" t="s">
        <v>164</v>
      </c>
      <c r="U341" s="176">
        <v>43395</v>
      </c>
      <c r="V341" s="176">
        <v>43404</v>
      </c>
      <c r="W341" s="176">
        <v>43409</v>
      </c>
      <c r="X341" s="176">
        <v>43451</v>
      </c>
      <c r="Y341" s="213"/>
      <c r="Z341" s="213"/>
      <c r="AA341" s="213"/>
      <c r="AB341" s="214">
        <f t="shared" si="5"/>
        <v>300</v>
      </c>
      <c r="AC341" s="256">
        <v>300</v>
      </c>
      <c r="AD341" s="238">
        <v>0</v>
      </c>
      <c r="AE341" s="253" t="s">
        <v>38</v>
      </c>
      <c r="AF341" s="254" t="s">
        <v>37</v>
      </c>
      <c r="AG341" s="176">
        <f>Tabla14[[#This Row],[DATA FI EXECUCIÓ]]</f>
        <v>43451</v>
      </c>
      <c r="AH341" s="214">
        <f>Tabla14[[#This Row],[IMPORT ADJUDICACIÓ (SENSE IVA)]]</f>
        <v>300</v>
      </c>
      <c r="AI341" s="240" t="s">
        <v>1857</v>
      </c>
    </row>
    <row r="342" spans="1:35" ht="24.75" customHeight="1" x14ac:dyDescent="0.25">
      <c r="A342" s="98" t="s">
        <v>28</v>
      </c>
      <c r="B342" s="245" t="s">
        <v>29</v>
      </c>
      <c r="C342" s="167" t="s">
        <v>65</v>
      </c>
      <c r="D342" s="245">
        <v>2018</v>
      </c>
      <c r="E342" s="241">
        <v>2018015517</v>
      </c>
      <c r="F342" s="315" t="s">
        <v>2413</v>
      </c>
      <c r="G342" s="245" t="s">
        <v>32</v>
      </c>
      <c r="H342" s="245" t="s">
        <v>33</v>
      </c>
      <c r="I342" s="233">
        <f>Tabla14[[#This Row],[IMPORT ADJUDICACIÓ (SENSE IVA)]]</f>
        <v>1730.0000000000002</v>
      </c>
      <c r="J342" s="234">
        <v>2093.3000000000002</v>
      </c>
      <c r="K342" s="234">
        <v>2093.3000000000002</v>
      </c>
      <c r="L342" s="167"/>
      <c r="M342" s="162" t="s">
        <v>79</v>
      </c>
      <c r="N342" s="261" t="s">
        <v>2414</v>
      </c>
      <c r="O342" s="316" t="s">
        <v>2415</v>
      </c>
      <c r="P342" s="245" t="s">
        <v>37</v>
      </c>
      <c r="Q342" s="135" t="s">
        <v>493</v>
      </c>
      <c r="R342" s="325" t="s">
        <v>2416</v>
      </c>
      <c r="S342" s="167"/>
      <c r="T342" s="237" t="s">
        <v>2417</v>
      </c>
      <c r="U342" s="176">
        <v>43374</v>
      </c>
      <c r="V342" s="176">
        <v>43377</v>
      </c>
      <c r="W342" s="176">
        <v>43381</v>
      </c>
      <c r="X342" s="177">
        <v>43416</v>
      </c>
      <c r="Y342" s="215"/>
      <c r="Z342" s="215"/>
      <c r="AA342" s="215"/>
      <c r="AB342" s="214">
        <f t="shared" si="5"/>
        <v>1730.0000000000002</v>
      </c>
      <c r="AC342" s="256">
        <v>2093.3000000000002</v>
      </c>
      <c r="AD342" s="242">
        <v>0.21</v>
      </c>
      <c r="AE342" s="293" t="s">
        <v>38</v>
      </c>
      <c r="AF342" s="313" t="s">
        <v>37</v>
      </c>
      <c r="AG342" s="176">
        <f>Tabla14[[#This Row],[DATA FI EXECUCIÓ]]</f>
        <v>43416</v>
      </c>
      <c r="AH342" s="214">
        <f>Tabla14[[#This Row],[IMPORT ADJUDICACIÓ (SENSE IVA)]]</f>
        <v>1730.0000000000002</v>
      </c>
      <c r="AI342" s="240" t="s">
        <v>1857</v>
      </c>
    </row>
    <row r="343" spans="1:35" ht="24.75" customHeight="1" x14ac:dyDescent="0.25">
      <c r="A343" s="98" t="s">
        <v>28</v>
      </c>
      <c r="B343" s="248" t="s">
        <v>29</v>
      </c>
      <c r="C343" s="167" t="s">
        <v>65</v>
      </c>
      <c r="D343" s="248">
        <v>2018</v>
      </c>
      <c r="E343" s="231">
        <v>2018014187</v>
      </c>
      <c r="F343" s="250" t="s">
        <v>2418</v>
      </c>
      <c r="G343" s="248" t="s">
        <v>32</v>
      </c>
      <c r="H343" s="248" t="s">
        <v>33</v>
      </c>
      <c r="I343" s="233">
        <f>Tabla14[[#This Row],[IMPORT ADJUDICACIÓ (SENSE IVA)]]</f>
        <v>2400</v>
      </c>
      <c r="J343" s="234">
        <v>2904</v>
      </c>
      <c r="K343" s="234">
        <v>2904</v>
      </c>
      <c r="L343" s="162"/>
      <c r="M343" s="162" t="s">
        <v>79</v>
      </c>
      <c r="N343" s="261" t="s">
        <v>2414</v>
      </c>
      <c r="O343" s="251" t="s">
        <v>2415</v>
      </c>
      <c r="P343" s="248" t="s">
        <v>37</v>
      </c>
      <c r="Q343" s="135" t="s">
        <v>493</v>
      </c>
      <c r="R343" s="325" t="s">
        <v>2416</v>
      </c>
      <c r="S343" s="162"/>
      <c r="T343" s="237" t="s">
        <v>2417</v>
      </c>
      <c r="U343" s="176">
        <v>43353</v>
      </c>
      <c r="V343" s="176">
        <v>43363</v>
      </c>
      <c r="W343" s="176">
        <v>43370</v>
      </c>
      <c r="X343" s="176">
        <v>43416</v>
      </c>
      <c r="Y343" s="213"/>
      <c r="Z343" s="213"/>
      <c r="AA343" s="213"/>
      <c r="AB343" s="214">
        <f t="shared" si="5"/>
        <v>2400</v>
      </c>
      <c r="AC343" s="256">
        <v>2904</v>
      </c>
      <c r="AD343" s="238">
        <v>0.21</v>
      </c>
      <c r="AE343" s="253" t="s">
        <v>38</v>
      </c>
      <c r="AF343" s="254" t="s">
        <v>37</v>
      </c>
      <c r="AG343" s="176">
        <f>Tabla14[[#This Row],[DATA FI EXECUCIÓ]]</f>
        <v>43416</v>
      </c>
      <c r="AH343" s="214">
        <f>Tabla14[[#This Row],[IMPORT ADJUDICACIÓ (SENSE IVA)]]</f>
        <v>2400</v>
      </c>
      <c r="AI343" s="240" t="s">
        <v>1857</v>
      </c>
    </row>
    <row r="344" spans="1:35" ht="24.75" customHeight="1" x14ac:dyDescent="0.25">
      <c r="A344" s="98" t="s">
        <v>28</v>
      </c>
      <c r="B344" s="248" t="s">
        <v>29</v>
      </c>
      <c r="C344" s="167" t="s">
        <v>65</v>
      </c>
      <c r="D344" s="248">
        <v>2018</v>
      </c>
      <c r="E344" s="231">
        <v>2018017302</v>
      </c>
      <c r="F344" s="314" t="s">
        <v>2419</v>
      </c>
      <c r="G344" s="248" t="s">
        <v>32</v>
      </c>
      <c r="H344" s="248" t="s">
        <v>33</v>
      </c>
      <c r="I344" s="233">
        <f>Tabla14[[#This Row],[IMPORT ADJUDICACIÓ (SENSE IVA)]]</f>
        <v>930</v>
      </c>
      <c r="J344" s="234">
        <v>1125.3</v>
      </c>
      <c r="K344" s="234">
        <v>1125.3</v>
      </c>
      <c r="L344" s="162"/>
      <c r="M344" s="162" t="s">
        <v>79</v>
      </c>
      <c r="N344" s="261" t="s">
        <v>2414</v>
      </c>
      <c r="O344" s="314" t="s">
        <v>2415</v>
      </c>
      <c r="P344" s="248" t="s">
        <v>37</v>
      </c>
      <c r="Q344" s="135" t="s">
        <v>493</v>
      </c>
      <c r="R344" s="325" t="s">
        <v>2416</v>
      </c>
      <c r="S344" s="162"/>
      <c r="T344" s="237" t="s">
        <v>2420</v>
      </c>
      <c r="U344" s="176">
        <v>43403</v>
      </c>
      <c r="V344" s="176">
        <v>43404</v>
      </c>
      <c r="W344" s="176">
        <v>43409</v>
      </c>
      <c r="X344" s="176">
        <v>43438</v>
      </c>
      <c r="Y344" s="213"/>
      <c r="Z344" s="213"/>
      <c r="AA344" s="213"/>
      <c r="AB344" s="214">
        <f t="shared" si="5"/>
        <v>930</v>
      </c>
      <c r="AC344" s="256">
        <v>1125.3</v>
      </c>
      <c r="AD344" s="238">
        <v>0.21</v>
      </c>
      <c r="AE344" s="253" t="s">
        <v>38</v>
      </c>
      <c r="AF344" s="254" t="s">
        <v>37</v>
      </c>
      <c r="AG344" s="176">
        <f>Tabla14[[#This Row],[DATA FI EXECUCIÓ]]</f>
        <v>43438</v>
      </c>
      <c r="AH344" s="214">
        <f>Tabla14[[#This Row],[IMPORT ADJUDICACIÓ (SENSE IVA)]]</f>
        <v>930</v>
      </c>
      <c r="AI344" s="240" t="s">
        <v>1857</v>
      </c>
    </row>
    <row r="345" spans="1:35" ht="24.75" customHeight="1" x14ac:dyDescent="0.25">
      <c r="A345" s="98" t="s">
        <v>28</v>
      </c>
      <c r="B345" s="245" t="s">
        <v>29</v>
      </c>
      <c r="C345" s="167" t="s">
        <v>65</v>
      </c>
      <c r="D345" s="245">
        <v>2018</v>
      </c>
      <c r="E345" s="241">
        <v>2018019033</v>
      </c>
      <c r="F345" s="314" t="s">
        <v>2421</v>
      </c>
      <c r="G345" s="245" t="s">
        <v>32</v>
      </c>
      <c r="H345" s="245" t="s">
        <v>33</v>
      </c>
      <c r="I345" s="233">
        <f>Tabla14[[#This Row],[IMPORT ADJUDICACIÓ (SENSE IVA)]]</f>
        <v>2260</v>
      </c>
      <c r="J345" s="234">
        <v>2734.6</v>
      </c>
      <c r="K345" s="234">
        <v>2734.6</v>
      </c>
      <c r="L345" s="167"/>
      <c r="M345" s="162" t="s">
        <v>79</v>
      </c>
      <c r="N345" s="261" t="s">
        <v>2414</v>
      </c>
      <c r="O345" s="314" t="s">
        <v>2415</v>
      </c>
      <c r="P345" s="245" t="s">
        <v>37</v>
      </c>
      <c r="Q345" s="135" t="s">
        <v>493</v>
      </c>
      <c r="R345" s="325" t="s">
        <v>2416</v>
      </c>
      <c r="S345" s="167"/>
      <c r="T345" s="237" t="s">
        <v>2420</v>
      </c>
      <c r="U345" s="176">
        <v>43433</v>
      </c>
      <c r="V345" s="176">
        <v>43437</v>
      </c>
      <c r="W345" s="176">
        <v>43439</v>
      </c>
      <c r="X345" s="177">
        <v>43461</v>
      </c>
      <c r="Y345" s="215"/>
      <c r="Z345" s="215"/>
      <c r="AA345" s="215"/>
      <c r="AB345" s="214">
        <f t="shared" si="5"/>
        <v>2260</v>
      </c>
      <c r="AC345" s="256">
        <v>2734.6</v>
      </c>
      <c r="AD345" s="242">
        <v>0.21</v>
      </c>
      <c r="AE345" s="293" t="s">
        <v>38</v>
      </c>
      <c r="AF345" s="313" t="s">
        <v>37</v>
      </c>
      <c r="AG345" s="176">
        <f>Tabla14[[#This Row],[DATA FI EXECUCIÓ]]</f>
        <v>43461</v>
      </c>
      <c r="AH345" s="214">
        <f>Tabla14[[#This Row],[IMPORT ADJUDICACIÓ (SENSE IVA)]]</f>
        <v>2260</v>
      </c>
      <c r="AI345" s="240" t="s">
        <v>1857</v>
      </c>
    </row>
    <row r="346" spans="1:35" ht="24.75" customHeight="1" x14ac:dyDescent="0.25">
      <c r="A346" s="98" t="s">
        <v>28</v>
      </c>
      <c r="B346" s="248" t="s">
        <v>29</v>
      </c>
      <c r="C346" s="167" t="s">
        <v>65</v>
      </c>
      <c r="D346" s="248">
        <v>2018</v>
      </c>
      <c r="E346" s="231">
        <v>2018018730</v>
      </c>
      <c r="F346" s="314" t="s">
        <v>2422</v>
      </c>
      <c r="G346" s="248" t="s">
        <v>32</v>
      </c>
      <c r="H346" s="248" t="s">
        <v>33</v>
      </c>
      <c r="I346" s="233">
        <f>Tabla14[[#This Row],[IMPORT ADJUDICACIÓ (SENSE IVA)]]</f>
        <v>350</v>
      </c>
      <c r="J346" s="234">
        <v>423.5</v>
      </c>
      <c r="K346" s="234">
        <v>423.5</v>
      </c>
      <c r="L346" s="162"/>
      <c r="M346" s="162" t="s">
        <v>79</v>
      </c>
      <c r="N346" s="260"/>
      <c r="O346" s="314" t="s">
        <v>1374</v>
      </c>
      <c r="P346" s="248" t="s">
        <v>37</v>
      </c>
      <c r="Q346" s="135" t="s">
        <v>493</v>
      </c>
      <c r="R346" s="236">
        <v>8033</v>
      </c>
      <c r="S346" s="162"/>
      <c r="T346" s="237" t="s">
        <v>2423</v>
      </c>
      <c r="U346" s="176">
        <v>43426</v>
      </c>
      <c r="V346" s="176">
        <v>43426</v>
      </c>
      <c r="W346" s="176">
        <v>43430</v>
      </c>
      <c r="X346" s="176">
        <v>43444</v>
      </c>
      <c r="Y346" s="213"/>
      <c r="Z346" s="213"/>
      <c r="AA346" s="213"/>
      <c r="AB346" s="214">
        <f t="shared" si="5"/>
        <v>350</v>
      </c>
      <c r="AC346" s="256">
        <v>423.5</v>
      </c>
      <c r="AD346" s="238">
        <v>0.21</v>
      </c>
      <c r="AE346" s="253" t="s">
        <v>38</v>
      </c>
      <c r="AF346" s="254" t="s">
        <v>37</v>
      </c>
      <c r="AG346" s="176">
        <f>Tabla14[[#This Row],[DATA FI EXECUCIÓ]]</f>
        <v>43444</v>
      </c>
      <c r="AH346" s="214">
        <f>Tabla14[[#This Row],[IMPORT ADJUDICACIÓ (SENSE IVA)]]</f>
        <v>350</v>
      </c>
      <c r="AI346" s="240" t="s">
        <v>1879</v>
      </c>
    </row>
    <row r="347" spans="1:35" ht="24.75" customHeight="1" x14ac:dyDescent="0.25">
      <c r="A347" s="98" t="s">
        <v>28</v>
      </c>
      <c r="B347" s="248" t="s">
        <v>29</v>
      </c>
      <c r="C347" s="167" t="s">
        <v>65</v>
      </c>
      <c r="D347" s="248">
        <v>2018</v>
      </c>
      <c r="E347" s="231">
        <v>2018012010</v>
      </c>
      <c r="F347" s="250" t="s">
        <v>2424</v>
      </c>
      <c r="G347" s="248" t="s">
        <v>32</v>
      </c>
      <c r="H347" s="248" t="s">
        <v>33</v>
      </c>
      <c r="I347" s="233">
        <f>Tabla14[[#This Row],[IMPORT ADJUDICACIÓ (SENSE IVA)]]</f>
        <v>1239.6694214876034</v>
      </c>
      <c r="J347" s="234">
        <v>1500</v>
      </c>
      <c r="K347" s="234">
        <v>1500</v>
      </c>
      <c r="L347" s="162"/>
      <c r="M347" s="162" t="s">
        <v>79</v>
      </c>
      <c r="N347" s="260" t="s">
        <v>2425</v>
      </c>
      <c r="O347" s="251" t="s">
        <v>2426</v>
      </c>
      <c r="P347" s="248" t="s">
        <v>37</v>
      </c>
      <c r="Q347" s="135" t="s">
        <v>493</v>
      </c>
      <c r="R347" s="236">
        <v>8019</v>
      </c>
      <c r="S347" s="162"/>
      <c r="T347" s="237" t="s">
        <v>90</v>
      </c>
      <c r="U347" s="176">
        <v>43307</v>
      </c>
      <c r="V347" s="176">
        <v>43326</v>
      </c>
      <c r="W347" s="176">
        <v>43328</v>
      </c>
      <c r="X347" s="176">
        <v>43416</v>
      </c>
      <c r="Y347" s="213"/>
      <c r="Z347" s="213"/>
      <c r="AA347" s="213"/>
      <c r="AB347" s="214">
        <f t="shared" si="5"/>
        <v>1239.6694214876034</v>
      </c>
      <c r="AC347" s="256">
        <v>1500</v>
      </c>
      <c r="AD347" s="238">
        <v>0.21</v>
      </c>
      <c r="AE347" s="253" t="s">
        <v>38</v>
      </c>
      <c r="AF347" s="254" t="s">
        <v>37</v>
      </c>
      <c r="AG347" s="176">
        <f>Tabla14[[#This Row],[DATA FI EXECUCIÓ]]</f>
        <v>43416</v>
      </c>
      <c r="AH347" s="214">
        <f>Tabla14[[#This Row],[IMPORT ADJUDICACIÓ (SENSE IVA)]]</f>
        <v>1239.6694214876034</v>
      </c>
      <c r="AI347" s="240" t="s">
        <v>1857</v>
      </c>
    </row>
    <row r="348" spans="1:35" ht="24.75" customHeight="1" x14ac:dyDescent="0.25">
      <c r="A348" s="98" t="s">
        <v>28</v>
      </c>
      <c r="B348" s="248" t="s">
        <v>29</v>
      </c>
      <c r="C348" s="167" t="s">
        <v>40</v>
      </c>
      <c r="D348" s="248">
        <v>2018</v>
      </c>
      <c r="E348" s="231">
        <v>2018003912</v>
      </c>
      <c r="F348" s="250" t="s">
        <v>2427</v>
      </c>
      <c r="G348" s="248" t="s">
        <v>32</v>
      </c>
      <c r="H348" s="248" t="s">
        <v>33</v>
      </c>
      <c r="I348" s="233">
        <f>Tabla14[[#This Row],[IMPORT ADJUDICACIÓ (SENSE IVA)]]</f>
        <v>2900.8760330578511</v>
      </c>
      <c r="J348" s="234">
        <f>Tabla14[[#This Row],[VALOR ESTIMAT]]</f>
        <v>3510.06</v>
      </c>
      <c r="K348" s="234">
        <v>3510.06</v>
      </c>
      <c r="L348" s="162" t="s">
        <v>52</v>
      </c>
      <c r="M348" s="162"/>
      <c r="N348" s="260" t="s">
        <v>459</v>
      </c>
      <c r="O348" s="316" t="s">
        <v>460</v>
      </c>
      <c r="P348" s="245" t="s">
        <v>37</v>
      </c>
      <c r="Q348" s="135" t="s">
        <v>493</v>
      </c>
      <c r="R348" s="236">
        <v>8115</v>
      </c>
      <c r="S348" s="162"/>
      <c r="T348" s="237" t="s">
        <v>2428</v>
      </c>
      <c r="U348" s="176">
        <v>43209</v>
      </c>
      <c r="V348" s="176">
        <v>43210</v>
      </c>
      <c r="W348" s="176">
        <v>43210</v>
      </c>
      <c r="X348" s="176">
        <v>43340</v>
      </c>
      <c r="Y348" s="213"/>
      <c r="Z348" s="213"/>
      <c r="AA348" s="213"/>
      <c r="AB348" s="214">
        <f t="shared" si="5"/>
        <v>2900.8760330578511</v>
      </c>
      <c r="AC348" s="256">
        <v>3510.06</v>
      </c>
      <c r="AD348" s="238">
        <v>0.21</v>
      </c>
      <c r="AE348" s="253" t="s">
        <v>38</v>
      </c>
      <c r="AF348" s="254" t="s">
        <v>37</v>
      </c>
      <c r="AG348" s="176">
        <f>Tabla14[[#This Row],[DATA FI EXECUCIÓ]]</f>
        <v>43340</v>
      </c>
      <c r="AH348" s="214">
        <f>Tabla14[[#This Row],[IMPORT ADJUDICACIÓ (SENSE IVA)]]</f>
        <v>2900.8760330578511</v>
      </c>
      <c r="AI348" s="240" t="s">
        <v>1857</v>
      </c>
    </row>
    <row r="349" spans="1:35" ht="24.75" customHeight="1" x14ac:dyDescent="0.25">
      <c r="A349" s="98" t="s">
        <v>28</v>
      </c>
      <c r="B349" s="245" t="s">
        <v>29</v>
      </c>
      <c r="C349" s="167" t="s">
        <v>40</v>
      </c>
      <c r="D349" s="245">
        <v>2018</v>
      </c>
      <c r="E349" s="241">
        <v>2018014937</v>
      </c>
      <c r="F349" s="315" t="s">
        <v>2429</v>
      </c>
      <c r="G349" s="245" t="s">
        <v>32</v>
      </c>
      <c r="H349" s="245" t="s">
        <v>33</v>
      </c>
      <c r="I349" s="233">
        <f>Tabla14[[#This Row],[IMPORT ADJUDICACIÓ (SENSE IVA)]]</f>
        <v>243.20661157024793</v>
      </c>
      <c r="J349" s="234">
        <v>294.27999999999997</v>
      </c>
      <c r="K349" s="234">
        <v>294.27999999999997</v>
      </c>
      <c r="L349" s="167" t="s">
        <v>52</v>
      </c>
      <c r="M349" s="167"/>
      <c r="N349" s="261" t="s">
        <v>459</v>
      </c>
      <c r="O349" s="316" t="s">
        <v>460</v>
      </c>
      <c r="P349" s="245" t="s">
        <v>37</v>
      </c>
      <c r="Q349" s="135" t="s">
        <v>493</v>
      </c>
      <c r="R349" s="262">
        <v>8115</v>
      </c>
      <c r="S349" s="167"/>
      <c r="T349" s="237" t="s">
        <v>2430</v>
      </c>
      <c r="U349" s="176">
        <v>43369</v>
      </c>
      <c r="V349" s="176">
        <v>43371</v>
      </c>
      <c r="W349" s="176">
        <v>43374</v>
      </c>
      <c r="X349" s="177">
        <v>43416</v>
      </c>
      <c r="Y349" s="215"/>
      <c r="Z349" s="215"/>
      <c r="AA349" s="215"/>
      <c r="AB349" s="214">
        <f t="shared" si="5"/>
        <v>243.20661157024793</v>
      </c>
      <c r="AC349" s="256">
        <v>294.27999999999997</v>
      </c>
      <c r="AD349" s="242">
        <v>0.21</v>
      </c>
      <c r="AE349" s="293" t="s">
        <v>38</v>
      </c>
      <c r="AF349" s="313" t="s">
        <v>37</v>
      </c>
      <c r="AG349" s="176">
        <f>Tabla14[[#This Row],[DATA FI EXECUCIÓ]]</f>
        <v>43416</v>
      </c>
      <c r="AH349" s="214">
        <f>Tabla14[[#This Row],[IMPORT ADJUDICACIÓ (SENSE IVA)]]</f>
        <v>243.20661157024793</v>
      </c>
      <c r="AI349" s="240" t="s">
        <v>1857</v>
      </c>
    </row>
    <row r="350" spans="1:35" ht="24.75" customHeight="1" x14ac:dyDescent="0.25">
      <c r="A350" s="98" t="s">
        <v>28</v>
      </c>
      <c r="B350" s="248" t="s">
        <v>29</v>
      </c>
      <c r="C350" s="162" t="s">
        <v>65</v>
      </c>
      <c r="D350" s="248">
        <v>2018</v>
      </c>
      <c r="E350" s="231">
        <v>2018018246</v>
      </c>
      <c r="F350" s="314" t="s">
        <v>2431</v>
      </c>
      <c r="G350" s="248" t="s">
        <v>32</v>
      </c>
      <c r="H350" s="248" t="s">
        <v>33</v>
      </c>
      <c r="I350" s="233">
        <f>Tabla14[[#This Row],[IMPORT ADJUDICACIÓ (SENSE IVA)]]</f>
        <v>1260</v>
      </c>
      <c r="J350" s="234">
        <f>1525.6-1</f>
        <v>1524.6</v>
      </c>
      <c r="K350" s="234">
        <f>1525.6-1</f>
        <v>1524.6</v>
      </c>
      <c r="L350" s="162"/>
      <c r="M350" s="162" t="s">
        <v>79</v>
      </c>
      <c r="N350" s="196" t="s">
        <v>462</v>
      </c>
      <c r="O350" s="314" t="s">
        <v>463</v>
      </c>
      <c r="P350" s="248" t="s">
        <v>37</v>
      </c>
      <c r="Q350" s="135" t="s">
        <v>493</v>
      </c>
      <c r="R350" s="236">
        <v>8019</v>
      </c>
      <c r="S350" s="162"/>
      <c r="T350" s="237" t="s">
        <v>90</v>
      </c>
      <c r="U350" s="176">
        <v>43419</v>
      </c>
      <c r="V350" s="176">
        <v>43430</v>
      </c>
      <c r="W350" s="176">
        <v>43432</v>
      </c>
      <c r="X350" s="176">
        <v>43454</v>
      </c>
      <c r="Y350" s="213"/>
      <c r="Z350" s="213"/>
      <c r="AA350" s="213"/>
      <c r="AB350" s="214">
        <f t="shared" si="5"/>
        <v>1260</v>
      </c>
      <c r="AC350" s="256">
        <f>1525.6-1</f>
        <v>1524.6</v>
      </c>
      <c r="AD350" s="238">
        <v>0.21</v>
      </c>
      <c r="AE350" s="253" t="s">
        <v>38</v>
      </c>
      <c r="AF350" s="254" t="s">
        <v>37</v>
      </c>
      <c r="AG350" s="176">
        <f>Tabla14[[#This Row],[DATA FI EXECUCIÓ]]</f>
        <v>43454</v>
      </c>
      <c r="AH350" s="214">
        <f>Tabla14[[#This Row],[IMPORT ADJUDICACIÓ (SENSE IVA)]]</f>
        <v>1260</v>
      </c>
      <c r="AI350" s="240" t="s">
        <v>1857</v>
      </c>
    </row>
    <row r="351" spans="1:35" ht="24.75" customHeight="1" x14ac:dyDescent="0.25">
      <c r="A351" s="98" t="s">
        <v>28</v>
      </c>
      <c r="B351" s="245" t="s">
        <v>29</v>
      </c>
      <c r="C351" s="167" t="s">
        <v>40</v>
      </c>
      <c r="D351" s="245">
        <v>2018</v>
      </c>
      <c r="E351" s="241">
        <v>2018015503</v>
      </c>
      <c r="F351" s="315" t="s">
        <v>2432</v>
      </c>
      <c r="G351" s="245" t="s">
        <v>32</v>
      </c>
      <c r="H351" s="245" t="s">
        <v>33</v>
      </c>
      <c r="I351" s="233">
        <f>Tabla14[[#This Row],[IMPORT ADJUDICACIÓ (SENSE IVA)]]</f>
        <v>186.14876033057851</v>
      </c>
      <c r="J351" s="234">
        <v>225.24</v>
      </c>
      <c r="K351" s="234">
        <v>225.24</v>
      </c>
      <c r="L351" s="167" t="s">
        <v>52</v>
      </c>
      <c r="M351" s="167"/>
      <c r="N351" s="261" t="s">
        <v>1417</v>
      </c>
      <c r="O351" s="316" t="s">
        <v>1418</v>
      </c>
      <c r="P351" s="245" t="s">
        <v>37</v>
      </c>
      <c r="Q351" s="135" t="s">
        <v>493</v>
      </c>
      <c r="R351" s="262">
        <v>8187</v>
      </c>
      <c r="S351" s="167"/>
      <c r="T351" s="57" t="s">
        <v>710</v>
      </c>
      <c r="U351" s="176">
        <v>43370</v>
      </c>
      <c r="V351" s="176">
        <v>43371</v>
      </c>
      <c r="W351" s="176">
        <v>43374</v>
      </c>
      <c r="X351" s="177">
        <v>43388</v>
      </c>
      <c r="Y351" s="215"/>
      <c r="Z351" s="215"/>
      <c r="AA351" s="215"/>
      <c r="AB351" s="214">
        <f t="shared" si="5"/>
        <v>186.14876033057851</v>
      </c>
      <c r="AC351" s="256">
        <v>225.24</v>
      </c>
      <c r="AD351" s="242">
        <v>0.21</v>
      </c>
      <c r="AE351" s="293" t="s">
        <v>38</v>
      </c>
      <c r="AF351" s="313" t="s">
        <v>37</v>
      </c>
      <c r="AG351" s="176">
        <f>Tabla14[[#This Row],[DATA FI EXECUCIÓ]]</f>
        <v>43388</v>
      </c>
      <c r="AH351" s="214">
        <f>Tabla14[[#This Row],[IMPORT ADJUDICACIÓ (SENSE IVA)]]</f>
        <v>186.14876033057851</v>
      </c>
      <c r="AI351" s="240" t="s">
        <v>1857</v>
      </c>
    </row>
    <row r="352" spans="1:35" ht="24.75" customHeight="1" x14ac:dyDescent="0.25">
      <c r="A352" s="98" t="s">
        <v>28</v>
      </c>
      <c r="B352" s="245" t="s">
        <v>29</v>
      </c>
      <c r="C352" s="167" t="s">
        <v>40</v>
      </c>
      <c r="D352" s="245">
        <v>2018</v>
      </c>
      <c r="E352" s="241">
        <v>2018004525</v>
      </c>
      <c r="F352" s="315" t="s">
        <v>2433</v>
      </c>
      <c r="G352" s="245" t="s">
        <v>32</v>
      </c>
      <c r="H352" s="245" t="s">
        <v>33</v>
      </c>
      <c r="I352" s="233">
        <f>Tabla14[[#This Row],[IMPORT ADJUDICACIÓ (SENSE IVA)]]</f>
        <v>2037.4462809917356</v>
      </c>
      <c r="J352" s="234">
        <v>2465.31</v>
      </c>
      <c r="K352" s="234">
        <v>2465.31</v>
      </c>
      <c r="L352" s="167" t="s">
        <v>52</v>
      </c>
      <c r="M352" s="167"/>
      <c r="N352" s="260" t="s">
        <v>1446</v>
      </c>
      <c r="O352" s="251" t="s">
        <v>1840</v>
      </c>
      <c r="P352" s="245" t="s">
        <v>37</v>
      </c>
      <c r="Q352" s="211" t="s">
        <v>176</v>
      </c>
      <c r="R352" s="63">
        <v>28127</v>
      </c>
      <c r="S352" s="167"/>
      <c r="T352" s="237" t="s">
        <v>2434</v>
      </c>
      <c r="U352" s="176">
        <v>43209</v>
      </c>
      <c r="V352" s="176">
        <v>43210</v>
      </c>
      <c r="W352" s="176">
        <v>43210</v>
      </c>
      <c r="X352" s="177">
        <v>43396</v>
      </c>
      <c r="Y352" s="215"/>
      <c r="Z352" s="215"/>
      <c r="AA352" s="215"/>
      <c r="AB352" s="214">
        <f t="shared" si="5"/>
        <v>2037.4462809917356</v>
      </c>
      <c r="AC352" s="256">
        <v>2465.31</v>
      </c>
      <c r="AD352" s="242">
        <v>0.21</v>
      </c>
      <c r="AE352" s="293" t="s">
        <v>38</v>
      </c>
      <c r="AF352" s="313" t="s">
        <v>37</v>
      </c>
      <c r="AG352" s="176">
        <f>Tabla14[[#This Row],[DATA FI EXECUCIÓ]]</f>
        <v>43396</v>
      </c>
      <c r="AH352" s="214">
        <f>Tabla14[[#This Row],[IMPORT ADJUDICACIÓ (SENSE IVA)]]</f>
        <v>2037.4462809917356</v>
      </c>
      <c r="AI352" s="240" t="s">
        <v>1857</v>
      </c>
    </row>
    <row r="353" spans="1:35" ht="24.75" customHeight="1" x14ac:dyDescent="0.25">
      <c r="A353" s="98" t="s">
        <v>28</v>
      </c>
      <c r="B353" s="248" t="s">
        <v>29</v>
      </c>
      <c r="C353" s="162" t="s">
        <v>40</v>
      </c>
      <c r="D353" s="248">
        <v>2018</v>
      </c>
      <c r="E353" s="231">
        <v>2018015506</v>
      </c>
      <c r="F353" s="250" t="s">
        <v>2435</v>
      </c>
      <c r="G353" s="248" t="s">
        <v>32</v>
      </c>
      <c r="H353" s="248" t="s">
        <v>33</v>
      </c>
      <c r="I353" s="233">
        <f>Tabla14[[#This Row],[IMPORT ADJUDICACIÓ (SENSE IVA)]]</f>
        <v>150</v>
      </c>
      <c r="J353" s="234">
        <v>156</v>
      </c>
      <c r="K353" s="234">
        <v>156</v>
      </c>
      <c r="L353" s="162" t="s">
        <v>52</v>
      </c>
      <c r="M353" s="162"/>
      <c r="N353" s="260" t="s">
        <v>1446</v>
      </c>
      <c r="O353" s="251" t="s">
        <v>1840</v>
      </c>
      <c r="P353" s="248" t="s">
        <v>37</v>
      </c>
      <c r="Q353" s="211" t="s">
        <v>176</v>
      </c>
      <c r="R353" s="63">
        <v>28127</v>
      </c>
      <c r="S353" s="162"/>
      <c r="T353" s="237" t="s">
        <v>2436</v>
      </c>
      <c r="U353" s="176">
        <v>43371</v>
      </c>
      <c r="V353" s="176">
        <v>43371</v>
      </c>
      <c r="W353" s="176">
        <v>43374</v>
      </c>
      <c r="X353" s="176">
        <v>43402</v>
      </c>
      <c r="Y353" s="213"/>
      <c r="Z353" s="213"/>
      <c r="AA353" s="213"/>
      <c r="AB353" s="214">
        <f t="shared" si="5"/>
        <v>150</v>
      </c>
      <c r="AC353" s="256">
        <v>156</v>
      </c>
      <c r="AD353" s="238">
        <v>0.04</v>
      </c>
      <c r="AE353" s="253" t="s">
        <v>38</v>
      </c>
      <c r="AF353" s="254" t="s">
        <v>37</v>
      </c>
      <c r="AG353" s="176">
        <f>Tabla14[[#This Row],[DATA FI EXECUCIÓ]]</f>
        <v>43402</v>
      </c>
      <c r="AH353" s="214">
        <f>Tabla14[[#This Row],[IMPORT ADJUDICACIÓ (SENSE IVA)]]</f>
        <v>150</v>
      </c>
      <c r="AI353" s="240" t="s">
        <v>1857</v>
      </c>
    </row>
    <row r="354" spans="1:35" ht="24.75" customHeight="1" x14ac:dyDescent="0.25">
      <c r="A354" s="98" t="s">
        <v>28</v>
      </c>
      <c r="B354" s="245" t="s">
        <v>29</v>
      </c>
      <c r="C354" s="167" t="s">
        <v>40</v>
      </c>
      <c r="D354" s="245">
        <v>2018</v>
      </c>
      <c r="E354" s="241">
        <v>2018014905</v>
      </c>
      <c r="F354" s="315" t="s">
        <v>2437</v>
      </c>
      <c r="G354" s="245" t="s">
        <v>32</v>
      </c>
      <c r="H354" s="245" t="s">
        <v>33</v>
      </c>
      <c r="I354" s="233">
        <f>Tabla14[[#This Row],[IMPORT ADJUDICACIÓ (SENSE IVA)]]</f>
        <v>211.19834710743802</v>
      </c>
      <c r="J354" s="234">
        <v>255.55</v>
      </c>
      <c r="K354" s="234">
        <v>255.55</v>
      </c>
      <c r="L354" s="167" t="s">
        <v>52</v>
      </c>
      <c r="M354" s="167"/>
      <c r="N354" s="261" t="s">
        <v>464</v>
      </c>
      <c r="O354" s="316" t="s">
        <v>344</v>
      </c>
      <c r="P354" s="245" t="s">
        <v>37</v>
      </c>
      <c r="Q354" s="170" t="s">
        <v>176</v>
      </c>
      <c r="R354" s="262" t="s">
        <v>1448</v>
      </c>
      <c r="S354" s="167"/>
      <c r="T354" s="124" t="s">
        <v>734</v>
      </c>
      <c r="U354" s="176">
        <v>43363</v>
      </c>
      <c r="V354" s="176">
        <v>43363</v>
      </c>
      <c r="W354" s="176">
        <v>43364</v>
      </c>
      <c r="X354" s="177">
        <v>43388</v>
      </c>
      <c r="Y354" s="215"/>
      <c r="Z354" s="215"/>
      <c r="AA354" s="215"/>
      <c r="AB354" s="214">
        <f t="shared" si="5"/>
        <v>211.19834710743802</v>
      </c>
      <c r="AC354" s="256">
        <v>255.55</v>
      </c>
      <c r="AD354" s="242">
        <v>0.21</v>
      </c>
      <c r="AE354" s="293" t="s">
        <v>38</v>
      </c>
      <c r="AF354" s="313" t="s">
        <v>37</v>
      </c>
      <c r="AG354" s="176">
        <f>Tabla14[[#This Row],[DATA FI EXECUCIÓ]]</f>
        <v>43388</v>
      </c>
      <c r="AH354" s="214">
        <f>Tabla14[[#This Row],[IMPORT ADJUDICACIÓ (SENSE IVA)]]</f>
        <v>211.19834710743802</v>
      </c>
      <c r="AI354" s="240" t="s">
        <v>1857</v>
      </c>
    </row>
    <row r="355" spans="1:35" ht="24.75" customHeight="1" x14ac:dyDescent="0.25">
      <c r="A355" s="98" t="s">
        <v>28</v>
      </c>
      <c r="B355" s="248" t="s">
        <v>29</v>
      </c>
      <c r="C355" s="162" t="s">
        <v>40</v>
      </c>
      <c r="D355" s="248">
        <v>2018</v>
      </c>
      <c r="E355" s="231">
        <v>2018016891</v>
      </c>
      <c r="F355" s="314" t="s">
        <v>2438</v>
      </c>
      <c r="G355" s="248" t="s">
        <v>32</v>
      </c>
      <c r="H355" s="248" t="s">
        <v>33</v>
      </c>
      <c r="I355" s="233">
        <f>Tabla14[[#This Row],[IMPORT ADJUDICACIÓ (SENSE IVA)]]</f>
        <v>315</v>
      </c>
      <c r="J355" s="234">
        <v>381.15</v>
      </c>
      <c r="K355" s="234">
        <v>381.15</v>
      </c>
      <c r="L355" s="162" t="s">
        <v>52</v>
      </c>
      <c r="M355" s="162"/>
      <c r="N355" s="261" t="s">
        <v>464</v>
      </c>
      <c r="O355" s="314" t="s">
        <v>344</v>
      </c>
      <c r="P355" s="248" t="s">
        <v>37</v>
      </c>
      <c r="Q355" s="170" t="s">
        <v>176</v>
      </c>
      <c r="R355" s="262" t="s">
        <v>1448</v>
      </c>
      <c r="S355" s="162"/>
      <c r="T355" s="124" t="s">
        <v>734</v>
      </c>
      <c r="U355" s="176">
        <v>43397</v>
      </c>
      <c r="V355" s="176">
        <v>43404</v>
      </c>
      <c r="W355" s="176">
        <v>43409</v>
      </c>
      <c r="X355" s="176">
        <v>43430</v>
      </c>
      <c r="Y355" s="213"/>
      <c r="Z355" s="213"/>
      <c r="AA355" s="213"/>
      <c r="AB355" s="214">
        <f t="shared" si="5"/>
        <v>315</v>
      </c>
      <c r="AC355" s="256">
        <v>381.15</v>
      </c>
      <c r="AD355" s="238">
        <v>0.21</v>
      </c>
      <c r="AE355" s="253" t="s">
        <v>38</v>
      </c>
      <c r="AF355" s="254" t="s">
        <v>37</v>
      </c>
      <c r="AG355" s="176">
        <f>Tabla14[[#This Row],[DATA FI EXECUCIÓ]]</f>
        <v>43430</v>
      </c>
      <c r="AH355" s="214">
        <f>Tabla14[[#This Row],[IMPORT ADJUDICACIÓ (SENSE IVA)]]</f>
        <v>315</v>
      </c>
      <c r="AI355" s="240" t="s">
        <v>1857</v>
      </c>
    </row>
    <row r="356" spans="1:35" ht="24.75" customHeight="1" x14ac:dyDescent="0.25">
      <c r="A356" s="98" t="s">
        <v>28</v>
      </c>
      <c r="B356" s="326" t="s">
        <v>29</v>
      </c>
      <c r="C356" s="326" t="s">
        <v>65</v>
      </c>
      <c r="D356" s="326">
        <v>2018</v>
      </c>
      <c r="E356" s="327">
        <v>2018011160</v>
      </c>
      <c r="F356" s="315" t="s">
        <v>2439</v>
      </c>
      <c r="G356" s="326" t="s">
        <v>32</v>
      </c>
      <c r="H356" s="326" t="s">
        <v>33</v>
      </c>
      <c r="I356" s="233">
        <f>Tabla14[[#This Row],[IMPORT ADJUDICACIÓ (SENSE IVA)]]</f>
        <v>110</v>
      </c>
      <c r="J356" s="234">
        <v>133.1</v>
      </c>
      <c r="K356" s="234">
        <v>133.1</v>
      </c>
      <c r="L356" s="326"/>
      <c r="M356" s="162" t="s">
        <v>79</v>
      </c>
      <c r="N356" s="328" t="s">
        <v>2440</v>
      </c>
      <c r="O356" s="316" t="s">
        <v>2441</v>
      </c>
      <c r="P356" s="326" t="s">
        <v>37</v>
      </c>
      <c r="Q356" s="135" t="s">
        <v>493</v>
      </c>
      <c r="R356" s="329">
        <v>8124</v>
      </c>
      <c r="S356" s="326"/>
      <c r="T356" s="330" t="s">
        <v>98</v>
      </c>
      <c r="U356" s="176">
        <v>43292</v>
      </c>
      <c r="V356" s="176">
        <v>43301</v>
      </c>
      <c r="W356" s="176">
        <v>43304</v>
      </c>
      <c r="X356" s="331">
        <v>43402</v>
      </c>
      <c r="Y356" s="332"/>
      <c r="Z356" s="332"/>
      <c r="AA356" s="332"/>
      <c r="AB356" s="214">
        <f t="shared" si="5"/>
        <v>110</v>
      </c>
      <c r="AC356" s="256">
        <v>133.1</v>
      </c>
      <c r="AD356" s="333">
        <v>0.21</v>
      </c>
      <c r="AE356" s="334" t="s">
        <v>38</v>
      </c>
      <c r="AF356" s="335" t="s">
        <v>37</v>
      </c>
      <c r="AG356" s="176">
        <f>Tabla14[[#This Row],[DATA FI EXECUCIÓ]]</f>
        <v>43402</v>
      </c>
      <c r="AH356" s="214">
        <f>Tabla14[[#This Row],[IMPORT ADJUDICACIÓ (SENSE IVA)]]</f>
        <v>110</v>
      </c>
      <c r="AI356" s="240" t="s">
        <v>1857</v>
      </c>
    </row>
  </sheetData>
  <conditionalFormatting sqref="E4">
    <cfRule type="duplicateValues" dxfId="62" priority="2"/>
  </conditionalFormatting>
  <conditionalFormatting sqref="E5">
    <cfRule type="duplicateValues" dxfId="61" priority="1"/>
  </conditionalFormatting>
  <conditionalFormatting sqref="E1:E3 E6:E356">
    <cfRule type="duplicateValues" dxfId="60" priority="3"/>
  </conditionalFormatting>
  <dataValidations count="12">
    <dataValidation type="list" allowBlank="1" showInputMessage="1" showErrorMessage="1" errorTitle="Format Erroni: Llista" error="El valor introduït no coincideix amb les restriccions definides: _x000a_-Només pot ser un valor de la llista" sqref="G1:G356">
      <formula1>CLASSE_TRAMITACIÓ_HIDDEN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F1:AF356">
      <formula1>PAIS_ORIGEN_PRODUCTE_HIDDEN</formula1>
    </dataValidation>
    <dataValidation type="decimal" allowBlank="1" showInputMessage="1" showErrorMessage="1" errorTitle="Format erroni: Import" error="El valor introduït no coincideix amb les restriccions definides:_x000a_-Númeric positiu de tipus decimal" sqref="AH65211:AH65232 AH130747:AH130768 AH196283:AH196304 AH261819:AH261840 AH327355:AH327376 AH392891:AH392912 AH458427:AH458448 AH523963:AH523984 AH589499:AH589520 AH655035:AH655056 AH720571:AH720592 AH786107:AH786128 AH851643:AH851664 AH917179:AH917200 AH982715:AH982736 AH2:AH356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AG65211:AG65232 AG130747:AG130768 AG196283:AG196304 AG261819:AG261840 AG327355:AG327376 AG392891:AG392912 AG458427:AG458448 AG523963:AG523984 AG589499:AG589520 AG655035:AG655056 AG720571:AG720592 AG786107:AG786128 AG851643:AG851664 AG917179:AG917200 AG982715:AG982736 AG2:AG356">
      <formula1>36526</formula1>
      <formula2>47848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AI65211:AI65311 AI130747:AI130847 AI196283:AI196383 AI261819:AI261919 AI327355:AI327455 AI392891:AI392991 AI458427:AI458527 AI523963:AI524063 AI589499:AI589599 AI655035:AI655135 AI720571:AI720671 AI786107:AI786207 AI851643:AI851743 AI917179:AI917279 AI982715:AI982815 AI2:AI60">
      <formula1>ADJUDICATARI_CLASSE_EMPRESA_HIDDEN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45 C82 C1:C3 C50:C52 C6:C18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M1 M82 M50:M52 M57">
      <formula1>MODALITAT_DETERMINACIÓ_PREUS_HIDDEN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L1 L45 L82:L83 L50:L51">
      <formula1>TIPUS_SUBMINISTRAMENTS_HIDDEN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1:A356">
      <formula1>ORGANISME_HIDDEN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45 B82 B1:B3 B6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14:Q15 Q1 AE1:AE356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10:P11 P19 P155 P21 P1:P3 P13:P15 P23:P27 P42:P47 P50:P52 P59 P30:P31 P37:P38 P150:P151">
      <formula1>ADJUDICATARI_PAIS_HIDDEN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1r. trimestre 2018</vt:lpstr>
      <vt:lpstr>2n. trimestre 2018</vt:lpstr>
      <vt:lpstr>3r. trimestre 2018</vt:lpstr>
      <vt:lpstr>4t. trimestre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Teresa Viaplana Costajussà</cp:lastModifiedBy>
  <dcterms:created xsi:type="dcterms:W3CDTF">2018-05-03T10:38:37Z</dcterms:created>
  <dcterms:modified xsi:type="dcterms:W3CDTF">2019-03-01T09:31:05Z</dcterms:modified>
</cp:coreProperties>
</file>