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rnandezr\Downloads\"/>
    </mc:Choice>
  </mc:AlternateContent>
  <xr:revisionPtr revIDLastSave="0" documentId="13_ncr:1_{4F3023B0-B161-4DAD-94EF-8E7ADD2365C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2017-2024" sheetId="2" r:id="rId1"/>
  </sheets>
  <definedNames>
    <definedName name="_xlnm.Print_Area" localSheetId="0">'2017-2024'!$A$1:$AB$25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2" l="1"/>
  <c r="AF14" i="2"/>
  <c r="AF12" i="2"/>
  <c r="AF8" i="2"/>
  <c r="AF6" i="2"/>
  <c r="AF5" i="2"/>
  <c r="AF4" i="2"/>
  <c r="AF3" i="2"/>
  <c r="AE23" i="2"/>
  <c r="AD23" i="2"/>
  <c r="AC23" i="2"/>
  <c r="AE22" i="2"/>
  <c r="AD22" i="2"/>
  <c r="AC22" i="2"/>
  <c r="AF23" i="2" l="1"/>
  <c r="AF22" i="2"/>
  <c r="AB6" i="2"/>
  <c r="AB14" i="2"/>
  <c r="AB13" i="2"/>
  <c r="AB12" i="2"/>
  <c r="AB11" i="2"/>
  <c r="AB10" i="2"/>
  <c r="AB8" i="2"/>
  <c r="AB5" i="2"/>
  <c r="AB4" i="2"/>
  <c r="AB3" i="2"/>
  <c r="AA23" i="2" l="1"/>
  <c r="Y23" i="2"/>
  <c r="AA22" i="2"/>
  <c r="Y22" i="2"/>
  <c r="V3" i="2"/>
  <c r="Z23" i="2" l="1"/>
  <c r="AB23" i="2" s="1"/>
  <c r="Z22" i="2"/>
  <c r="AB22" i="2" s="1"/>
  <c r="X10" i="2" l="1"/>
  <c r="X13" i="2"/>
  <c r="X12" i="2"/>
  <c r="X14" i="2"/>
  <c r="U23" i="2"/>
  <c r="X11" i="2"/>
  <c r="X6" i="2"/>
  <c r="X5" i="2"/>
  <c r="X4" i="2"/>
  <c r="X9" i="2"/>
  <c r="X8" i="2"/>
  <c r="X3" i="2"/>
  <c r="W23" i="2" l="1"/>
  <c r="V23" i="2"/>
  <c r="W22" i="2"/>
  <c r="V22" i="2"/>
  <c r="U22" i="2"/>
  <c r="X22" i="2" l="1"/>
  <c r="X23" i="2"/>
  <c r="E23" i="2" l="1"/>
  <c r="I23" i="2"/>
  <c r="M23" i="2"/>
  <c r="Q23" i="2"/>
  <c r="T3" i="2" l="1"/>
  <c r="S23" i="2" l="1"/>
  <c r="R23" i="2"/>
  <c r="Q22" i="2"/>
  <c r="S22" i="2"/>
  <c r="R22" i="2"/>
  <c r="T14" i="2"/>
  <c r="T12" i="2"/>
  <c r="T10" i="2"/>
  <c r="T8" i="2"/>
  <c r="T6" i="2"/>
  <c r="T5" i="2"/>
  <c r="T4" i="2"/>
  <c r="K22" i="2"/>
  <c r="J22" i="2"/>
  <c r="I22" i="2"/>
  <c r="G22" i="2"/>
  <c r="F22" i="2"/>
  <c r="E22" i="2"/>
  <c r="D22" i="2"/>
  <c r="O22" i="2"/>
  <c r="N22" i="2"/>
  <c r="M22" i="2"/>
  <c r="P8" i="2"/>
  <c r="P14" i="2"/>
  <c r="P12" i="2"/>
  <c r="P10" i="2"/>
  <c r="P7" i="2"/>
  <c r="P6" i="2"/>
  <c r="P5" i="2"/>
  <c r="P4" i="2"/>
  <c r="P3" i="2"/>
  <c r="L22" i="2" l="1"/>
  <c r="T23" i="2"/>
  <c r="T22" i="2"/>
  <c r="P22" i="2"/>
  <c r="O23" i="2"/>
  <c r="N23" i="2"/>
  <c r="P23" i="2" l="1"/>
  <c r="L5" i="2"/>
  <c r="L6" i="2"/>
  <c r="L4" i="2"/>
  <c r="H13" i="2"/>
  <c r="H14" i="2"/>
  <c r="H12" i="2"/>
  <c r="H11" i="2"/>
  <c r="H10" i="2"/>
  <c r="H9" i="2"/>
  <c r="H8" i="2"/>
  <c r="H6" i="2"/>
  <c r="H5" i="2"/>
  <c r="H4" i="2"/>
  <c r="H3" i="2"/>
  <c r="F23" i="2"/>
  <c r="L9" i="2"/>
  <c r="L11" i="2"/>
  <c r="L12" i="2"/>
  <c r="L14" i="2"/>
  <c r="L8" i="2"/>
  <c r="L3" i="2"/>
  <c r="K23" i="2"/>
  <c r="J23" i="2"/>
  <c r="G23" i="2"/>
  <c r="H22" i="2"/>
  <c r="H23" i="2" l="1"/>
  <c r="L23" i="2"/>
  <c r="C4" i="2"/>
  <c r="C23" i="2" s="1"/>
  <c r="C22" i="2" l="1"/>
</calcChain>
</file>

<file path=xl/sharedStrings.xml><?xml version="1.0" encoding="utf-8"?>
<sst xmlns="http://schemas.openxmlformats.org/spreadsheetml/2006/main" count="171" uniqueCount="29">
  <si>
    <t>Procediments oberts harmonitzats</t>
  </si>
  <si>
    <t>Procediments oberts NO harmonitzats</t>
  </si>
  <si>
    <t>Procediments oberts simplificats</t>
  </si>
  <si>
    <t>Procediments oberts simplificats sumaris</t>
  </si>
  <si>
    <t>TOTAL</t>
  </si>
  <si>
    <r>
      <t xml:space="preserve">NOTA.  </t>
    </r>
    <r>
      <rPr>
        <sz val="11"/>
        <color theme="1"/>
        <rFont val="Calibri"/>
        <family val="2"/>
        <scheme val="minor"/>
      </rPr>
      <t>Aquest any adjudiquem el contracte de serveis de recollida de residus per import de 125.735.590,60</t>
    </r>
  </si>
  <si>
    <t>PROCEDIMENTS ADJUDICATS</t>
  </si>
  <si>
    <t>Tipus</t>
  </si>
  <si>
    <t>Núm. D'expedients</t>
  </si>
  <si>
    <t>Import adjudicat   (IVA inclòs)</t>
  </si>
  <si>
    <t>Import licitació   (IVA inclòs)</t>
  </si>
  <si>
    <t>% estalvi</t>
  </si>
  <si>
    <t>Procediments d'emergència</t>
  </si>
  <si>
    <t>Procediments negociats (proveïdor únic)</t>
  </si>
  <si>
    <t>Procediments negociats (licitacions desertes i altres)</t>
  </si>
  <si>
    <t>Adjudicació contractes basats en acords marc</t>
  </si>
  <si>
    <t>Contractes privats</t>
  </si>
  <si>
    <t>Pròrrogues</t>
  </si>
  <si>
    <t>Acords de continuitat (pròrrogues extraordinàries)</t>
  </si>
  <si>
    <t>Modificacions contractes</t>
  </si>
  <si>
    <t>Licitacions declarades desertes i desistiments</t>
  </si>
  <si>
    <t>-</t>
  </si>
  <si>
    <t>Cessions</t>
  </si>
  <si>
    <t>Successió en la persona del contractista</t>
  </si>
  <si>
    <t>Canvi de denominació social de l'empresa</t>
  </si>
  <si>
    <t>Resolucions</t>
  </si>
  <si>
    <t>Suspensions contractuals</t>
  </si>
  <si>
    <t>Licitacions en tràmit</t>
  </si>
  <si>
    <t>TOTAL LICITACIONS ADJUDICADES (1, 2 , 3 i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</si>
</sst>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\-#,##0.00\ "/>
    <numFmt numFmtId="166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1" fillId="2" borderId="2" xfId="0" applyFont="1" applyFill="1" applyBorder="1"/>
    <xf numFmtId="0" fontId="1" fillId="0" borderId="2" xfId="0" applyFont="1" applyBorder="1"/>
    <xf numFmtId="2" fontId="1" fillId="0" borderId="2" xfId="0" applyNumberFormat="1" applyFont="1" applyBorder="1" applyAlignment="1">
      <alignment wrapText="1"/>
    </xf>
    <xf numFmtId="4" fontId="1" fillId="0" borderId="2" xfId="0" applyNumberFormat="1" applyFont="1" applyBorder="1"/>
    <xf numFmtId="0" fontId="1" fillId="0" borderId="2" xfId="0" applyFont="1" applyBorder="1" applyAlignment="1">
      <alignment wrapText="1"/>
    </xf>
    <xf numFmtId="4" fontId="0" fillId="0" borderId="2" xfId="0" applyNumberFormat="1" applyBorder="1" applyAlignment="1">
      <alignment wrapText="1"/>
    </xf>
    <xf numFmtId="4" fontId="2" fillId="0" borderId="2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2" fontId="1" fillId="0" borderId="4" xfId="0" applyNumberFormat="1" applyFont="1" applyBorder="1" applyAlignment="1">
      <alignment wrapText="1"/>
    </xf>
    <xf numFmtId="4" fontId="0" fillId="0" borderId="4" xfId="0" applyNumberFormat="1" applyBorder="1"/>
    <xf numFmtId="0" fontId="1" fillId="0" borderId="8" xfId="0" applyFont="1" applyBorder="1" applyAlignment="1">
      <alignment wrapText="1"/>
    </xf>
    <xf numFmtId="0" fontId="0" fillId="0" borderId="8" xfId="0" applyBorder="1"/>
    <xf numFmtId="2" fontId="0" fillId="0" borderId="4" xfId="0" applyNumberFormat="1" applyBorder="1" applyAlignment="1">
      <alignment horizontal="center"/>
    </xf>
    <xf numFmtId="4" fontId="0" fillId="0" borderId="0" xfId="0" applyNumberFormat="1"/>
    <xf numFmtId="4" fontId="0" fillId="0" borderId="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9" xfId="0" applyBorder="1"/>
    <xf numFmtId="0" fontId="1" fillId="0" borderId="9" xfId="0" applyFont="1" applyBorder="1"/>
    <xf numFmtId="4" fontId="1" fillId="0" borderId="9" xfId="0" applyNumberFormat="1" applyFont="1" applyBorder="1"/>
    <xf numFmtId="4" fontId="0" fillId="0" borderId="5" xfId="0" applyNumberFormat="1" applyBorder="1" applyAlignment="1">
      <alignment horizontal="center"/>
    </xf>
    <xf numFmtId="4" fontId="0" fillId="0" borderId="12" xfId="0" applyNumberFormat="1" applyBorder="1" applyAlignment="1">
      <alignment horizontal="right"/>
    </xf>
    <xf numFmtId="4" fontId="0" fillId="0" borderId="12" xfId="0" applyNumberFormat="1" applyBorder="1" applyAlignment="1">
      <alignment horizontal="center"/>
    </xf>
    <xf numFmtId="4" fontId="2" fillId="0" borderId="2" xfId="0" applyNumberFormat="1" applyFont="1" applyBorder="1"/>
    <xf numFmtId="0" fontId="1" fillId="0" borderId="11" xfId="0" applyFont="1" applyBorder="1"/>
    <xf numFmtId="4" fontId="1" fillId="0" borderId="13" xfId="0" applyNumberFormat="1" applyFont="1" applyBorder="1"/>
    <xf numFmtId="0" fontId="0" fillId="0" borderId="8" xfId="0" applyBorder="1" applyAlignment="1">
      <alignment horizontal="right"/>
    </xf>
    <xf numFmtId="166" fontId="0" fillId="0" borderId="4" xfId="0" applyNumberFormat="1" applyBorder="1" applyAlignment="1">
      <alignment horizontal="center"/>
    </xf>
    <xf numFmtId="0" fontId="1" fillId="0" borderId="6" xfId="0" applyFont="1" applyBorder="1"/>
    <xf numFmtId="4" fontId="1" fillId="0" borderId="14" xfId="0" applyNumberFormat="1" applyFont="1" applyBorder="1"/>
    <xf numFmtId="2" fontId="1" fillId="0" borderId="10" xfId="0" applyNumberFormat="1" applyFont="1" applyBorder="1" applyAlignment="1">
      <alignment horizontal="center"/>
    </xf>
    <xf numFmtId="164" fontId="0" fillId="0" borderId="2" xfId="1" applyFont="1" applyBorder="1" applyAlignment="1"/>
    <xf numFmtId="165" fontId="0" fillId="0" borderId="2" xfId="1" applyNumberFormat="1" applyFont="1" applyBorder="1" applyAlignment="1">
      <alignment horizontal="right"/>
    </xf>
    <xf numFmtId="2" fontId="0" fillId="0" borderId="5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10" fontId="0" fillId="0" borderId="5" xfId="2" applyNumberFormat="1" applyFont="1" applyBorder="1" applyAlignment="1">
      <alignment horizontal="center"/>
    </xf>
    <xf numFmtId="4" fontId="0" fillId="0" borderId="3" xfId="0" applyNumberForma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4" fontId="2" fillId="0" borderId="9" xfId="0" applyNumberFormat="1" applyFont="1" applyBorder="1" applyAlignment="1">
      <alignment horizontal="right"/>
    </xf>
    <xf numFmtId="4" fontId="0" fillId="0" borderId="0" xfId="0" applyNumberFormat="1" applyAlignment="1">
      <alignment wrapText="1"/>
    </xf>
    <xf numFmtId="10" fontId="0" fillId="0" borderId="4" xfId="2" applyNumberFormat="1" applyFont="1" applyBorder="1" applyAlignment="1">
      <alignment horizontal="center"/>
    </xf>
    <xf numFmtId="4" fontId="2" fillId="0" borderId="0" xfId="0" applyNumberFormat="1" applyFont="1"/>
    <xf numFmtId="0" fontId="0" fillId="0" borderId="4" xfId="2" applyNumberFormat="1" applyFont="1" applyBorder="1" applyAlignment="1">
      <alignment horizontal="center"/>
    </xf>
    <xf numFmtId="0" fontId="0" fillId="0" borderId="13" xfId="0" applyBorder="1"/>
    <xf numFmtId="0" fontId="1" fillId="0" borderId="13" xfId="0" applyFont="1" applyBorder="1"/>
    <xf numFmtId="10" fontId="1" fillId="0" borderId="4" xfId="2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3">
    <cellStyle name="Coma" xfId="1" builtinId="3"/>
    <cellStyle name="Normal" xfId="0" builtinId="0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7"/>
  <sheetViews>
    <sheetView tabSelected="1" zoomScaleNormal="100" workbookViewId="0">
      <pane xSplit="2" ySplit="1" topLeftCell="V2" activePane="bottomRight" state="frozen"/>
      <selection pane="topRight" activeCell="C1" sqref="C1"/>
      <selection pane="bottomLeft" activeCell="A2" sqref="A2"/>
      <selection pane="bottomRight" activeCell="B35" sqref="B35"/>
    </sheetView>
  </sheetViews>
  <sheetFormatPr defaultColWidth="11.44140625" defaultRowHeight="14.4" x14ac:dyDescent="0.3"/>
  <cols>
    <col min="1" max="1" width="4.88671875" customWidth="1"/>
    <col min="2" max="2" width="48.5546875" customWidth="1"/>
    <col min="3" max="3" width="13.109375" customWidth="1"/>
    <col min="4" max="4" width="17.109375" customWidth="1"/>
    <col min="5" max="5" width="13" customWidth="1"/>
    <col min="6" max="6" width="15.6640625" customWidth="1"/>
    <col min="7" max="7" width="17.88671875" customWidth="1"/>
    <col min="8" max="8" width="11.5546875" customWidth="1"/>
    <col min="9" max="9" width="12.6640625" customWidth="1"/>
    <col min="10" max="10" width="14.6640625" customWidth="1"/>
    <col min="11" max="11" width="14.109375" customWidth="1"/>
    <col min="12" max="12" width="15.109375" customWidth="1"/>
    <col min="13" max="13" width="13" customWidth="1"/>
    <col min="14" max="14" width="12.5546875" customWidth="1"/>
    <col min="15" max="15" width="12.6640625" bestFit="1" customWidth="1"/>
    <col min="16" max="17" width="13" customWidth="1"/>
    <col min="18" max="18" width="12.5546875" customWidth="1"/>
    <col min="19" max="19" width="12.6640625" bestFit="1" customWidth="1"/>
    <col min="20" max="20" width="13" customWidth="1"/>
    <col min="21" max="21" width="13.88671875" customWidth="1"/>
    <col min="22" max="23" width="14" customWidth="1"/>
    <col min="24" max="24" width="10.5546875" customWidth="1"/>
    <col min="25" max="25" width="13.88671875" customWidth="1"/>
    <col min="26" max="26" width="15.33203125" bestFit="1" customWidth="1"/>
    <col min="27" max="27" width="15.33203125" customWidth="1"/>
    <col min="28" max="28" width="12.88671875" customWidth="1"/>
    <col min="29" max="29" width="13.88671875" customWidth="1"/>
    <col min="30" max="30" width="15.33203125" bestFit="1" customWidth="1"/>
    <col min="31" max="31" width="15.33203125" customWidth="1"/>
    <col min="32" max="32" width="12.88671875" customWidth="1"/>
    <col min="36" max="36" width="16" customWidth="1"/>
    <col min="37" max="37" width="16.5546875" customWidth="1"/>
  </cols>
  <sheetData>
    <row r="1" spans="1:32" ht="30" customHeight="1" x14ac:dyDescent="0.3">
      <c r="A1" s="3"/>
      <c r="B1" s="3" t="s">
        <v>6</v>
      </c>
      <c r="C1" s="49">
        <v>2017</v>
      </c>
      <c r="D1" s="50"/>
      <c r="E1" s="51">
        <v>2018</v>
      </c>
      <c r="F1" s="52"/>
      <c r="G1" s="52"/>
      <c r="H1" s="53"/>
      <c r="I1" s="51">
        <v>2019</v>
      </c>
      <c r="J1" s="52"/>
      <c r="K1" s="52"/>
      <c r="L1" s="53"/>
      <c r="M1" s="51">
        <v>2020</v>
      </c>
      <c r="N1" s="52"/>
      <c r="O1" s="52"/>
      <c r="P1" s="53"/>
      <c r="Q1" s="51">
        <v>2021</v>
      </c>
      <c r="R1" s="52"/>
      <c r="S1" s="52"/>
      <c r="T1" s="53"/>
      <c r="U1" s="51">
        <v>2022</v>
      </c>
      <c r="V1" s="52"/>
      <c r="W1" s="52"/>
      <c r="X1" s="53"/>
      <c r="Y1" s="51">
        <v>2023</v>
      </c>
      <c r="Z1" s="52"/>
      <c r="AA1" s="52"/>
      <c r="AB1" s="53"/>
      <c r="AC1" s="51">
        <v>2024</v>
      </c>
      <c r="AD1" s="52"/>
      <c r="AE1" s="52"/>
      <c r="AF1" s="53"/>
    </row>
    <row r="2" spans="1:32" ht="43.2" x14ac:dyDescent="0.3">
      <c r="A2" s="1"/>
      <c r="B2" s="4" t="s">
        <v>7</v>
      </c>
      <c r="C2" s="7" t="s">
        <v>8</v>
      </c>
      <c r="D2" s="11" t="s">
        <v>9</v>
      </c>
      <c r="E2" s="13" t="s">
        <v>8</v>
      </c>
      <c r="F2" s="5" t="s">
        <v>10</v>
      </c>
      <c r="G2" s="5" t="s">
        <v>9</v>
      </c>
      <c r="H2" s="11" t="s">
        <v>11</v>
      </c>
      <c r="I2" s="13" t="s">
        <v>8</v>
      </c>
      <c r="J2" s="5" t="s">
        <v>10</v>
      </c>
      <c r="K2" s="5" t="s">
        <v>9</v>
      </c>
      <c r="L2" s="11" t="s">
        <v>11</v>
      </c>
      <c r="M2" s="13" t="s">
        <v>8</v>
      </c>
      <c r="N2" s="5" t="s">
        <v>10</v>
      </c>
      <c r="O2" s="5" t="s">
        <v>9</v>
      </c>
      <c r="P2" s="11" t="s">
        <v>11</v>
      </c>
      <c r="Q2" s="13" t="s">
        <v>8</v>
      </c>
      <c r="R2" s="5" t="s">
        <v>10</v>
      </c>
      <c r="S2" s="40" t="s">
        <v>9</v>
      </c>
      <c r="T2" s="11" t="s">
        <v>11</v>
      </c>
      <c r="U2" s="13" t="s">
        <v>8</v>
      </c>
      <c r="V2" s="5" t="s">
        <v>10</v>
      </c>
      <c r="W2" s="5" t="s">
        <v>9</v>
      </c>
      <c r="X2" s="11" t="s">
        <v>11</v>
      </c>
      <c r="Y2" s="13" t="s">
        <v>8</v>
      </c>
      <c r="Z2" s="5" t="s">
        <v>10</v>
      </c>
      <c r="AA2" s="5" t="s">
        <v>9</v>
      </c>
      <c r="AB2" s="37" t="s">
        <v>11</v>
      </c>
      <c r="AC2" s="13" t="s">
        <v>8</v>
      </c>
      <c r="AD2" s="5" t="s">
        <v>10</v>
      </c>
      <c r="AE2" s="5" t="s">
        <v>9</v>
      </c>
      <c r="AF2" s="37" t="s">
        <v>11</v>
      </c>
    </row>
    <row r="3" spans="1:32" x14ac:dyDescent="0.3">
      <c r="A3" s="4">
        <v>1</v>
      </c>
      <c r="B3" s="1" t="s">
        <v>0</v>
      </c>
      <c r="C3" s="1">
        <v>7</v>
      </c>
      <c r="D3" s="12">
        <v>4811023.12</v>
      </c>
      <c r="E3" s="14">
        <v>12</v>
      </c>
      <c r="F3" s="8">
        <v>9339680.1900000013</v>
      </c>
      <c r="G3" s="8">
        <v>8703309.5099999998</v>
      </c>
      <c r="H3" s="15">
        <f>100-(G3*100)/F3</f>
        <v>6.8136238827680984</v>
      </c>
      <c r="I3" s="14">
        <v>8</v>
      </c>
      <c r="J3" s="8">
        <v>5130250.3199999994</v>
      </c>
      <c r="K3" s="8">
        <v>4995028.6400000006</v>
      </c>
      <c r="L3" s="15">
        <f t="shared" ref="L3:L9" si="0">100-(K3*100)/J3</f>
        <v>2.6357715816096601</v>
      </c>
      <c r="M3" s="14">
        <v>7</v>
      </c>
      <c r="N3" s="8">
        <v>9589601.8399999999</v>
      </c>
      <c r="O3" s="8">
        <v>9158802.3200000003</v>
      </c>
      <c r="P3" s="15">
        <f t="shared" ref="P3:P12" si="1">100-(O3*100)/N3</f>
        <v>4.4923608632326619</v>
      </c>
      <c r="Q3" s="14">
        <v>11</v>
      </c>
      <c r="R3" s="39">
        <v>9455684.9199999999</v>
      </c>
      <c r="S3" s="10">
        <v>8510513.9600000009</v>
      </c>
      <c r="T3" s="36">
        <f t="shared" ref="T3" si="2">100-(S3*100)/R3</f>
        <v>9.995795841302197</v>
      </c>
      <c r="U3" s="14">
        <v>22</v>
      </c>
      <c r="V3" s="8">
        <f>16043933.16</f>
        <v>16043933.16</v>
      </c>
      <c r="W3" s="10">
        <v>14743759.240000002</v>
      </c>
      <c r="X3" s="36">
        <f>100-(W3*100)/V3</f>
        <v>8.1038353066786186</v>
      </c>
      <c r="Y3" s="14">
        <v>10</v>
      </c>
      <c r="Z3" s="2">
        <v>135835498.23999998</v>
      </c>
      <c r="AA3" s="10">
        <v>127663807.58</v>
      </c>
      <c r="AB3" s="38">
        <f>100%-(AA3/Z3)</f>
        <v>6.0158727032913695E-2</v>
      </c>
      <c r="AC3" s="14">
        <v>15</v>
      </c>
      <c r="AD3" s="2">
        <v>15454362.59</v>
      </c>
      <c r="AE3" s="2">
        <v>14777843.439999999</v>
      </c>
      <c r="AF3" s="43">
        <f>100%-(AE3/AD3)</f>
        <v>4.3775286496626764E-2</v>
      </c>
    </row>
    <row r="4" spans="1:32" x14ac:dyDescent="0.3">
      <c r="A4" s="4">
        <v>2</v>
      </c>
      <c r="B4" s="1" t="s">
        <v>1</v>
      </c>
      <c r="C4" s="1">
        <f>16+3</f>
        <v>19</v>
      </c>
      <c r="D4" s="12">
        <v>1585383.6945000002</v>
      </c>
      <c r="E4" s="14">
        <v>23</v>
      </c>
      <c r="F4" s="9">
        <v>3608029.6900000004</v>
      </c>
      <c r="G4" s="9">
        <v>2889199.14</v>
      </c>
      <c r="H4" s="15">
        <f t="shared" ref="H4:H13" si="3">100-(G4*100)/F4</f>
        <v>19.923077462258917</v>
      </c>
      <c r="I4" s="14">
        <v>12</v>
      </c>
      <c r="J4" s="16">
        <v>684461.95</v>
      </c>
      <c r="K4" s="9">
        <v>642493.44000000006</v>
      </c>
      <c r="L4" s="15">
        <f t="shared" si="0"/>
        <v>6.1316060008887092</v>
      </c>
      <c r="M4" s="14">
        <v>15</v>
      </c>
      <c r="N4" s="16">
        <v>2587770.73</v>
      </c>
      <c r="O4" s="9">
        <v>2415214.7020999999</v>
      </c>
      <c r="P4" s="15">
        <f t="shared" si="1"/>
        <v>6.6681343095645929</v>
      </c>
      <c r="Q4" s="14">
        <v>15</v>
      </c>
      <c r="R4" s="16">
        <v>1759082.24</v>
      </c>
      <c r="S4" s="41">
        <v>1596669.6700000002</v>
      </c>
      <c r="T4" s="15">
        <f t="shared" ref="T4:T6" si="4">100-(S4*100)/R4</f>
        <v>9.2328014180849038</v>
      </c>
      <c r="U4" s="14">
        <v>17</v>
      </c>
      <c r="V4" s="16">
        <v>1504926.4399999997</v>
      </c>
      <c r="W4" s="9">
        <v>1305937.7999999998</v>
      </c>
      <c r="X4" s="15">
        <f>100-(W4*100)/V4</f>
        <v>13.22248282115369</v>
      </c>
      <c r="Y4" s="14">
        <v>12</v>
      </c>
      <c r="Z4" s="16">
        <v>1517519.2200000002</v>
      </c>
      <c r="AA4" s="9">
        <v>1352999.71</v>
      </c>
      <c r="AB4" s="38">
        <f>100%-(AA4/Z4)</f>
        <v>0.10841346048981193</v>
      </c>
      <c r="AC4" s="14">
        <v>9</v>
      </c>
      <c r="AD4" s="8">
        <v>4305173.57</v>
      </c>
      <c r="AE4" s="8">
        <v>4143177.97</v>
      </c>
      <c r="AF4" s="43">
        <f t="shared" ref="AF4:AF14" si="5">100%-(AE4/AD4)</f>
        <v>3.7628122854057255E-2</v>
      </c>
    </row>
    <row r="5" spans="1:32" x14ac:dyDescent="0.3">
      <c r="A5" s="4">
        <v>3</v>
      </c>
      <c r="B5" s="1" t="s">
        <v>2</v>
      </c>
      <c r="C5" s="1">
        <v>0</v>
      </c>
      <c r="D5" s="12">
        <v>0</v>
      </c>
      <c r="E5" s="14">
        <v>4</v>
      </c>
      <c r="F5" s="2">
        <v>135223.48000000001</v>
      </c>
      <c r="G5" s="2">
        <v>130861.93</v>
      </c>
      <c r="H5" s="15">
        <f t="shared" si="3"/>
        <v>3.2254383632191832</v>
      </c>
      <c r="I5" s="14">
        <v>4</v>
      </c>
      <c r="J5" s="2">
        <v>195209.18</v>
      </c>
      <c r="K5" s="2">
        <v>164341.5</v>
      </c>
      <c r="L5" s="15">
        <f t="shared" si="0"/>
        <v>15.812617009097622</v>
      </c>
      <c r="M5" s="14">
        <v>6</v>
      </c>
      <c r="N5" s="2">
        <v>496754.48</v>
      </c>
      <c r="O5" s="2">
        <v>379047.25920000003</v>
      </c>
      <c r="P5" s="15">
        <f t="shared" si="1"/>
        <v>23.695250981933768</v>
      </c>
      <c r="Q5" s="14">
        <v>10</v>
      </c>
      <c r="R5" s="2">
        <v>1072007.17</v>
      </c>
      <c r="S5" s="2">
        <v>820894.44</v>
      </c>
      <c r="T5" s="15">
        <f t="shared" si="4"/>
        <v>23.4245382892355</v>
      </c>
      <c r="U5" s="14">
        <v>15</v>
      </c>
      <c r="V5" s="2">
        <v>1736229.89</v>
      </c>
      <c r="W5" s="2">
        <v>1512986.1800000002</v>
      </c>
      <c r="X5" s="15">
        <f>100-(W5*100)/V5</f>
        <v>12.857957997716511</v>
      </c>
      <c r="Y5" s="14">
        <v>18</v>
      </c>
      <c r="Z5" s="2">
        <v>3639667.86</v>
      </c>
      <c r="AA5" s="2">
        <v>3265938.0999999987</v>
      </c>
      <c r="AB5" s="38">
        <f>100%-(AA5/Z5)</f>
        <v>0.10268238047413514</v>
      </c>
      <c r="AC5" s="14">
        <v>8</v>
      </c>
      <c r="AD5" s="26">
        <v>3366393.17</v>
      </c>
      <c r="AE5" s="2">
        <v>3114371.5900000003</v>
      </c>
      <c r="AF5" s="43">
        <f t="shared" si="5"/>
        <v>7.4863976746958438E-2</v>
      </c>
    </row>
    <row r="6" spans="1:32" x14ac:dyDescent="0.3">
      <c r="A6" s="4">
        <v>4</v>
      </c>
      <c r="B6" s="1" t="s">
        <v>3</v>
      </c>
      <c r="C6" s="1">
        <v>0</v>
      </c>
      <c r="D6" s="12">
        <v>0</v>
      </c>
      <c r="E6" s="14">
        <v>4</v>
      </c>
      <c r="F6" s="2">
        <v>97639.86</v>
      </c>
      <c r="G6" s="2">
        <v>86029.87</v>
      </c>
      <c r="H6" s="15">
        <f t="shared" si="3"/>
        <v>11.890625406468217</v>
      </c>
      <c r="I6" s="14">
        <v>6</v>
      </c>
      <c r="J6" s="2">
        <v>147403.99</v>
      </c>
      <c r="K6" s="2">
        <v>129956.14</v>
      </c>
      <c r="L6" s="15">
        <f t="shared" si="0"/>
        <v>11.836755572220255</v>
      </c>
      <c r="M6" s="14">
        <v>2</v>
      </c>
      <c r="N6" s="2">
        <v>66494.899999999994</v>
      </c>
      <c r="O6" s="2">
        <v>54882.03</v>
      </c>
      <c r="P6" s="15">
        <f t="shared" si="1"/>
        <v>17.464301773519466</v>
      </c>
      <c r="Q6" s="14">
        <v>11</v>
      </c>
      <c r="R6" s="2">
        <v>429560.31999999995</v>
      </c>
      <c r="S6" s="2">
        <v>357359.82</v>
      </c>
      <c r="T6" s="15">
        <f t="shared" si="4"/>
        <v>16.808000329266903</v>
      </c>
      <c r="U6" s="14">
        <v>17</v>
      </c>
      <c r="V6" s="2">
        <v>847889.34000000008</v>
      </c>
      <c r="W6" s="2">
        <v>754328.45000000007</v>
      </c>
      <c r="X6" s="15">
        <f>100-(W6*100)/V6</f>
        <v>11.034563779278088</v>
      </c>
      <c r="Y6" s="14">
        <v>22</v>
      </c>
      <c r="Z6" s="2">
        <v>864159.51000000013</v>
      </c>
      <c r="AA6" s="2">
        <v>760954.29999999993</v>
      </c>
      <c r="AB6" s="38">
        <f>100%-(AA6/Z6)</f>
        <v>0.11942842589327074</v>
      </c>
      <c r="AC6" s="14">
        <v>13</v>
      </c>
      <c r="AD6" s="8">
        <v>576649.73</v>
      </c>
      <c r="AE6" s="8">
        <v>520229.24000000005</v>
      </c>
      <c r="AF6" s="43">
        <f t="shared" si="5"/>
        <v>9.784187361017227E-2</v>
      </c>
    </row>
    <row r="7" spans="1:32" x14ac:dyDescent="0.3">
      <c r="A7" s="4">
        <v>5</v>
      </c>
      <c r="B7" s="1" t="s">
        <v>12</v>
      </c>
      <c r="C7" s="14">
        <v>0</v>
      </c>
      <c r="D7" s="12">
        <v>0</v>
      </c>
      <c r="E7" s="14">
        <v>0</v>
      </c>
      <c r="F7" s="2">
        <v>0</v>
      </c>
      <c r="G7" s="2">
        <v>0</v>
      </c>
      <c r="H7" s="17">
        <v>0</v>
      </c>
      <c r="I7" s="14">
        <v>0</v>
      </c>
      <c r="J7" s="2">
        <v>0</v>
      </c>
      <c r="K7" s="2">
        <v>0</v>
      </c>
      <c r="L7" s="17">
        <v>0</v>
      </c>
      <c r="M7" s="14">
        <v>2</v>
      </c>
      <c r="N7" s="2">
        <v>42850</v>
      </c>
      <c r="O7" s="2">
        <v>42850</v>
      </c>
      <c r="P7" s="15">
        <f t="shared" si="1"/>
        <v>0</v>
      </c>
      <c r="Q7" s="14">
        <v>0</v>
      </c>
      <c r="R7" s="2">
        <v>0</v>
      </c>
      <c r="S7" s="2">
        <v>0</v>
      </c>
      <c r="T7" s="17">
        <v>0</v>
      </c>
      <c r="U7" s="14">
        <v>0</v>
      </c>
      <c r="V7" s="2">
        <v>0</v>
      </c>
      <c r="W7" s="2">
        <v>0</v>
      </c>
      <c r="X7" s="17">
        <v>0</v>
      </c>
      <c r="Y7" s="14">
        <v>0</v>
      </c>
      <c r="Z7" s="2">
        <v>0</v>
      </c>
      <c r="AA7" s="2">
        <v>0</v>
      </c>
      <c r="AB7" s="38">
        <v>0</v>
      </c>
      <c r="AC7" s="14">
        <v>0</v>
      </c>
      <c r="AD7" s="2">
        <v>0</v>
      </c>
      <c r="AE7" s="2">
        <v>0</v>
      </c>
      <c r="AF7" s="43">
        <v>0</v>
      </c>
    </row>
    <row r="8" spans="1:32" x14ac:dyDescent="0.3">
      <c r="A8" s="4">
        <v>6</v>
      </c>
      <c r="B8" s="1" t="s">
        <v>13</v>
      </c>
      <c r="C8" s="1">
        <v>1</v>
      </c>
      <c r="D8" s="12">
        <v>75744.509999999966</v>
      </c>
      <c r="E8" s="14">
        <v>2</v>
      </c>
      <c r="F8" s="2">
        <v>329552.15999999997</v>
      </c>
      <c r="G8" s="2">
        <v>329552.15999999997</v>
      </c>
      <c r="H8" s="15">
        <f t="shared" si="3"/>
        <v>0</v>
      </c>
      <c r="I8" s="14">
        <v>2</v>
      </c>
      <c r="J8" s="2">
        <v>68133.440000000002</v>
      </c>
      <c r="K8" s="2">
        <v>68133.440000000002</v>
      </c>
      <c r="L8" s="15">
        <f t="shared" si="0"/>
        <v>0</v>
      </c>
      <c r="M8" s="14">
        <v>3</v>
      </c>
      <c r="N8" s="26">
        <v>373511.88</v>
      </c>
      <c r="O8" s="26">
        <v>373511.73000000004</v>
      </c>
      <c r="P8" s="15">
        <f>100-(O8*100)/N8</f>
        <v>4.0159365198633168E-5</v>
      </c>
      <c r="Q8" s="14">
        <v>4</v>
      </c>
      <c r="R8" s="26">
        <v>345271.44999999995</v>
      </c>
      <c r="S8" s="26">
        <v>341641.36</v>
      </c>
      <c r="T8" s="15">
        <f>100-(S8*100)/R8</f>
        <v>1.051372767716515</v>
      </c>
      <c r="U8" s="14">
        <v>4</v>
      </c>
      <c r="V8" s="26">
        <v>214209.45</v>
      </c>
      <c r="W8" s="26">
        <v>214205.09000000003</v>
      </c>
      <c r="X8" s="30">
        <f t="shared" ref="X8:X14" si="6">100-(W8*100)/V8</f>
        <v>2.0353910623356342E-3</v>
      </c>
      <c r="Y8" s="14">
        <v>3</v>
      </c>
      <c r="Z8" s="26">
        <v>652299.49</v>
      </c>
      <c r="AA8" s="26">
        <v>622233.61</v>
      </c>
      <c r="AB8" s="38">
        <f t="shared" ref="AB8:AB14" si="7">100%-(AA8/Z8)</f>
        <v>4.6092140896814127E-2</v>
      </c>
      <c r="AC8" s="14">
        <v>1</v>
      </c>
      <c r="AD8" s="44">
        <v>50820</v>
      </c>
      <c r="AE8" s="44">
        <v>50820</v>
      </c>
      <c r="AF8" s="43">
        <f t="shared" si="5"/>
        <v>0</v>
      </c>
    </row>
    <row r="9" spans="1:32" x14ac:dyDescent="0.3">
      <c r="A9" s="4">
        <v>7</v>
      </c>
      <c r="B9" s="1" t="s">
        <v>14</v>
      </c>
      <c r="C9" s="1">
        <v>0</v>
      </c>
      <c r="D9" s="12">
        <v>0</v>
      </c>
      <c r="E9" s="14">
        <v>2</v>
      </c>
      <c r="F9" s="2">
        <v>46000</v>
      </c>
      <c r="G9" s="2">
        <v>46000</v>
      </c>
      <c r="H9" s="15">
        <f t="shared" si="3"/>
        <v>0</v>
      </c>
      <c r="I9" s="14">
        <v>6</v>
      </c>
      <c r="J9" s="2">
        <v>210995.16</v>
      </c>
      <c r="K9" s="2">
        <v>195126.71</v>
      </c>
      <c r="L9" s="15">
        <f t="shared" si="0"/>
        <v>7.5207649312903726</v>
      </c>
      <c r="M9" s="14">
        <v>0</v>
      </c>
      <c r="N9" s="2">
        <v>0</v>
      </c>
      <c r="O9" s="2">
        <v>0</v>
      </c>
      <c r="P9" s="17">
        <v>0</v>
      </c>
      <c r="Q9" s="14">
        <v>0</v>
      </c>
      <c r="R9" s="2">
        <v>0</v>
      </c>
      <c r="S9" s="2">
        <v>0</v>
      </c>
      <c r="T9" s="17">
        <v>0</v>
      </c>
      <c r="U9" s="14">
        <v>2</v>
      </c>
      <c r="V9" s="26">
        <v>223000</v>
      </c>
      <c r="W9" s="26">
        <v>220966.44</v>
      </c>
      <c r="X9" s="15">
        <f t="shared" si="6"/>
        <v>0.91191031390134469</v>
      </c>
      <c r="Y9" s="14">
        <v>0</v>
      </c>
      <c r="Z9" s="2">
        <v>0</v>
      </c>
      <c r="AA9" s="2">
        <v>0</v>
      </c>
      <c r="AB9" s="38">
        <v>0</v>
      </c>
      <c r="AC9" s="14">
        <v>0</v>
      </c>
      <c r="AD9" s="2">
        <v>0</v>
      </c>
      <c r="AE9" s="2">
        <v>0</v>
      </c>
      <c r="AF9" s="43">
        <v>0</v>
      </c>
    </row>
    <row r="10" spans="1:32" x14ac:dyDescent="0.3">
      <c r="A10" s="4">
        <v>8</v>
      </c>
      <c r="B10" s="1" t="s">
        <v>15</v>
      </c>
      <c r="C10" s="1">
        <v>0</v>
      </c>
      <c r="D10" s="12">
        <v>0</v>
      </c>
      <c r="E10" s="14">
        <v>2</v>
      </c>
      <c r="F10" s="2">
        <v>1278983.31</v>
      </c>
      <c r="G10" s="2">
        <v>1278983.31</v>
      </c>
      <c r="H10" s="15">
        <f t="shared" si="3"/>
        <v>0</v>
      </c>
      <c r="I10" s="14">
        <v>0</v>
      </c>
      <c r="J10" s="2">
        <v>0</v>
      </c>
      <c r="K10" s="2">
        <v>0</v>
      </c>
      <c r="L10" s="17">
        <v>0</v>
      </c>
      <c r="M10" s="14">
        <v>3</v>
      </c>
      <c r="N10" s="2">
        <v>1488719.61</v>
      </c>
      <c r="O10" s="2">
        <v>1488719.61</v>
      </c>
      <c r="P10" s="15">
        <f t="shared" si="1"/>
        <v>0</v>
      </c>
      <c r="Q10" s="14">
        <v>2</v>
      </c>
      <c r="R10" s="2">
        <v>170818.00999999998</v>
      </c>
      <c r="S10" s="2">
        <v>170818.00999999998</v>
      </c>
      <c r="T10" s="15">
        <f t="shared" ref="T10" si="8">100-(S10*100)/R10</f>
        <v>0</v>
      </c>
      <c r="U10" s="14">
        <v>10</v>
      </c>
      <c r="V10" s="2">
        <v>938423.64</v>
      </c>
      <c r="W10" s="2">
        <v>938423.64</v>
      </c>
      <c r="X10" s="15">
        <f t="shared" si="6"/>
        <v>0</v>
      </c>
      <c r="Y10" s="14">
        <v>12</v>
      </c>
      <c r="Z10" s="2">
        <v>928315.84</v>
      </c>
      <c r="AA10" s="2">
        <v>928315.84</v>
      </c>
      <c r="AB10" s="38">
        <f t="shared" si="7"/>
        <v>0</v>
      </c>
      <c r="AC10" s="14">
        <v>36</v>
      </c>
      <c r="AD10" s="42">
        <v>3018980.6099999994</v>
      </c>
      <c r="AE10" s="8">
        <v>2963014.4499999993</v>
      </c>
      <c r="AF10" s="43">
        <f t="shared" si="5"/>
        <v>1.8538098527237645E-2</v>
      </c>
    </row>
    <row r="11" spans="1:32" x14ac:dyDescent="0.3">
      <c r="A11" s="4">
        <v>9</v>
      </c>
      <c r="B11" s="1" t="s">
        <v>16</v>
      </c>
      <c r="C11" s="1">
        <v>0</v>
      </c>
      <c r="D11" s="12">
        <v>0</v>
      </c>
      <c r="E11" s="14">
        <v>2</v>
      </c>
      <c r="F11" s="2">
        <v>53845</v>
      </c>
      <c r="G11" s="2">
        <v>51425</v>
      </c>
      <c r="H11" s="15">
        <f t="shared" si="3"/>
        <v>4.4943820224719104</v>
      </c>
      <c r="I11" s="14">
        <v>2</v>
      </c>
      <c r="J11" s="2">
        <v>38218.15</v>
      </c>
      <c r="K11" s="2">
        <v>38218.15</v>
      </c>
      <c r="L11" s="15">
        <f>100-(K11*100)/J11</f>
        <v>0</v>
      </c>
      <c r="M11" s="14">
        <v>0</v>
      </c>
      <c r="N11" s="2">
        <v>0</v>
      </c>
      <c r="O11" s="2">
        <v>0</v>
      </c>
      <c r="P11" s="17">
        <v>0</v>
      </c>
      <c r="Q11" s="14">
        <v>0</v>
      </c>
      <c r="R11" s="2">
        <v>0</v>
      </c>
      <c r="S11" s="2">
        <v>0</v>
      </c>
      <c r="T11" s="17">
        <v>0</v>
      </c>
      <c r="U11" s="14">
        <v>1</v>
      </c>
      <c r="V11" s="2">
        <v>41019</v>
      </c>
      <c r="W11" s="2">
        <v>41019</v>
      </c>
      <c r="X11" s="15">
        <f t="shared" si="6"/>
        <v>0</v>
      </c>
      <c r="Y11" s="14">
        <v>1</v>
      </c>
      <c r="Z11" s="2">
        <v>32428</v>
      </c>
      <c r="AA11" s="2">
        <v>32428</v>
      </c>
      <c r="AB11" s="38">
        <f t="shared" si="7"/>
        <v>0</v>
      </c>
      <c r="AC11" s="14">
        <v>2</v>
      </c>
      <c r="AD11" s="2">
        <v>51775.9</v>
      </c>
      <c r="AE11" s="2">
        <v>51775.9</v>
      </c>
      <c r="AF11" s="43">
        <v>0</v>
      </c>
    </row>
    <row r="12" spans="1:32" x14ac:dyDescent="0.3">
      <c r="A12" s="4">
        <v>10</v>
      </c>
      <c r="B12" s="1" t="s">
        <v>17</v>
      </c>
      <c r="C12" s="1">
        <v>19</v>
      </c>
      <c r="D12" s="12">
        <v>2301542.5000000005</v>
      </c>
      <c r="E12" s="14">
        <v>16</v>
      </c>
      <c r="F12" s="2">
        <v>3775376.3400000003</v>
      </c>
      <c r="G12" s="2">
        <v>3775376.3400000003</v>
      </c>
      <c r="H12" s="15">
        <f t="shared" si="3"/>
        <v>0</v>
      </c>
      <c r="I12" s="14">
        <v>37</v>
      </c>
      <c r="J12" s="2">
        <v>18241014.82</v>
      </c>
      <c r="K12" s="2">
        <v>18241014.82</v>
      </c>
      <c r="L12" s="15">
        <f>100-(K12*100)/J12</f>
        <v>0</v>
      </c>
      <c r="M12" s="14">
        <v>55</v>
      </c>
      <c r="N12" s="2">
        <v>5513741.7959000003</v>
      </c>
      <c r="O12" s="2">
        <v>5513741.7959000003</v>
      </c>
      <c r="P12" s="15">
        <f t="shared" si="1"/>
        <v>0</v>
      </c>
      <c r="Q12" s="14">
        <v>50</v>
      </c>
      <c r="R12" s="2">
        <v>17414480.040399998</v>
      </c>
      <c r="S12" s="2">
        <v>17414480.040399998</v>
      </c>
      <c r="T12" s="15">
        <f t="shared" ref="T12" si="9">100-(S12*100)/R12</f>
        <v>0</v>
      </c>
      <c r="U12" s="14">
        <v>37</v>
      </c>
      <c r="V12" s="2">
        <v>7912427.1599999983</v>
      </c>
      <c r="W12" s="2">
        <v>7912427.1599999983</v>
      </c>
      <c r="X12" s="15">
        <f t="shared" si="6"/>
        <v>0</v>
      </c>
      <c r="Y12" s="14">
        <v>36</v>
      </c>
      <c r="Z12" s="2">
        <v>8901998.6499999985</v>
      </c>
      <c r="AA12" s="2">
        <v>8901998.6499999985</v>
      </c>
      <c r="AB12" s="38">
        <f t="shared" si="7"/>
        <v>0</v>
      </c>
      <c r="AC12" s="14">
        <v>55</v>
      </c>
      <c r="AD12" s="2">
        <v>9206360.9200000037</v>
      </c>
      <c r="AE12" s="2">
        <v>9206360.9200000037</v>
      </c>
      <c r="AF12" s="43">
        <f t="shared" si="5"/>
        <v>0</v>
      </c>
    </row>
    <row r="13" spans="1:32" x14ac:dyDescent="0.3">
      <c r="A13" s="4">
        <v>11</v>
      </c>
      <c r="B13" s="1" t="s">
        <v>18</v>
      </c>
      <c r="C13" s="1">
        <v>5</v>
      </c>
      <c r="D13" s="12">
        <v>1050879.26</v>
      </c>
      <c r="E13" s="14">
        <v>5</v>
      </c>
      <c r="F13" s="2">
        <v>100108.94333333333</v>
      </c>
      <c r="G13" s="2">
        <v>100108.94333333333</v>
      </c>
      <c r="H13" s="15">
        <f t="shared" si="3"/>
        <v>0</v>
      </c>
      <c r="I13" s="14">
        <v>0</v>
      </c>
      <c r="J13" s="2">
        <v>0</v>
      </c>
      <c r="K13" s="2">
        <v>0</v>
      </c>
      <c r="L13" s="17">
        <v>0</v>
      </c>
      <c r="M13" s="14">
        <v>0</v>
      </c>
      <c r="N13" s="2">
        <v>0</v>
      </c>
      <c r="O13" s="2">
        <v>0</v>
      </c>
      <c r="P13" s="17">
        <v>0</v>
      </c>
      <c r="Q13" s="14">
        <v>5</v>
      </c>
      <c r="R13" s="2">
        <v>721280.91999999993</v>
      </c>
      <c r="S13" s="2">
        <v>721280.91999999993</v>
      </c>
      <c r="T13" s="17">
        <v>0</v>
      </c>
      <c r="U13" s="14">
        <v>4</v>
      </c>
      <c r="V13" s="2">
        <v>403990.99</v>
      </c>
      <c r="W13" s="2">
        <v>403990.99</v>
      </c>
      <c r="X13" s="15">
        <f t="shared" si="6"/>
        <v>0</v>
      </c>
      <c r="Y13" s="14">
        <v>5</v>
      </c>
      <c r="Z13" s="2">
        <v>1937644.28</v>
      </c>
      <c r="AA13" s="2">
        <v>1937644.28</v>
      </c>
      <c r="AB13" s="38">
        <f t="shared" si="7"/>
        <v>0</v>
      </c>
      <c r="AC13" s="14">
        <v>0</v>
      </c>
      <c r="AD13" s="2">
        <v>0</v>
      </c>
      <c r="AE13" s="2">
        <v>0</v>
      </c>
      <c r="AF13" s="43">
        <v>0</v>
      </c>
    </row>
    <row r="14" spans="1:32" x14ac:dyDescent="0.3">
      <c r="A14" s="4">
        <v>12</v>
      </c>
      <c r="B14" s="1" t="s">
        <v>19</v>
      </c>
      <c r="C14" s="1">
        <v>3</v>
      </c>
      <c r="D14" s="12">
        <v>33256.080000000002</v>
      </c>
      <c r="E14" s="14">
        <v>22</v>
      </c>
      <c r="F14" s="2">
        <v>944730.03000000014</v>
      </c>
      <c r="G14" s="2">
        <v>944730.03000000014</v>
      </c>
      <c r="H14" s="15">
        <f>100-(G14*100)/F14</f>
        <v>0</v>
      </c>
      <c r="I14" s="14">
        <v>27</v>
      </c>
      <c r="J14" s="2">
        <v>560767.63</v>
      </c>
      <c r="K14" s="2">
        <v>560767.63</v>
      </c>
      <c r="L14" s="15">
        <f>100-(K14*100)/J14</f>
        <v>0</v>
      </c>
      <c r="M14" s="14">
        <v>22</v>
      </c>
      <c r="N14" s="2">
        <v>556594.75099999993</v>
      </c>
      <c r="O14" s="2">
        <v>556594.75099999993</v>
      </c>
      <c r="P14" s="15">
        <f>100-(O14*100)/N14</f>
        <v>0</v>
      </c>
      <c r="Q14" s="14">
        <v>37</v>
      </c>
      <c r="R14" s="2">
        <v>1305197.5199999998</v>
      </c>
      <c r="S14" s="2">
        <v>1305197.5199999998</v>
      </c>
      <c r="T14" s="15">
        <f>100-(S14*100)/R14</f>
        <v>0</v>
      </c>
      <c r="U14" s="14">
        <v>23</v>
      </c>
      <c r="V14" s="2">
        <v>464718.78</v>
      </c>
      <c r="W14" s="2">
        <v>464718.78</v>
      </c>
      <c r="X14" s="15">
        <f t="shared" si="6"/>
        <v>0</v>
      </c>
      <c r="Y14" s="14">
        <v>33</v>
      </c>
      <c r="Z14" s="2">
        <v>842565.17</v>
      </c>
      <c r="AA14" s="2">
        <v>842565.17</v>
      </c>
      <c r="AB14" s="38">
        <f t="shared" si="7"/>
        <v>0</v>
      </c>
      <c r="AC14" s="14">
        <v>27</v>
      </c>
      <c r="AD14" s="2">
        <v>626723.51199999987</v>
      </c>
      <c r="AE14" s="2">
        <v>626723.51199999987</v>
      </c>
      <c r="AF14" s="43">
        <f t="shared" si="5"/>
        <v>0</v>
      </c>
    </row>
    <row r="15" spans="1:32" x14ac:dyDescent="0.3">
      <c r="A15" s="4">
        <v>13</v>
      </c>
      <c r="B15" s="1" t="s">
        <v>20</v>
      </c>
      <c r="C15" s="1">
        <v>0</v>
      </c>
      <c r="D15" s="12">
        <v>0</v>
      </c>
      <c r="E15" s="14">
        <v>1</v>
      </c>
      <c r="F15" s="10" t="s">
        <v>21</v>
      </c>
      <c r="G15" s="10" t="s">
        <v>21</v>
      </c>
      <c r="H15" s="17" t="s">
        <v>21</v>
      </c>
      <c r="I15" s="14">
        <v>7</v>
      </c>
      <c r="J15" s="2">
        <v>0</v>
      </c>
      <c r="K15" s="2">
        <v>0</v>
      </c>
      <c r="L15" s="17">
        <v>0</v>
      </c>
      <c r="M15" s="14">
        <v>2</v>
      </c>
      <c r="N15" s="2">
        <v>0</v>
      </c>
      <c r="O15" s="2">
        <v>0</v>
      </c>
      <c r="P15" s="17">
        <v>0</v>
      </c>
      <c r="Q15" s="14">
        <v>1</v>
      </c>
      <c r="R15" s="10">
        <v>97500</v>
      </c>
      <c r="S15" s="10">
        <v>0</v>
      </c>
      <c r="T15" s="23">
        <v>0</v>
      </c>
      <c r="U15" s="14">
        <v>5</v>
      </c>
      <c r="V15" s="10" t="s">
        <v>21</v>
      </c>
      <c r="W15" s="10" t="s">
        <v>21</v>
      </c>
      <c r="X15" s="17" t="s">
        <v>21</v>
      </c>
      <c r="Y15" s="29">
        <v>8</v>
      </c>
      <c r="Z15" s="10" t="s">
        <v>21</v>
      </c>
      <c r="AA15" s="10" t="s">
        <v>21</v>
      </c>
      <c r="AB15" s="15" t="s">
        <v>21</v>
      </c>
      <c r="AC15" s="14">
        <v>3</v>
      </c>
      <c r="AD15" s="10" t="s">
        <v>21</v>
      </c>
      <c r="AE15" s="10" t="s">
        <v>21</v>
      </c>
      <c r="AF15" s="15" t="s">
        <v>21</v>
      </c>
    </row>
    <row r="16" spans="1:32" x14ac:dyDescent="0.3">
      <c r="A16" s="4">
        <v>15</v>
      </c>
      <c r="B16" s="1" t="s">
        <v>22</v>
      </c>
      <c r="C16" s="1">
        <v>0</v>
      </c>
      <c r="D16" s="12">
        <v>0</v>
      </c>
      <c r="E16" s="14">
        <v>0</v>
      </c>
      <c r="F16" s="2">
        <v>0</v>
      </c>
      <c r="G16" s="2">
        <v>0</v>
      </c>
      <c r="H16" s="18">
        <v>0</v>
      </c>
      <c r="I16" s="14">
        <v>1</v>
      </c>
      <c r="J16" s="10" t="s">
        <v>21</v>
      </c>
      <c r="K16" s="10" t="s">
        <v>21</v>
      </c>
      <c r="L16" s="17" t="s">
        <v>21</v>
      </c>
      <c r="M16" s="14">
        <v>1</v>
      </c>
      <c r="N16" s="10" t="s">
        <v>21</v>
      </c>
      <c r="O16" s="10" t="s">
        <v>21</v>
      </c>
      <c r="P16" s="17" t="s">
        <v>21</v>
      </c>
      <c r="Q16" s="14">
        <v>0</v>
      </c>
      <c r="R16" s="10" t="s">
        <v>21</v>
      </c>
      <c r="S16" s="10" t="s">
        <v>21</v>
      </c>
      <c r="T16" s="17" t="s">
        <v>21</v>
      </c>
      <c r="U16" s="14">
        <v>1</v>
      </c>
      <c r="V16" s="10" t="s">
        <v>21</v>
      </c>
      <c r="W16" s="10" t="s">
        <v>21</v>
      </c>
      <c r="X16" s="17" t="s">
        <v>21</v>
      </c>
      <c r="Y16" s="14">
        <v>1</v>
      </c>
      <c r="Z16" s="10" t="s">
        <v>21</v>
      </c>
      <c r="AA16" s="10" t="s">
        <v>21</v>
      </c>
      <c r="AB16" s="15" t="s">
        <v>21</v>
      </c>
      <c r="AC16" s="14">
        <v>1</v>
      </c>
      <c r="AD16" s="10" t="s">
        <v>21</v>
      </c>
      <c r="AE16" s="10" t="s">
        <v>21</v>
      </c>
      <c r="AF16" s="15" t="s">
        <v>21</v>
      </c>
    </row>
    <row r="17" spans="1:37" x14ac:dyDescent="0.3">
      <c r="A17" s="4">
        <v>16</v>
      </c>
      <c r="B17" s="1" t="s">
        <v>23</v>
      </c>
      <c r="C17" s="1">
        <v>0</v>
      </c>
      <c r="D17" s="12">
        <v>0</v>
      </c>
      <c r="E17" s="14">
        <v>2</v>
      </c>
      <c r="F17" s="10" t="s">
        <v>21</v>
      </c>
      <c r="G17" s="10" t="s">
        <v>21</v>
      </c>
      <c r="H17" s="17" t="s">
        <v>21</v>
      </c>
      <c r="I17" s="14">
        <v>0</v>
      </c>
      <c r="J17" s="10" t="s">
        <v>21</v>
      </c>
      <c r="K17" s="10" t="s">
        <v>21</v>
      </c>
      <c r="L17" s="17" t="s">
        <v>21</v>
      </c>
      <c r="M17" s="14">
        <v>2</v>
      </c>
      <c r="N17" s="10" t="s">
        <v>21</v>
      </c>
      <c r="O17" s="10" t="s">
        <v>21</v>
      </c>
      <c r="P17" s="17" t="s">
        <v>21</v>
      </c>
      <c r="Q17" s="14">
        <v>1</v>
      </c>
      <c r="R17" s="10" t="s">
        <v>21</v>
      </c>
      <c r="S17" s="10" t="s">
        <v>21</v>
      </c>
      <c r="T17" s="17" t="s">
        <v>21</v>
      </c>
      <c r="U17" s="14">
        <v>0</v>
      </c>
      <c r="V17" s="10" t="s">
        <v>21</v>
      </c>
      <c r="W17" s="10" t="s">
        <v>21</v>
      </c>
      <c r="X17" s="17" t="s">
        <v>21</v>
      </c>
      <c r="Y17" s="14">
        <v>0</v>
      </c>
      <c r="Z17" s="10" t="s">
        <v>21</v>
      </c>
      <c r="AA17" s="10" t="s">
        <v>21</v>
      </c>
      <c r="AB17" s="15" t="s">
        <v>21</v>
      </c>
      <c r="AC17" s="14">
        <v>1</v>
      </c>
      <c r="AD17" s="10" t="s">
        <v>21</v>
      </c>
      <c r="AE17" s="10" t="s">
        <v>21</v>
      </c>
      <c r="AF17" s="15" t="s">
        <v>21</v>
      </c>
    </row>
    <row r="18" spans="1:37" x14ac:dyDescent="0.3">
      <c r="A18" s="4">
        <v>17</v>
      </c>
      <c r="B18" s="1" t="s">
        <v>24</v>
      </c>
      <c r="C18" s="1">
        <v>0</v>
      </c>
      <c r="D18" s="12">
        <v>0</v>
      </c>
      <c r="E18" s="14">
        <v>1</v>
      </c>
      <c r="F18" s="10" t="s">
        <v>21</v>
      </c>
      <c r="G18" s="10" t="s">
        <v>21</v>
      </c>
      <c r="H18" s="17" t="s">
        <v>21</v>
      </c>
      <c r="I18" s="14">
        <v>1</v>
      </c>
      <c r="J18" s="10" t="s">
        <v>21</v>
      </c>
      <c r="K18" s="10" t="s">
        <v>21</v>
      </c>
      <c r="L18" s="17" t="s">
        <v>21</v>
      </c>
      <c r="M18" s="14">
        <v>1</v>
      </c>
      <c r="N18" s="10" t="s">
        <v>21</v>
      </c>
      <c r="O18" s="10" t="s">
        <v>21</v>
      </c>
      <c r="P18" s="17" t="s">
        <v>21</v>
      </c>
      <c r="Q18" s="14">
        <v>0</v>
      </c>
      <c r="R18" s="10" t="s">
        <v>21</v>
      </c>
      <c r="S18" s="10" t="s">
        <v>21</v>
      </c>
      <c r="T18" s="17" t="s">
        <v>21</v>
      </c>
      <c r="U18" s="14">
        <v>1</v>
      </c>
      <c r="V18" s="10" t="s">
        <v>21</v>
      </c>
      <c r="W18" s="10" t="s">
        <v>21</v>
      </c>
      <c r="X18" s="17" t="s">
        <v>21</v>
      </c>
      <c r="Y18" s="14">
        <v>2</v>
      </c>
      <c r="Z18" s="10" t="s">
        <v>21</v>
      </c>
      <c r="AA18" s="10" t="s">
        <v>21</v>
      </c>
      <c r="AB18" s="15" t="s">
        <v>21</v>
      </c>
      <c r="AC18" s="14">
        <v>1</v>
      </c>
      <c r="AD18" s="10" t="s">
        <v>21</v>
      </c>
      <c r="AE18" s="10" t="s">
        <v>21</v>
      </c>
      <c r="AF18" s="15" t="s">
        <v>21</v>
      </c>
    </row>
    <row r="19" spans="1:37" x14ac:dyDescent="0.3">
      <c r="A19" s="4">
        <v>18</v>
      </c>
      <c r="B19" s="1" t="s">
        <v>25</v>
      </c>
      <c r="C19" s="1">
        <v>0</v>
      </c>
      <c r="D19" s="12">
        <v>0</v>
      </c>
      <c r="E19" s="14">
        <v>0</v>
      </c>
      <c r="F19" s="10" t="s">
        <v>21</v>
      </c>
      <c r="G19" s="10" t="s">
        <v>21</v>
      </c>
      <c r="H19" s="17" t="s">
        <v>21</v>
      </c>
      <c r="I19" s="14">
        <v>2</v>
      </c>
      <c r="J19" s="10" t="s">
        <v>21</v>
      </c>
      <c r="K19" s="10" t="s">
        <v>21</v>
      </c>
      <c r="L19" s="17" t="s">
        <v>21</v>
      </c>
      <c r="M19" s="14">
        <v>0</v>
      </c>
      <c r="N19" s="10" t="s">
        <v>21</v>
      </c>
      <c r="O19" s="10" t="s">
        <v>21</v>
      </c>
      <c r="P19" s="17" t="s">
        <v>21</v>
      </c>
      <c r="Q19" s="14">
        <v>1</v>
      </c>
      <c r="R19" s="10" t="s">
        <v>21</v>
      </c>
      <c r="S19" s="10" t="s">
        <v>21</v>
      </c>
      <c r="T19" s="17" t="s">
        <v>21</v>
      </c>
      <c r="U19" s="14">
        <v>2</v>
      </c>
      <c r="V19" s="10" t="s">
        <v>21</v>
      </c>
      <c r="W19" s="10" t="s">
        <v>21</v>
      </c>
      <c r="X19" s="17" t="s">
        <v>21</v>
      </c>
      <c r="Y19" s="14">
        <v>2</v>
      </c>
      <c r="Z19" s="10" t="s">
        <v>21</v>
      </c>
      <c r="AA19" s="10" t="s">
        <v>21</v>
      </c>
      <c r="AB19" s="15" t="s">
        <v>21</v>
      </c>
      <c r="AC19" s="14">
        <v>0</v>
      </c>
      <c r="AD19" s="10" t="s">
        <v>21</v>
      </c>
      <c r="AE19" s="10" t="s">
        <v>21</v>
      </c>
      <c r="AF19" s="15" t="s">
        <v>21</v>
      </c>
    </row>
    <row r="20" spans="1:37" x14ac:dyDescent="0.3">
      <c r="A20" s="4">
        <v>19</v>
      </c>
      <c r="B20" s="1" t="s">
        <v>26</v>
      </c>
      <c r="C20" s="1">
        <v>0</v>
      </c>
      <c r="D20" s="12">
        <v>0</v>
      </c>
      <c r="E20" s="14">
        <v>0</v>
      </c>
      <c r="F20" s="10" t="s">
        <v>21</v>
      </c>
      <c r="G20" s="10" t="s">
        <v>21</v>
      </c>
      <c r="H20" s="17" t="s">
        <v>21</v>
      </c>
      <c r="I20" s="14">
        <v>0</v>
      </c>
      <c r="J20" s="10" t="s">
        <v>21</v>
      </c>
      <c r="K20" s="10" t="s">
        <v>21</v>
      </c>
      <c r="L20" s="17" t="s">
        <v>21</v>
      </c>
      <c r="M20" s="14">
        <v>9</v>
      </c>
      <c r="N20" s="10" t="s">
        <v>21</v>
      </c>
      <c r="O20" s="10" t="s">
        <v>21</v>
      </c>
      <c r="P20" s="17" t="s">
        <v>21</v>
      </c>
      <c r="Q20" s="14">
        <v>1</v>
      </c>
      <c r="R20" s="10" t="s">
        <v>21</v>
      </c>
      <c r="S20" s="10" t="s">
        <v>21</v>
      </c>
      <c r="T20" s="17" t="s">
        <v>21</v>
      </c>
      <c r="U20" s="14">
        <v>0</v>
      </c>
      <c r="V20" s="10" t="s">
        <v>21</v>
      </c>
      <c r="W20" s="10" t="s">
        <v>21</v>
      </c>
      <c r="X20" s="17" t="s">
        <v>21</v>
      </c>
      <c r="Y20" s="14">
        <v>1</v>
      </c>
      <c r="Z20" s="10" t="s">
        <v>21</v>
      </c>
      <c r="AA20" s="10" t="s">
        <v>21</v>
      </c>
      <c r="AB20" s="15" t="s">
        <v>21</v>
      </c>
      <c r="AC20" s="14">
        <v>0</v>
      </c>
      <c r="AD20" s="10" t="s">
        <v>21</v>
      </c>
      <c r="AE20" s="10" t="s">
        <v>21</v>
      </c>
      <c r="AF20" s="15" t="s">
        <v>21</v>
      </c>
    </row>
    <row r="21" spans="1:37" x14ac:dyDescent="0.3">
      <c r="A21" s="4">
        <v>21</v>
      </c>
      <c r="B21" s="1" t="s">
        <v>27</v>
      </c>
      <c r="C21" s="1"/>
      <c r="D21" s="12"/>
      <c r="E21" s="14">
        <v>13</v>
      </c>
      <c r="F21" s="10" t="s">
        <v>21</v>
      </c>
      <c r="G21" s="10" t="s">
        <v>21</v>
      </c>
      <c r="H21" s="17" t="s">
        <v>21</v>
      </c>
      <c r="I21" s="14">
        <v>8</v>
      </c>
      <c r="J21" s="24">
        <v>6371037.9700000007</v>
      </c>
      <c r="K21" s="25"/>
      <c r="L21" s="17"/>
      <c r="M21" s="14">
        <v>10</v>
      </c>
      <c r="N21" s="24">
        <v>923831.16999999993</v>
      </c>
      <c r="O21" s="25"/>
      <c r="P21" s="17"/>
      <c r="Q21" s="14">
        <v>17</v>
      </c>
      <c r="R21" s="24">
        <v>6176549.0800000001</v>
      </c>
      <c r="S21" s="25"/>
      <c r="T21" s="17"/>
      <c r="U21" s="14">
        <v>16</v>
      </c>
      <c r="V21" s="25">
        <v>2042545.48</v>
      </c>
      <c r="X21" s="17"/>
      <c r="Y21" s="14">
        <v>13</v>
      </c>
      <c r="Z21" s="35">
        <v>5897708.2899999991</v>
      </c>
      <c r="AA21" s="34"/>
      <c r="AB21" s="15"/>
      <c r="AC21" s="46">
        <v>12</v>
      </c>
      <c r="AD21" s="8">
        <v>3032914.38</v>
      </c>
      <c r="AE21" s="34"/>
      <c r="AF21" s="15"/>
    </row>
    <row r="22" spans="1:37" ht="18.75" customHeight="1" x14ac:dyDescent="0.3">
      <c r="A22" s="20"/>
      <c r="B22" s="21" t="s">
        <v>4</v>
      </c>
      <c r="C22" s="21">
        <f>SUM(C3:C21)</f>
        <v>54</v>
      </c>
      <c r="D22" s="22">
        <f>SUM(D3:D21)</f>
        <v>9857829.1645</v>
      </c>
      <c r="E22" s="27">
        <f>SUM(E3:E21)</f>
        <v>111</v>
      </c>
      <c r="F22" s="6">
        <f>SUM(F3:F21)</f>
        <v>19709169.003333338</v>
      </c>
      <c r="G22" s="28">
        <f>SUM(G3:G21)</f>
        <v>18335576.233333334</v>
      </c>
      <c r="H22" s="19">
        <f>100-(G22*100)/F22</f>
        <v>6.969308395334636</v>
      </c>
      <c r="I22" s="27">
        <f>SUM(I3:I21)</f>
        <v>123</v>
      </c>
      <c r="J22" s="6">
        <f>SUM(J3:J21)</f>
        <v>31647492.609999999</v>
      </c>
      <c r="K22" s="28">
        <f>SUM(K3:K21)</f>
        <v>25035080.470000003</v>
      </c>
      <c r="L22" s="19">
        <f>100-(K22*100)/J22</f>
        <v>20.893952710524047</v>
      </c>
      <c r="M22" s="27">
        <f>SUM(M3:M21)</f>
        <v>140</v>
      </c>
      <c r="N22" s="6">
        <f>SUM(N3:N21)</f>
        <v>21639871.156899996</v>
      </c>
      <c r="O22" s="28">
        <f>SUM(O3:O21)</f>
        <v>19983364.198199999</v>
      </c>
      <c r="P22" s="19">
        <f>100-(O22*100)/N22</f>
        <v>7.6548836482873952</v>
      </c>
      <c r="Q22" s="27">
        <f>SUM(Q3:Q21)</f>
        <v>166</v>
      </c>
      <c r="R22" s="6">
        <f>SUM(R3:R21)</f>
        <v>38947431.670400001</v>
      </c>
      <c r="S22" s="28">
        <f>SUM(S3:S21)</f>
        <v>31238855.740399998</v>
      </c>
      <c r="T22" s="19">
        <f>100-(S22*100)/R22</f>
        <v>19.792257407973096</v>
      </c>
      <c r="U22" s="31">
        <f>SUM(U3:U21)</f>
        <v>177</v>
      </c>
      <c r="V22" s="22">
        <f>SUM(V3:V21)</f>
        <v>32373313.329999998</v>
      </c>
      <c r="W22" s="32">
        <f>SUM(W3:W21)</f>
        <v>28512762.77</v>
      </c>
      <c r="X22" s="33">
        <f>100-(W22*100)/V22</f>
        <v>11.92510176714741</v>
      </c>
      <c r="Y22" s="31">
        <f>SUM(Y3:Y21)</f>
        <v>179</v>
      </c>
      <c r="Z22" s="22">
        <f>SUM(Z3:Z21)</f>
        <v>161049804.54999998</v>
      </c>
      <c r="AA22" s="32">
        <f>SUM(AA3:AA21)</f>
        <v>146308885.23999998</v>
      </c>
      <c r="AB22" s="48">
        <f>100%-(AA22/Z22)</f>
        <v>9.1530190621395557E-2</v>
      </c>
      <c r="AC22" s="47">
        <f>SUM(AC3:AC21)</f>
        <v>184</v>
      </c>
      <c r="AD22" s="6">
        <f>SUM(AD3:AD21)</f>
        <v>39690154.382000007</v>
      </c>
      <c r="AE22" s="6">
        <f>SUM(AE3:AE21)</f>
        <v>35454317.022</v>
      </c>
      <c r="AF22" s="45">
        <f>100%-(AE22/AD22)</f>
        <v>0.10672262242247699</v>
      </c>
      <c r="AJ22" s="16"/>
      <c r="AK22" s="16"/>
    </row>
    <row r="23" spans="1:37" ht="21" customHeight="1" x14ac:dyDescent="0.3">
      <c r="A23" s="1"/>
      <c r="B23" s="4" t="s">
        <v>28</v>
      </c>
      <c r="C23" s="4">
        <f>SUM(C3:C6)</f>
        <v>26</v>
      </c>
      <c r="D23" s="12"/>
      <c r="E23" s="4">
        <f>SUM(E3:E6)</f>
        <v>43</v>
      </c>
      <c r="F23" s="2">
        <f>SUM(F3:F6)</f>
        <v>13180573.220000003</v>
      </c>
      <c r="G23" s="2">
        <f>SUM(G3:G6)</f>
        <v>11809400.449999999</v>
      </c>
      <c r="H23" s="19">
        <f>100-(G23*100)/F23</f>
        <v>10.402982837798021</v>
      </c>
      <c r="I23" s="4">
        <f>SUM(I3:I6)</f>
        <v>30</v>
      </c>
      <c r="J23" s="2">
        <f>SUM(J3:J6)</f>
        <v>6157325.4399999995</v>
      </c>
      <c r="K23" s="2">
        <f>SUM(K3:K6)</f>
        <v>5931819.7200000007</v>
      </c>
      <c r="L23" s="19">
        <f>100-(K23*100)/J23</f>
        <v>3.6623972891710252</v>
      </c>
      <c r="M23" s="4">
        <f>SUM(M3:M6)</f>
        <v>30</v>
      </c>
      <c r="N23" s="2">
        <f>SUM(N3:N6)</f>
        <v>12740621.950000001</v>
      </c>
      <c r="O23" s="2">
        <f>SUM(O3:O6)</f>
        <v>12007946.311299998</v>
      </c>
      <c r="P23" s="19">
        <f>100-(O23*100)/N23</f>
        <v>5.75070543318337</v>
      </c>
      <c r="Q23" s="4">
        <f>SUM(Q3:Q6)</f>
        <v>47</v>
      </c>
      <c r="R23" s="2">
        <f>SUM(R3:R6)</f>
        <v>12716334.65</v>
      </c>
      <c r="S23" s="2">
        <f>SUM(S3:S6)</f>
        <v>11285437.890000001</v>
      </c>
      <c r="T23" s="19">
        <f>100-(S23*100)/R23</f>
        <v>11.252430825261428</v>
      </c>
      <c r="U23" s="4">
        <f>SUM(U3:U6)</f>
        <v>71</v>
      </c>
      <c r="V23" s="2">
        <f>SUM(V3:V6)</f>
        <v>20132978.830000002</v>
      </c>
      <c r="W23" s="2">
        <f>SUM(W3:W6)</f>
        <v>18317011.670000002</v>
      </c>
      <c r="X23" s="19">
        <f>100-(W23*100)/V23</f>
        <v>9.0198632568670831</v>
      </c>
      <c r="Y23" s="4">
        <f>SUM(Y3:Y6)</f>
        <v>62</v>
      </c>
      <c r="Z23" s="2">
        <f>SUM(Z3:Z6)</f>
        <v>141856844.82999998</v>
      </c>
      <c r="AA23" s="2">
        <f>SUM(AA3:AA6)</f>
        <v>133043699.68999998</v>
      </c>
      <c r="AB23" s="48">
        <f>100%-(AA23/Z23)</f>
        <v>6.2127034832627159E-2</v>
      </c>
      <c r="AC23" s="47">
        <f>SUM(AC3:AC6)</f>
        <v>45</v>
      </c>
      <c r="AD23" s="2">
        <f>SUM(AD3:AD6)</f>
        <v>23702579.059999999</v>
      </c>
      <c r="AE23" s="2">
        <f>SUM(AE3:AE6)</f>
        <v>22555622.239999998</v>
      </c>
      <c r="AF23" s="45">
        <f>100%-(AE23/AD23)</f>
        <v>4.8389536729173122E-2</v>
      </c>
      <c r="AJ23" s="16"/>
      <c r="AK23" s="16"/>
    </row>
    <row r="24" spans="1:37" x14ac:dyDescent="0.3">
      <c r="W24" s="16"/>
      <c r="AA24" s="16"/>
      <c r="AE24" s="16"/>
    </row>
    <row r="25" spans="1:37" ht="39" customHeight="1" x14ac:dyDescent="0.3">
      <c r="Y25" s="54" t="s">
        <v>5</v>
      </c>
      <c r="Z25" s="54"/>
      <c r="AA25" s="54"/>
      <c r="AB25" s="54"/>
      <c r="AC25" s="54"/>
      <c r="AD25" s="54"/>
      <c r="AE25" s="54"/>
      <c r="AF25" s="54"/>
    </row>
    <row r="27" spans="1:37" x14ac:dyDescent="0.3">
      <c r="W27" s="16"/>
      <c r="AA27" s="16"/>
      <c r="AE27" s="16"/>
    </row>
  </sheetData>
  <mergeCells count="10">
    <mergeCell ref="AC1:AF1"/>
    <mergeCell ref="AC25:AF25"/>
    <mergeCell ref="Y25:AB25"/>
    <mergeCell ref="Y1:AB1"/>
    <mergeCell ref="U1:X1"/>
    <mergeCell ref="C1:D1"/>
    <mergeCell ref="E1:H1"/>
    <mergeCell ref="I1:L1"/>
    <mergeCell ref="M1:P1"/>
    <mergeCell ref="Q1:T1"/>
  </mergeCells>
  <pageMargins left="0.70866141732283472" right="0.70866141732283472" top="0.74803149606299213" bottom="0.74803149606299213" header="0.31496062992125984" footer="0.31496062992125984"/>
  <pageSetup paperSize="8" scale="91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  <SharedWithUsers xmlns="4fc8459e-692b-470d-a014-31b9e2216e42">
      <UserInfo>
        <DisplayName>Ramon Viader Bosch</DisplayName>
        <AccountId>11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D1C714EF5274485E6E9819296064A" ma:contentTypeVersion="16" ma:contentTypeDescription="Crea un document nou" ma:contentTypeScope="" ma:versionID="89a0d35b688f4f4a9e20a582789cbbdd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2709350add0bd131e240ef8316d04f5d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5C7E7-707B-4BCF-8A6B-6179940B167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9cd5492-d0ae-45aa-8dd1-baedc285a9e3"/>
    <ds:schemaRef ds:uri="http://schemas.microsoft.com/office/2006/metadata/properties"/>
    <ds:schemaRef ds:uri="http://purl.org/dc/terms/"/>
    <ds:schemaRef ds:uri="4fc8459e-692b-470d-a014-31b9e2216e4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ADCF03-779F-43D0-A3C5-37CF454AE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d5492-d0ae-45aa-8dd1-baedc285a9e3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1007F-BA9F-45FB-AF08-3CEEC8E3B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2017-2024</vt:lpstr>
      <vt:lpstr>'2017-2024'!Àrea_d'impressió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xenadm</dc:creator>
  <cp:keywords/>
  <dc:description/>
  <cp:lastModifiedBy>Maria Angela Fernandez Robles</cp:lastModifiedBy>
  <cp:revision/>
  <dcterms:created xsi:type="dcterms:W3CDTF">2019-01-03T07:04:51Z</dcterms:created>
  <dcterms:modified xsi:type="dcterms:W3CDTF">2025-01-28T08:04:41Z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Order">
    <vt:r8>553000</vt:r8>
  </property>
  <property fmtid="{D5CDD505-2E9C-101B-9397-08002B2CF9AE}" pid="4" name="MediaServiceImageTags">
    <vt:lpwstr/>
  </property>
</Properties>
</file>