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NTRAC\CONTRACTACIO\MEMORIA DE GESTIÓ ANUAL (Cris)\MEMÒRIA 2022\"/>
    </mc:Choice>
  </mc:AlternateContent>
  <bookViews>
    <workbookView xWindow="480" yWindow="330" windowWidth="19875" windowHeight="7710"/>
  </bookViews>
  <sheets>
    <sheet name="2017-2020" sheetId="2" r:id="rId1"/>
    <sheet name="Hoja2" sheetId="1" r:id="rId2"/>
    <sheet name="Hoja3" sheetId="3" r:id="rId3"/>
  </sheets>
  <definedNames>
    <definedName name="_xlnm.Print_Area" localSheetId="0">'2017-2020'!$A$1:$T$31</definedName>
  </definedNames>
  <calcPr calcId="162913"/>
</workbook>
</file>

<file path=xl/calcChain.xml><?xml version="1.0" encoding="utf-8"?>
<calcChain xmlns="http://schemas.openxmlformats.org/spreadsheetml/2006/main">
  <c r="X29" i="2" l="1"/>
  <c r="X28" i="2" l="1"/>
  <c r="X27" i="2"/>
  <c r="X26" i="2" l="1"/>
  <c r="X25" i="2"/>
  <c r="X23" i="2" l="1"/>
  <c r="X10" i="2" l="1"/>
  <c r="X13" i="2"/>
  <c r="X12" i="2"/>
  <c r="X14" i="2"/>
  <c r="U31" i="2"/>
  <c r="X11" i="2"/>
  <c r="X6" i="2"/>
  <c r="X5" i="2"/>
  <c r="X4" i="2"/>
  <c r="X9" i="2"/>
  <c r="X8" i="2"/>
  <c r="X3" i="2"/>
  <c r="W31" i="2" l="1"/>
  <c r="V31" i="2"/>
  <c r="W30" i="2"/>
  <c r="V30" i="2"/>
  <c r="U30" i="2"/>
  <c r="X30" i="2" l="1"/>
  <c r="X31" i="2"/>
  <c r="T29" i="2"/>
  <c r="T28" i="2"/>
  <c r="T27" i="2"/>
  <c r="T26" i="2"/>
  <c r="T25" i="2"/>
  <c r="T23" i="2"/>
  <c r="E31" i="2" l="1"/>
  <c r="I31" i="2"/>
  <c r="M31" i="2"/>
  <c r="Q31" i="2"/>
  <c r="T3" i="2" l="1"/>
  <c r="S31" i="2" l="1"/>
  <c r="R31" i="2"/>
  <c r="Q30" i="2"/>
  <c r="S30" i="2"/>
  <c r="R30" i="2"/>
  <c r="T14" i="2"/>
  <c r="T12" i="2"/>
  <c r="T10" i="2"/>
  <c r="T8" i="2"/>
  <c r="T6" i="2"/>
  <c r="T5" i="2"/>
  <c r="T4" i="2"/>
  <c r="K30" i="2"/>
  <c r="J30" i="2"/>
  <c r="I30" i="2"/>
  <c r="G30" i="2"/>
  <c r="F30" i="2"/>
  <c r="E30" i="2"/>
  <c r="D30" i="2"/>
  <c r="O27" i="2"/>
  <c r="O30" i="2" s="1"/>
  <c r="N27" i="2"/>
  <c r="N30" i="2" s="1"/>
  <c r="M27" i="2"/>
  <c r="M30" i="2" s="1"/>
  <c r="P25" i="2"/>
  <c r="P23" i="2"/>
  <c r="P8" i="2"/>
  <c r="P14" i="2"/>
  <c r="P12" i="2"/>
  <c r="P10" i="2"/>
  <c r="P7" i="2"/>
  <c r="P6" i="2"/>
  <c r="P5" i="2"/>
  <c r="P4" i="2"/>
  <c r="P3" i="2"/>
  <c r="L30" i="2" l="1"/>
  <c r="T31" i="2"/>
  <c r="T30" i="2"/>
  <c r="P30" i="2"/>
  <c r="P27" i="2"/>
  <c r="O31" i="2"/>
  <c r="N31" i="2"/>
  <c r="P31" i="2" l="1"/>
  <c r="L5" i="2"/>
  <c r="L6" i="2"/>
  <c r="L4" i="2"/>
  <c r="H24" i="2"/>
  <c r="H23" i="2"/>
  <c r="H13" i="2"/>
  <c r="H14" i="2"/>
  <c r="H12" i="2"/>
  <c r="H11" i="2"/>
  <c r="H10" i="2"/>
  <c r="H9" i="2"/>
  <c r="H8" i="2"/>
  <c r="H6" i="2"/>
  <c r="H5" i="2"/>
  <c r="H4" i="2"/>
  <c r="H3" i="2"/>
  <c r="F31" i="2"/>
  <c r="L9" i="2"/>
  <c r="L11" i="2"/>
  <c r="L12" i="2"/>
  <c r="L14" i="2"/>
  <c r="L8" i="2"/>
  <c r="L3" i="2"/>
  <c r="K31" i="2"/>
  <c r="J31" i="2"/>
  <c r="G31" i="2"/>
  <c r="H31" i="2" s="1"/>
  <c r="H30" i="2"/>
  <c r="L31" i="2" l="1"/>
  <c r="C23" i="2"/>
  <c r="C4" i="2"/>
  <c r="C31" i="2" s="1"/>
  <c r="C30" i="2" l="1"/>
</calcChain>
</file>

<file path=xl/sharedStrings.xml><?xml version="1.0" encoding="utf-8"?>
<sst xmlns="http://schemas.openxmlformats.org/spreadsheetml/2006/main" count="160" uniqueCount="41">
  <si>
    <t>Tipus</t>
  </si>
  <si>
    <t>Núm. D'expedients</t>
  </si>
  <si>
    <t>Import adjudicat   (IVA inclòs)</t>
  </si>
  <si>
    <t>Procediments oberts harmonitzats</t>
  </si>
  <si>
    <t>Procediments oberts NO harmonitzats</t>
  </si>
  <si>
    <t>Procediments negociats (proveïdor únic)</t>
  </si>
  <si>
    <t>Pròrrogues</t>
  </si>
  <si>
    <t>Contractació menor RPC (factures)</t>
  </si>
  <si>
    <t>PROCEDIMENTS ADJUDICATS</t>
  </si>
  <si>
    <t>Procediments oberts simplificats</t>
  </si>
  <si>
    <t>Procediments oberts simplificats sumaris</t>
  </si>
  <si>
    <t>Licitacions en tràmit</t>
  </si>
  <si>
    <t>Successió en la persona del contractista</t>
  </si>
  <si>
    <t>Canvi de denominació social de l'empresa</t>
  </si>
  <si>
    <t>Contractes privats</t>
  </si>
  <si>
    <t>Import licitació   (IVA inclòs)</t>
  </si>
  <si>
    <t>% estalvi</t>
  </si>
  <si>
    <t>TOTAL</t>
  </si>
  <si>
    <t>Modificacions (ampliacions contractes)</t>
  </si>
  <si>
    <t>-</t>
  </si>
  <si>
    <t>Procediments negociats (licitacions desertes i altres)</t>
  </si>
  <si>
    <t>Resolucions</t>
  </si>
  <si>
    <t>Cessions</t>
  </si>
  <si>
    <t>Licitacions declarades desertes i desistiments</t>
  </si>
  <si>
    <t>Contractes menors (Entre 5.000 y 18.000 €). A partir del 2019 (VEC Entre 0 i 15.000 €)</t>
  </si>
  <si>
    <t>Bestreta de Caixa Fixa - Material oficina 15060/92000/22000</t>
  </si>
  <si>
    <t>Bestreta de Caixa Fixa - Adquisició de publicacions i material tènic - 15060/93100/22001</t>
  </si>
  <si>
    <t xml:space="preserve">      5.862,94   </t>
  </si>
  <si>
    <t xml:space="preserve">          935,43   </t>
  </si>
  <si>
    <t xml:space="preserve">          987,65   </t>
  </si>
  <si>
    <t xml:space="preserve">    46.142,40   </t>
  </si>
  <si>
    <t xml:space="preserve">    41.828,74   </t>
  </si>
  <si>
    <t>Procediments d'emergència</t>
  </si>
  <si>
    <t>Suspensions contractuals</t>
  </si>
  <si>
    <t>Bestreta de Caixa Fixa - Vehicles general - 15060/92000/21400</t>
  </si>
  <si>
    <t>Bestreta de Caixa Fixa - Vehicles ús policial - 15060/13200/21400</t>
  </si>
  <si>
    <t>Bestreta de Caixa Fixa -Suscripcions  a diaris i altres - 15060/92000/22001</t>
  </si>
  <si>
    <t>Acords de continuitat (pròrrogues extraordinàries)</t>
  </si>
  <si>
    <t>Aprovar rectificacions errors en plecs / acords</t>
  </si>
  <si>
    <t>TOTAL LICITACIONS ADJUDICADES (1, 2 , 3 i 4)</t>
  </si>
  <si>
    <t>Adjudicació contractes basats en acords marc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</si>
</sst>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_ ;\-#,##0.00\ 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1" fillId="2" borderId="2" xfId="0" applyFont="1" applyFill="1" applyBorder="1"/>
    <xf numFmtId="0" fontId="1" fillId="0" borderId="2" xfId="0" applyFont="1" applyBorder="1"/>
    <xf numFmtId="2" fontId="1" fillId="0" borderId="2" xfId="0" applyNumberFormat="1" applyFont="1" applyBorder="1" applyAlignment="1">
      <alignment wrapText="1"/>
    </xf>
    <xf numFmtId="0" fontId="0" fillId="0" borderId="2" xfId="0" applyFont="1" applyBorder="1"/>
    <xf numFmtId="4" fontId="0" fillId="0" borderId="2" xfId="0" applyNumberFormat="1" applyFont="1" applyBorder="1"/>
    <xf numFmtId="4" fontId="1" fillId="0" borderId="2" xfId="0" applyNumberFormat="1" applyFont="1" applyBorder="1"/>
    <xf numFmtId="0" fontId="1" fillId="0" borderId="2" xfId="0" applyFont="1" applyBorder="1" applyAlignment="1">
      <alignment wrapText="1"/>
    </xf>
    <xf numFmtId="4" fontId="0" fillId="0" borderId="2" xfId="0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right"/>
    </xf>
    <xf numFmtId="4" fontId="0" fillId="0" borderId="2" xfId="0" applyNumberFormat="1" applyBorder="1" applyAlignment="1">
      <alignment horizontal="center"/>
    </xf>
    <xf numFmtId="2" fontId="1" fillId="0" borderId="4" xfId="0" applyNumberFormat="1" applyFont="1" applyBorder="1" applyAlignment="1">
      <alignment wrapText="1"/>
    </xf>
    <xf numFmtId="4" fontId="0" fillId="0" borderId="4" xfId="0" applyNumberFormat="1" applyBorder="1"/>
    <xf numFmtId="0" fontId="1" fillId="0" borderId="8" xfId="0" applyFont="1" applyBorder="1" applyAlignment="1">
      <alignment wrapText="1"/>
    </xf>
    <xf numFmtId="2" fontId="1" fillId="0" borderId="4" xfId="0" applyNumberFormat="1" applyFont="1" applyFill="1" applyBorder="1" applyAlignment="1">
      <alignment wrapText="1"/>
    </xf>
    <xf numFmtId="0" fontId="0" fillId="0" borderId="8" xfId="0" applyFont="1" applyBorder="1"/>
    <xf numFmtId="2" fontId="0" fillId="0" borderId="4" xfId="0" applyNumberFormat="1" applyBorder="1" applyAlignment="1">
      <alignment horizontal="center"/>
    </xf>
    <xf numFmtId="0" fontId="0" fillId="0" borderId="8" xfId="0" applyBorder="1"/>
    <xf numFmtId="4" fontId="0" fillId="0" borderId="0" xfId="0" applyNumberFormat="1" applyBorder="1"/>
    <xf numFmtId="4" fontId="0" fillId="0" borderId="4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4" fontId="0" fillId="0" borderId="11" xfId="0" applyNumberFormat="1" applyBorder="1"/>
    <xf numFmtId="2" fontId="1" fillId="0" borderId="4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4" fontId="0" fillId="0" borderId="4" xfId="0" applyNumberFormat="1" applyFont="1" applyBorder="1" applyAlignment="1">
      <alignment horizontal="center"/>
    </xf>
    <xf numFmtId="0" fontId="0" fillId="0" borderId="9" xfId="0" applyBorder="1"/>
    <xf numFmtId="0" fontId="1" fillId="0" borderId="9" xfId="0" applyFont="1" applyBorder="1"/>
    <xf numFmtId="0" fontId="3" fillId="0" borderId="2" xfId="0" applyFont="1" applyBorder="1" applyAlignment="1">
      <alignment wrapText="1"/>
    </xf>
    <xf numFmtId="0" fontId="0" fillId="0" borderId="12" xfId="0" applyBorder="1"/>
    <xf numFmtId="4" fontId="1" fillId="0" borderId="9" xfId="0" applyNumberFormat="1" applyFont="1" applyBorder="1"/>
    <xf numFmtId="4" fontId="3" fillId="0" borderId="2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center"/>
    </xf>
    <xf numFmtId="4" fontId="0" fillId="0" borderId="13" xfId="0" applyNumberFormat="1" applyBorder="1" applyAlignment="1">
      <alignment horizontal="right"/>
    </xf>
    <xf numFmtId="4" fontId="0" fillId="0" borderId="13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2" fillId="0" borderId="2" xfId="0" applyNumberFormat="1" applyFont="1" applyBorder="1"/>
    <xf numFmtId="0" fontId="0" fillId="0" borderId="8" xfId="0" applyFill="1" applyBorder="1"/>
    <xf numFmtId="4" fontId="3" fillId="0" borderId="2" xfId="0" applyNumberFormat="1" applyFont="1" applyFill="1" applyBorder="1" applyAlignment="1">
      <alignment horizontal="right"/>
    </xf>
    <xf numFmtId="2" fontId="0" fillId="0" borderId="4" xfId="0" applyNumberFormat="1" applyFill="1" applyBorder="1" applyAlignment="1">
      <alignment horizontal="center"/>
    </xf>
    <xf numFmtId="0" fontId="0" fillId="0" borderId="12" xfId="0" applyFill="1" applyBorder="1"/>
    <xf numFmtId="4" fontId="0" fillId="0" borderId="4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0" fillId="0" borderId="2" xfId="0" applyFill="1" applyBorder="1"/>
    <xf numFmtId="164" fontId="0" fillId="0" borderId="2" xfId="1" applyFont="1" applyFill="1" applyBorder="1"/>
    <xf numFmtId="0" fontId="0" fillId="0" borderId="0" xfId="0" applyFill="1"/>
    <xf numFmtId="0" fontId="1" fillId="0" borderId="12" xfId="0" applyFont="1" applyBorder="1"/>
    <xf numFmtId="4" fontId="1" fillId="0" borderId="14" xfId="0" applyNumberFormat="1" applyFont="1" applyBorder="1"/>
    <xf numFmtId="0" fontId="1" fillId="0" borderId="2" xfId="0" applyNumberFormat="1" applyFont="1" applyBorder="1"/>
    <xf numFmtId="0" fontId="0" fillId="0" borderId="8" xfId="0" applyFill="1" applyBorder="1" applyAlignment="1">
      <alignment horizontal="right"/>
    </xf>
    <xf numFmtId="2" fontId="1" fillId="0" borderId="4" xfId="0" applyNumberFormat="1" applyFont="1" applyFill="1" applyBorder="1" applyAlignment="1">
      <alignment horizontal="center"/>
    </xf>
    <xf numFmtId="4" fontId="0" fillId="0" borderId="9" xfId="0" applyNumberFormat="1" applyFill="1" applyBorder="1" applyAlignment="1">
      <alignment horizontal="right"/>
    </xf>
    <xf numFmtId="4" fontId="0" fillId="0" borderId="4" xfId="0" applyNumberFormat="1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65" fontId="0" fillId="0" borderId="2" xfId="1" applyNumberFormat="1" applyFont="1" applyFill="1" applyBorder="1" applyAlignment="1">
      <alignment horizontal="right"/>
    </xf>
    <xf numFmtId="4" fontId="0" fillId="0" borderId="2" xfId="0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1" fillId="0" borderId="6" xfId="0" applyFont="1" applyBorder="1"/>
    <xf numFmtId="4" fontId="1" fillId="0" borderId="15" xfId="0" applyNumberFormat="1" applyFont="1" applyBorder="1"/>
    <xf numFmtId="2" fontId="1" fillId="0" borderId="10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4" xfId="0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tabSelected="1" workbookViewId="0">
      <pane xSplit="2" ySplit="2" topLeftCell="C4" activePane="bottomRight" state="frozen"/>
      <selection pane="topRight" activeCell="C1" sqref="C1"/>
      <selection pane="bottomLeft" activeCell="A3" sqref="A3"/>
      <selection pane="bottomRight" activeCell="B32" sqref="B32"/>
    </sheetView>
  </sheetViews>
  <sheetFormatPr baseColWidth="10" defaultRowHeight="15" x14ac:dyDescent="0.25"/>
  <cols>
    <col min="1" max="1" width="4.85546875" customWidth="1"/>
    <col min="2" max="2" width="48.42578125" bestFit="1" customWidth="1"/>
    <col min="3" max="3" width="13.140625" customWidth="1"/>
    <col min="4" max="4" width="17.140625" customWidth="1"/>
    <col min="5" max="5" width="13" customWidth="1"/>
    <col min="6" max="6" width="15.7109375" customWidth="1"/>
    <col min="7" max="7" width="17.85546875" customWidth="1"/>
    <col min="8" max="8" width="11.5703125" customWidth="1"/>
    <col min="9" max="9" width="12.7109375" customWidth="1"/>
    <col min="10" max="10" width="14.7109375" customWidth="1"/>
    <col min="11" max="11" width="14.140625" customWidth="1"/>
    <col min="12" max="12" width="15.140625" customWidth="1"/>
    <col min="13" max="13" width="13" customWidth="1"/>
    <col min="14" max="14" width="12.5703125" customWidth="1"/>
    <col min="15" max="15" width="12.7109375" bestFit="1" customWidth="1"/>
    <col min="16" max="17" width="13" customWidth="1"/>
    <col min="18" max="18" width="12.5703125" customWidth="1"/>
    <col min="19" max="19" width="12.7109375" bestFit="1" customWidth="1"/>
    <col min="20" max="20" width="13" customWidth="1"/>
    <col min="21" max="21" width="13.85546875" customWidth="1"/>
    <col min="22" max="23" width="14" customWidth="1"/>
    <col min="24" max="24" width="12.85546875" customWidth="1"/>
  </cols>
  <sheetData>
    <row r="1" spans="1:24" ht="30" customHeight="1" x14ac:dyDescent="0.25">
      <c r="A1" s="3"/>
      <c r="B1" s="3" t="s">
        <v>8</v>
      </c>
      <c r="C1" s="65">
        <v>2017</v>
      </c>
      <c r="D1" s="66"/>
      <c r="E1" s="62">
        <v>2018</v>
      </c>
      <c r="F1" s="63"/>
      <c r="G1" s="63"/>
      <c r="H1" s="64"/>
      <c r="I1" s="62">
        <v>2019</v>
      </c>
      <c r="J1" s="63"/>
      <c r="K1" s="63"/>
      <c r="L1" s="64"/>
      <c r="M1" s="62">
        <v>2020</v>
      </c>
      <c r="N1" s="63"/>
      <c r="O1" s="63"/>
      <c r="P1" s="64"/>
      <c r="Q1" s="62">
        <v>2021</v>
      </c>
      <c r="R1" s="63"/>
      <c r="S1" s="63"/>
      <c r="T1" s="64"/>
      <c r="U1" s="62">
        <v>2022</v>
      </c>
      <c r="V1" s="63"/>
      <c r="W1" s="63"/>
      <c r="X1" s="64"/>
    </row>
    <row r="2" spans="1:24" ht="45" x14ac:dyDescent="0.25">
      <c r="A2" s="1"/>
      <c r="B2" s="4" t="s">
        <v>0</v>
      </c>
      <c r="C2" s="9" t="s">
        <v>1</v>
      </c>
      <c r="D2" s="13" t="s">
        <v>2</v>
      </c>
      <c r="E2" s="15" t="s">
        <v>1</v>
      </c>
      <c r="F2" s="5" t="s">
        <v>15</v>
      </c>
      <c r="G2" s="5" t="s">
        <v>2</v>
      </c>
      <c r="H2" s="16" t="s">
        <v>16</v>
      </c>
      <c r="I2" s="15" t="s">
        <v>1</v>
      </c>
      <c r="J2" s="5" t="s">
        <v>15</v>
      </c>
      <c r="K2" s="5" t="s">
        <v>2</v>
      </c>
      <c r="L2" s="16" t="s">
        <v>16</v>
      </c>
      <c r="M2" s="15" t="s">
        <v>1</v>
      </c>
      <c r="N2" s="5" t="s">
        <v>15</v>
      </c>
      <c r="O2" s="5" t="s">
        <v>2</v>
      </c>
      <c r="P2" s="16" t="s">
        <v>16</v>
      </c>
      <c r="Q2" s="15" t="s">
        <v>1</v>
      </c>
      <c r="R2" s="5" t="s">
        <v>15</v>
      </c>
      <c r="S2" s="5" t="s">
        <v>2</v>
      </c>
      <c r="T2" s="16" t="s">
        <v>16</v>
      </c>
      <c r="U2" s="15" t="s">
        <v>1</v>
      </c>
      <c r="V2" s="5" t="s">
        <v>15</v>
      </c>
      <c r="W2" s="5" t="s">
        <v>2</v>
      </c>
      <c r="X2" s="16" t="s">
        <v>16</v>
      </c>
    </row>
    <row r="3" spans="1:24" x14ac:dyDescent="0.25">
      <c r="A3" s="4">
        <v>1</v>
      </c>
      <c r="B3" s="6" t="s">
        <v>3</v>
      </c>
      <c r="C3" s="6">
        <v>7</v>
      </c>
      <c r="D3" s="14">
        <v>4811023.12</v>
      </c>
      <c r="E3" s="17">
        <v>12</v>
      </c>
      <c r="F3" s="10">
        <v>9339680.1900000013</v>
      </c>
      <c r="G3" s="10">
        <v>8703309.5099999998</v>
      </c>
      <c r="H3" s="18">
        <f>100-(G3*100)/F3</f>
        <v>6.8136238827680984</v>
      </c>
      <c r="I3" s="17">
        <v>8</v>
      </c>
      <c r="J3" s="10">
        <v>5130250.3199999994</v>
      </c>
      <c r="K3" s="10">
        <v>4995028.6400000006</v>
      </c>
      <c r="L3" s="18">
        <f t="shared" ref="L3:L9" si="0">100-(K3*100)/J3</f>
        <v>2.6357715816096601</v>
      </c>
      <c r="M3" s="17">
        <v>7</v>
      </c>
      <c r="N3" s="10">
        <v>9589601.8399999999</v>
      </c>
      <c r="O3" s="10">
        <v>9158802.3200000003</v>
      </c>
      <c r="P3" s="18">
        <f t="shared" ref="P3:P12" si="1">100-(O3*100)/N3</f>
        <v>4.4923608632326619</v>
      </c>
      <c r="Q3" s="17">
        <v>11</v>
      </c>
      <c r="R3" s="10">
        <v>9455684.9199999999</v>
      </c>
      <c r="S3" s="21">
        <v>8510513.9600000009</v>
      </c>
      <c r="T3" s="18">
        <f t="shared" ref="T3" si="2">100-(S3*100)/R3</f>
        <v>9.995795841302197</v>
      </c>
      <c r="U3" s="17">
        <v>22</v>
      </c>
      <c r="V3" s="10">
        <v>16043933.16</v>
      </c>
      <c r="W3" s="21">
        <v>11718311.240000002</v>
      </c>
      <c r="X3" s="18">
        <f>100-(W3*100)/V3</f>
        <v>26.961106586908755</v>
      </c>
    </row>
    <row r="4" spans="1:24" x14ac:dyDescent="0.25">
      <c r="A4" s="4">
        <v>2</v>
      </c>
      <c r="B4" s="1" t="s">
        <v>4</v>
      </c>
      <c r="C4" s="1">
        <f>16+3</f>
        <v>19</v>
      </c>
      <c r="D4" s="14">
        <v>1585383.6945000002</v>
      </c>
      <c r="E4" s="19">
        <v>23</v>
      </c>
      <c r="F4" s="11">
        <v>3608029.6900000004</v>
      </c>
      <c r="G4" s="11">
        <v>2889199.14</v>
      </c>
      <c r="H4" s="18">
        <f t="shared" ref="H4:H13" si="3">100-(G4*100)/F4</f>
        <v>19.923077462258917</v>
      </c>
      <c r="I4" s="19">
        <v>12</v>
      </c>
      <c r="J4" s="20">
        <v>684461.95</v>
      </c>
      <c r="K4" s="11">
        <v>642493.44000000006</v>
      </c>
      <c r="L4" s="18">
        <f t="shared" si="0"/>
        <v>6.1316060008887092</v>
      </c>
      <c r="M4" s="19">
        <v>15</v>
      </c>
      <c r="N4" s="20">
        <v>2587770.73</v>
      </c>
      <c r="O4" s="11">
        <v>2415214.7020999999</v>
      </c>
      <c r="P4" s="18">
        <f t="shared" si="1"/>
        <v>6.6681343095645929</v>
      </c>
      <c r="Q4" s="19">
        <v>15</v>
      </c>
      <c r="R4" s="20">
        <v>1759082.24</v>
      </c>
      <c r="S4" s="11">
        <v>1596669.6700000002</v>
      </c>
      <c r="T4" s="18">
        <f t="shared" ref="T4:T6" si="4">100-(S4*100)/R4</f>
        <v>9.2328014180849038</v>
      </c>
      <c r="U4" s="19">
        <v>17</v>
      </c>
      <c r="V4" s="20">
        <v>1504926.4399999997</v>
      </c>
      <c r="W4" s="11">
        <v>1305937.7999999998</v>
      </c>
      <c r="X4" s="18">
        <f>100-(W4*100)/V4</f>
        <v>13.22248282115369</v>
      </c>
    </row>
    <row r="5" spans="1:24" x14ac:dyDescent="0.25">
      <c r="A5" s="4">
        <v>3</v>
      </c>
      <c r="B5" s="1" t="s">
        <v>9</v>
      </c>
      <c r="C5" s="1">
        <v>0</v>
      </c>
      <c r="D5" s="14">
        <v>0</v>
      </c>
      <c r="E5" s="19">
        <v>4</v>
      </c>
      <c r="F5" s="7">
        <v>135223.48000000001</v>
      </c>
      <c r="G5" s="7">
        <v>130861.93</v>
      </c>
      <c r="H5" s="18">
        <f t="shared" si="3"/>
        <v>3.2254383632191832</v>
      </c>
      <c r="I5" s="19">
        <v>4</v>
      </c>
      <c r="J5" s="7">
        <v>195209.18</v>
      </c>
      <c r="K5" s="7">
        <v>164341.5</v>
      </c>
      <c r="L5" s="18">
        <f t="shared" si="0"/>
        <v>15.812617009097622</v>
      </c>
      <c r="M5" s="19">
        <v>6</v>
      </c>
      <c r="N5" s="7">
        <v>496754.48</v>
      </c>
      <c r="O5" s="7">
        <v>379047.25920000003</v>
      </c>
      <c r="P5" s="18">
        <f t="shared" si="1"/>
        <v>23.695250981933768</v>
      </c>
      <c r="Q5" s="19">
        <v>10</v>
      </c>
      <c r="R5" s="7">
        <v>1072007.17</v>
      </c>
      <c r="S5" s="7">
        <v>820894.44</v>
      </c>
      <c r="T5" s="18">
        <f t="shared" si="4"/>
        <v>23.4245382892355</v>
      </c>
      <c r="U5" s="19">
        <v>15</v>
      </c>
      <c r="V5" s="7">
        <v>1736229.89</v>
      </c>
      <c r="W5" s="7">
        <v>1512986.1800000002</v>
      </c>
      <c r="X5" s="18">
        <f>100-(W5*100)/V5</f>
        <v>12.857957997716511</v>
      </c>
    </row>
    <row r="6" spans="1:24" x14ac:dyDescent="0.25">
      <c r="A6" s="4">
        <v>4</v>
      </c>
      <c r="B6" s="1" t="s">
        <v>10</v>
      </c>
      <c r="C6" s="1">
        <v>0</v>
      </c>
      <c r="D6" s="14">
        <v>0</v>
      </c>
      <c r="E6" s="19">
        <v>4</v>
      </c>
      <c r="F6" s="7">
        <v>97639.86</v>
      </c>
      <c r="G6" s="7">
        <v>86029.87</v>
      </c>
      <c r="H6" s="18">
        <f t="shared" si="3"/>
        <v>11.890625406468217</v>
      </c>
      <c r="I6" s="19">
        <v>6</v>
      </c>
      <c r="J6" s="7">
        <v>147403.99</v>
      </c>
      <c r="K6" s="7">
        <v>129956.14</v>
      </c>
      <c r="L6" s="18">
        <f t="shared" si="0"/>
        <v>11.836755572220255</v>
      </c>
      <c r="M6" s="19">
        <v>2</v>
      </c>
      <c r="N6" s="7">
        <v>66494.899999999994</v>
      </c>
      <c r="O6" s="7">
        <v>54882.03</v>
      </c>
      <c r="P6" s="18">
        <f t="shared" si="1"/>
        <v>17.464301773519466</v>
      </c>
      <c r="Q6" s="19">
        <v>11</v>
      </c>
      <c r="R6" s="7">
        <v>429560.31999999995</v>
      </c>
      <c r="S6" s="7">
        <v>357359.82</v>
      </c>
      <c r="T6" s="18">
        <f t="shared" si="4"/>
        <v>16.808000329266903</v>
      </c>
      <c r="U6" s="19">
        <v>17</v>
      </c>
      <c r="V6" s="7">
        <v>847889.34000000008</v>
      </c>
      <c r="W6" s="7">
        <v>754328.45000000007</v>
      </c>
      <c r="X6" s="18">
        <f>100-(W6*100)/V6</f>
        <v>11.034563779278088</v>
      </c>
    </row>
    <row r="7" spans="1:24" x14ac:dyDescent="0.25">
      <c r="A7" s="4">
        <v>5</v>
      </c>
      <c r="B7" s="1" t="s">
        <v>32</v>
      </c>
      <c r="C7" s="19">
        <v>0</v>
      </c>
      <c r="D7" s="14">
        <v>0</v>
      </c>
      <c r="E7" s="19">
        <v>0</v>
      </c>
      <c r="F7" s="7">
        <v>0</v>
      </c>
      <c r="G7" s="7">
        <v>0</v>
      </c>
      <c r="H7" s="26">
        <v>0</v>
      </c>
      <c r="I7" s="19">
        <v>0</v>
      </c>
      <c r="J7" s="7">
        <v>0</v>
      </c>
      <c r="K7" s="7">
        <v>0</v>
      </c>
      <c r="L7" s="26">
        <v>0</v>
      </c>
      <c r="M7" s="19">
        <v>2</v>
      </c>
      <c r="N7" s="7">
        <v>42850</v>
      </c>
      <c r="O7" s="7">
        <v>42850</v>
      </c>
      <c r="P7" s="18">
        <f t="shared" si="1"/>
        <v>0</v>
      </c>
      <c r="Q7" s="19">
        <v>0</v>
      </c>
      <c r="R7" s="7">
        <v>0</v>
      </c>
      <c r="S7" s="7">
        <v>0</v>
      </c>
      <c r="T7" s="26">
        <v>0</v>
      </c>
      <c r="U7" s="19">
        <v>0</v>
      </c>
      <c r="V7" s="7">
        <v>0</v>
      </c>
      <c r="W7" s="7">
        <v>0</v>
      </c>
      <c r="X7" s="26">
        <v>0</v>
      </c>
    </row>
    <row r="8" spans="1:24" x14ac:dyDescent="0.25">
      <c r="A8" s="4">
        <v>6</v>
      </c>
      <c r="B8" s="6" t="s">
        <v>5</v>
      </c>
      <c r="C8" s="1">
        <v>1</v>
      </c>
      <c r="D8" s="14">
        <v>75744.509999999966</v>
      </c>
      <c r="E8" s="19">
        <v>2</v>
      </c>
      <c r="F8" s="2">
        <v>329552.15999999997</v>
      </c>
      <c r="G8" s="2">
        <v>329552.15999999997</v>
      </c>
      <c r="H8" s="18">
        <f t="shared" si="3"/>
        <v>0</v>
      </c>
      <c r="I8" s="19">
        <v>2</v>
      </c>
      <c r="J8" s="2">
        <v>68133.440000000002</v>
      </c>
      <c r="K8" s="2">
        <v>68133.440000000002</v>
      </c>
      <c r="L8" s="18">
        <f t="shared" si="0"/>
        <v>0</v>
      </c>
      <c r="M8" s="19">
        <v>3</v>
      </c>
      <c r="N8" s="37">
        <v>373511.88</v>
      </c>
      <c r="O8" s="37">
        <v>373511.73000000004</v>
      </c>
      <c r="P8" s="18">
        <f>100-(O8*100)/N8</f>
        <v>4.0159365198633168E-5</v>
      </c>
      <c r="Q8" s="19">
        <v>4</v>
      </c>
      <c r="R8" s="37">
        <v>345271.44999999995</v>
      </c>
      <c r="S8" s="37">
        <v>341641.36</v>
      </c>
      <c r="T8" s="18">
        <f>100-(S8*100)/R8</f>
        <v>1.051372767716515</v>
      </c>
      <c r="U8" s="19">
        <v>4</v>
      </c>
      <c r="V8" s="37">
        <v>214209.45</v>
      </c>
      <c r="W8" s="37">
        <v>214205.09000000003</v>
      </c>
      <c r="X8" s="58">
        <f t="shared" ref="X8:X14" si="5">100-(W8*100)/V8</f>
        <v>2.0353910623356342E-3</v>
      </c>
    </row>
    <row r="9" spans="1:24" x14ac:dyDescent="0.25">
      <c r="A9" s="4">
        <v>7</v>
      </c>
      <c r="B9" s="1" t="s">
        <v>20</v>
      </c>
      <c r="C9" s="1">
        <v>0</v>
      </c>
      <c r="D9" s="14">
        <v>0</v>
      </c>
      <c r="E9" s="19">
        <v>2</v>
      </c>
      <c r="F9" s="7">
        <v>46000</v>
      </c>
      <c r="G9" s="7">
        <v>46000</v>
      </c>
      <c r="H9" s="18">
        <f t="shared" si="3"/>
        <v>0</v>
      </c>
      <c r="I9" s="19">
        <v>6</v>
      </c>
      <c r="J9" s="7">
        <v>210995.16</v>
      </c>
      <c r="K9" s="7">
        <v>195126.71</v>
      </c>
      <c r="L9" s="18">
        <f t="shared" si="0"/>
        <v>7.5207649312903726</v>
      </c>
      <c r="M9" s="19">
        <v>0</v>
      </c>
      <c r="N9" s="7">
        <v>0</v>
      </c>
      <c r="O9" s="7">
        <v>0</v>
      </c>
      <c r="P9" s="26">
        <v>0</v>
      </c>
      <c r="Q9" s="19">
        <v>0</v>
      </c>
      <c r="R9" s="7">
        <v>0</v>
      </c>
      <c r="S9" s="7">
        <v>0</v>
      </c>
      <c r="T9" s="26">
        <v>0</v>
      </c>
      <c r="U9" s="19">
        <v>2</v>
      </c>
      <c r="V9" s="37">
        <v>223000</v>
      </c>
      <c r="W9" s="37">
        <v>220966.44</v>
      </c>
      <c r="X9" s="18">
        <f t="shared" si="5"/>
        <v>0.91191031390134469</v>
      </c>
    </row>
    <row r="10" spans="1:24" x14ac:dyDescent="0.25">
      <c r="A10" s="4">
        <v>8</v>
      </c>
      <c r="B10" s="1" t="s">
        <v>40</v>
      </c>
      <c r="C10" s="1">
        <v>0</v>
      </c>
      <c r="D10" s="14">
        <v>0</v>
      </c>
      <c r="E10" s="19">
        <v>2</v>
      </c>
      <c r="F10" s="7">
        <v>1278983.31</v>
      </c>
      <c r="G10" s="7">
        <v>1278983.31</v>
      </c>
      <c r="H10" s="18">
        <f t="shared" si="3"/>
        <v>0</v>
      </c>
      <c r="I10" s="19">
        <v>0</v>
      </c>
      <c r="J10" s="7">
        <v>0</v>
      </c>
      <c r="K10" s="7">
        <v>0</v>
      </c>
      <c r="L10" s="26">
        <v>0</v>
      </c>
      <c r="M10" s="19">
        <v>3</v>
      </c>
      <c r="N10" s="7">
        <v>1488719.61</v>
      </c>
      <c r="O10" s="7">
        <v>1488719.61</v>
      </c>
      <c r="P10" s="18">
        <f t="shared" si="1"/>
        <v>0</v>
      </c>
      <c r="Q10" s="19">
        <v>2</v>
      </c>
      <c r="R10" s="7">
        <v>170818.00999999998</v>
      </c>
      <c r="S10" s="7">
        <v>170818.00999999998</v>
      </c>
      <c r="T10" s="18">
        <f t="shared" ref="T10" si="6">100-(S10*100)/R10</f>
        <v>0</v>
      </c>
      <c r="U10" s="19">
        <v>10</v>
      </c>
      <c r="V10" s="7">
        <v>938423.64</v>
      </c>
      <c r="W10" s="7">
        <v>938423.64</v>
      </c>
      <c r="X10" s="18">
        <f t="shared" si="5"/>
        <v>0</v>
      </c>
    </row>
    <row r="11" spans="1:24" x14ac:dyDescent="0.25">
      <c r="A11" s="4">
        <v>9</v>
      </c>
      <c r="B11" s="1" t="s">
        <v>14</v>
      </c>
      <c r="C11" s="1">
        <v>0</v>
      </c>
      <c r="D11" s="14">
        <v>0</v>
      </c>
      <c r="E11" s="19">
        <v>2</v>
      </c>
      <c r="F11" s="2">
        <v>53845</v>
      </c>
      <c r="G11" s="2">
        <v>51425</v>
      </c>
      <c r="H11" s="18">
        <f t="shared" si="3"/>
        <v>4.4943820224719104</v>
      </c>
      <c r="I11" s="19">
        <v>2</v>
      </c>
      <c r="J11" s="2">
        <v>38218.15</v>
      </c>
      <c r="K11" s="2">
        <v>38218.15</v>
      </c>
      <c r="L11" s="18">
        <f>100-(K11*100)/J11</f>
        <v>0</v>
      </c>
      <c r="M11" s="19">
        <v>0</v>
      </c>
      <c r="N11" s="7">
        <v>0</v>
      </c>
      <c r="O11" s="7">
        <v>0</v>
      </c>
      <c r="P11" s="26">
        <v>0</v>
      </c>
      <c r="Q11" s="19">
        <v>0</v>
      </c>
      <c r="R11" s="7">
        <v>0</v>
      </c>
      <c r="S11" s="7">
        <v>0</v>
      </c>
      <c r="T11" s="26">
        <v>0</v>
      </c>
      <c r="U11" s="19">
        <v>1</v>
      </c>
      <c r="V11" s="7">
        <v>41019</v>
      </c>
      <c r="W11" s="7">
        <v>41019</v>
      </c>
      <c r="X11" s="18">
        <f t="shared" si="5"/>
        <v>0</v>
      </c>
    </row>
    <row r="12" spans="1:24" x14ac:dyDescent="0.25">
      <c r="A12" s="4">
        <v>10</v>
      </c>
      <c r="B12" s="6" t="s">
        <v>6</v>
      </c>
      <c r="C12" s="1">
        <v>19</v>
      </c>
      <c r="D12" s="14">
        <v>2301542.5000000005</v>
      </c>
      <c r="E12" s="19">
        <v>16</v>
      </c>
      <c r="F12" s="2">
        <v>3775376.3400000003</v>
      </c>
      <c r="G12" s="2">
        <v>3775376.3400000003</v>
      </c>
      <c r="H12" s="18">
        <f t="shared" si="3"/>
        <v>0</v>
      </c>
      <c r="I12" s="19">
        <v>37</v>
      </c>
      <c r="J12" s="2">
        <v>18241014.82</v>
      </c>
      <c r="K12" s="2">
        <v>18241014.82</v>
      </c>
      <c r="L12" s="18">
        <f>100-(K12*100)/J12</f>
        <v>0</v>
      </c>
      <c r="M12" s="19">
        <v>55</v>
      </c>
      <c r="N12" s="2">
        <v>5513741.7959000003</v>
      </c>
      <c r="O12" s="2">
        <v>5513741.7959000003</v>
      </c>
      <c r="P12" s="18">
        <f t="shared" si="1"/>
        <v>0</v>
      </c>
      <c r="Q12" s="19">
        <v>50</v>
      </c>
      <c r="R12" s="2">
        <v>17414480.040399998</v>
      </c>
      <c r="S12" s="2">
        <v>17414480.040399998</v>
      </c>
      <c r="T12" s="18">
        <f t="shared" ref="T12" si="7">100-(S12*100)/R12</f>
        <v>0</v>
      </c>
      <c r="U12" s="19">
        <v>37</v>
      </c>
      <c r="V12" s="2">
        <v>7912427.1599999983</v>
      </c>
      <c r="W12" s="2">
        <v>7912427.1599999983</v>
      </c>
      <c r="X12" s="18">
        <f t="shared" si="5"/>
        <v>0</v>
      </c>
    </row>
    <row r="13" spans="1:24" x14ac:dyDescent="0.25">
      <c r="A13" s="4">
        <v>11</v>
      </c>
      <c r="B13" s="6" t="s">
        <v>37</v>
      </c>
      <c r="C13" s="1">
        <v>5</v>
      </c>
      <c r="D13" s="14">
        <v>1050879.26</v>
      </c>
      <c r="E13" s="19">
        <v>5</v>
      </c>
      <c r="F13" s="7">
        <v>100108.94333333333</v>
      </c>
      <c r="G13" s="7">
        <v>100108.94333333333</v>
      </c>
      <c r="H13" s="18">
        <f t="shared" si="3"/>
        <v>0</v>
      </c>
      <c r="I13" s="19">
        <v>0</v>
      </c>
      <c r="J13" s="7">
        <v>0</v>
      </c>
      <c r="K13" s="7">
        <v>0</v>
      </c>
      <c r="L13" s="26">
        <v>0</v>
      </c>
      <c r="M13" s="19">
        <v>0</v>
      </c>
      <c r="N13" s="7">
        <v>0</v>
      </c>
      <c r="O13" s="7">
        <v>0</v>
      </c>
      <c r="P13" s="26">
        <v>0</v>
      </c>
      <c r="Q13" s="19">
        <v>5</v>
      </c>
      <c r="R13" s="7">
        <v>721280.91999999993</v>
      </c>
      <c r="S13" s="7">
        <v>721280.91999999993</v>
      </c>
      <c r="T13" s="26">
        <v>0</v>
      </c>
      <c r="U13" s="19">
        <v>4</v>
      </c>
      <c r="V13" s="7">
        <v>403990.99</v>
      </c>
      <c r="W13" s="7">
        <v>403990.99</v>
      </c>
      <c r="X13" s="18">
        <f t="shared" si="5"/>
        <v>0</v>
      </c>
    </row>
    <row r="14" spans="1:24" x14ac:dyDescent="0.25">
      <c r="A14" s="4">
        <v>12</v>
      </c>
      <c r="B14" s="1" t="s">
        <v>18</v>
      </c>
      <c r="C14" s="1">
        <v>3</v>
      </c>
      <c r="D14" s="14">
        <v>33256.080000000002</v>
      </c>
      <c r="E14" s="19">
        <v>22</v>
      </c>
      <c r="F14" s="7">
        <v>944730.03000000014</v>
      </c>
      <c r="G14" s="2">
        <v>944730.03000000014</v>
      </c>
      <c r="H14" s="18">
        <f>100-(G14*100)/F14</f>
        <v>0</v>
      </c>
      <c r="I14" s="19">
        <v>27</v>
      </c>
      <c r="J14" s="2">
        <v>560767.63</v>
      </c>
      <c r="K14" s="2">
        <v>560767.63</v>
      </c>
      <c r="L14" s="18">
        <f>100-(K14*100)/J14</f>
        <v>0</v>
      </c>
      <c r="M14" s="19">
        <v>22</v>
      </c>
      <c r="N14" s="2">
        <v>556594.75099999993</v>
      </c>
      <c r="O14" s="2">
        <v>556594.75099999993</v>
      </c>
      <c r="P14" s="18">
        <f>100-(O14*100)/N14</f>
        <v>0</v>
      </c>
      <c r="Q14" s="19">
        <v>37</v>
      </c>
      <c r="R14" s="2">
        <v>1305197.5199999998</v>
      </c>
      <c r="S14" s="2">
        <v>1305197.5199999998</v>
      </c>
      <c r="T14" s="18">
        <f>100-(S14*100)/R14</f>
        <v>0</v>
      </c>
      <c r="U14" s="19">
        <v>23</v>
      </c>
      <c r="V14" s="2">
        <v>464718.78</v>
      </c>
      <c r="W14" s="2">
        <v>464718.78</v>
      </c>
      <c r="X14" s="18">
        <f t="shared" si="5"/>
        <v>0</v>
      </c>
    </row>
    <row r="15" spans="1:24" x14ac:dyDescent="0.25">
      <c r="A15" s="4">
        <v>13</v>
      </c>
      <c r="B15" s="1" t="s">
        <v>23</v>
      </c>
      <c r="C15" s="1">
        <v>0</v>
      </c>
      <c r="D15" s="14">
        <v>0</v>
      </c>
      <c r="E15" s="19">
        <v>1</v>
      </c>
      <c r="F15" s="12" t="s">
        <v>19</v>
      </c>
      <c r="G15" s="12" t="s">
        <v>19</v>
      </c>
      <c r="H15" s="21" t="s">
        <v>19</v>
      </c>
      <c r="I15" s="19">
        <v>7</v>
      </c>
      <c r="J15" s="7">
        <v>0</v>
      </c>
      <c r="K15" s="7">
        <v>0</v>
      </c>
      <c r="L15" s="26">
        <v>0</v>
      </c>
      <c r="M15" s="19">
        <v>2</v>
      </c>
      <c r="N15" s="7">
        <v>0</v>
      </c>
      <c r="O15" s="7">
        <v>0</v>
      </c>
      <c r="P15" s="26">
        <v>0</v>
      </c>
      <c r="Q15" s="19">
        <v>1</v>
      </c>
      <c r="R15" s="57">
        <v>97500</v>
      </c>
      <c r="S15" s="57">
        <v>0</v>
      </c>
      <c r="T15" s="33">
        <v>0</v>
      </c>
      <c r="U15" s="19">
        <v>5</v>
      </c>
      <c r="V15" s="12" t="s">
        <v>19</v>
      </c>
      <c r="W15" s="12" t="s">
        <v>19</v>
      </c>
      <c r="X15" s="21" t="s">
        <v>19</v>
      </c>
    </row>
    <row r="16" spans="1:24" x14ac:dyDescent="0.25">
      <c r="A16" s="4">
        <v>14</v>
      </c>
      <c r="B16" s="1" t="s">
        <v>22</v>
      </c>
      <c r="C16" s="1">
        <v>0</v>
      </c>
      <c r="D16" s="14">
        <v>0</v>
      </c>
      <c r="E16" s="19">
        <v>0</v>
      </c>
      <c r="F16" s="2">
        <v>0</v>
      </c>
      <c r="G16" s="2">
        <v>0</v>
      </c>
      <c r="H16" s="22">
        <v>0</v>
      </c>
      <c r="I16" s="19">
        <v>1</v>
      </c>
      <c r="J16" s="12" t="s">
        <v>19</v>
      </c>
      <c r="K16" s="12" t="s">
        <v>19</v>
      </c>
      <c r="L16" s="21" t="s">
        <v>19</v>
      </c>
      <c r="M16" s="19">
        <v>1</v>
      </c>
      <c r="N16" s="12" t="s">
        <v>19</v>
      </c>
      <c r="O16" s="12" t="s">
        <v>19</v>
      </c>
      <c r="P16" s="21" t="s">
        <v>19</v>
      </c>
      <c r="Q16" s="19">
        <v>0</v>
      </c>
      <c r="R16" s="12" t="s">
        <v>19</v>
      </c>
      <c r="S16" s="12" t="s">
        <v>19</v>
      </c>
      <c r="T16" s="21" t="s">
        <v>19</v>
      </c>
      <c r="U16" s="19">
        <v>1</v>
      </c>
      <c r="V16" s="12" t="s">
        <v>19</v>
      </c>
      <c r="W16" s="12" t="s">
        <v>19</v>
      </c>
      <c r="X16" s="21" t="s">
        <v>19</v>
      </c>
    </row>
    <row r="17" spans="1:24" x14ac:dyDescent="0.25">
      <c r="A17" s="4">
        <v>15</v>
      </c>
      <c r="B17" s="1" t="s">
        <v>12</v>
      </c>
      <c r="C17" s="1">
        <v>0</v>
      </c>
      <c r="D17" s="14">
        <v>0</v>
      </c>
      <c r="E17" s="19">
        <v>2</v>
      </c>
      <c r="F17" s="12" t="s">
        <v>19</v>
      </c>
      <c r="G17" s="12" t="s">
        <v>19</v>
      </c>
      <c r="H17" s="21" t="s">
        <v>19</v>
      </c>
      <c r="I17" s="19">
        <v>0</v>
      </c>
      <c r="J17" s="12" t="s">
        <v>19</v>
      </c>
      <c r="K17" s="12" t="s">
        <v>19</v>
      </c>
      <c r="L17" s="21" t="s">
        <v>19</v>
      </c>
      <c r="M17" s="19">
        <v>2</v>
      </c>
      <c r="N17" s="12" t="s">
        <v>19</v>
      </c>
      <c r="O17" s="12" t="s">
        <v>19</v>
      </c>
      <c r="P17" s="21" t="s">
        <v>19</v>
      </c>
      <c r="Q17" s="19">
        <v>1</v>
      </c>
      <c r="R17" s="12" t="s">
        <v>19</v>
      </c>
      <c r="S17" s="12" t="s">
        <v>19</v>
      </c>
      <c r="T17" s="21" t="s">
        <v>19</v>
      </c>
      <c r="U17" s="19">
        <v>0</v>
      </c>
      <c r="V17" s="12" t="s">
        <v>19</v>
      </c>
      <c r="W17" s="12" t="s">
        <v>19</v>
      </c>
      <c r="X17" s="21" t="s">
        <v>19</v>
      </c>
    </row>
    <row r="18" spans="1:24" x14ac:dyDescent="0.25">
      <c r="A18" s="4">
        <v>16</v>
      </c>
      <c r="B18" s="1" t="s">
        <v>13</v>
      </c>
      <c r="C18" s="1">
        <v>0</v>
      </c>
      <c r="D18" s="14">
        <v>0</v>
      </c>
      <c r="E18" s="19">
        <v>1</v>
      </c>
      <c r="F18" s="12" t="s">
        <v>19</v>
      </c>
      <c r="G18" s="12" t="s">
        <v>19</v>
      </c>
      <c r="H18" s="21" t="s">
        <v>19</v>
      </c>
      <c r="I18" s="19">
        <v>1</v>
      </c>
      <c r="J18" s="12" t="s">
        <v>19</v>
      </c>
      <c r="K18" s="12" t="s">
        <v>19</v>
      </c>
      <c r="L18" s="21" t="s">
        <v>19</v>
      </c>
      <c r="M18" s="19">
        <v>1</v>
      </c>
      <c r="N18" s="12" t="s">
        <v>19</v>
      </c>
      <c r="O18" s="12" t="s">
        <v>19</v>
      </c>
      <c r="P18" s="21" t="s">
        <v>19</v>
      </c>
      <c r="Q18" s="19">
        <v>0</v>
      </c>
      <c r="R18" s="12" t="s">
        <v>19</v>
      </c>
      <c r="S18" s="12" t="s">
        <v>19</v>
      </c>
      <c r="T18" s="21" t="s">
        <v>19</v>
      </c>
      <c r="U18" s="19">
        <v>1</v>
      </c>
      <c r="V18" s="12" t="s">
        <v>19</v>
      </c>
      <c r="W18" s="12" t="s">
        <v>19</v>
      </c>
      <c r="X18" s="21" t="s">
        <v>19</v>
      </c>
    </row>
    <row r="19" spans="1:24" x14ac:dyDescent="0.25">
      <c r="A19" s="4">
        <v>17</v>
      </c>
      <c r="B19" s="1" t="s">
        <v>21</v>
      </c>
      <c r="C19" s="1">
        <v>0</v>
      </c>
      <c r="D19" s="14">
        <v>0</v>
      </c>
      <c r="E19" s="19">
        <v>0</v>
      </c>
      <c r="F19" s="12" t="s">
        <v>19</v>
      </c>
      <c r="G19" s="12" t="s">
        <v>19</v>
      </c>
      <c r="H19" s="21" t="s">
        <v>19</v>
      </c>
      <c r="I19" s="19">
        <v>2</v>
      </c>
      <c r="J19" s="12" t="s">
        <v>19</v>
      </c>
      <c r="K19" s="12" t="s">
        <v>19</v>
      </c>
      <c r="L19" s="21" t="s">
        <v>19</v>
      </c>
      <c r="M19" s="19">
        <v>0</v>
      </c>
      <c r="N19" s="12" t="s">
        <v>19</v>
      </c>
      <c r="O19" s="12" t="s">
        <v>19</v>
      </c>
      <c r="P19" s="21" t="s">
        <v>19</v>
      </c>
      <c r="Q19" s="19">
        <v>1</v>
      </c>
      <c r="R19" s="12" t="s">
        <v>19</v>
      </c>
      <c r="S19" s="12" t="s">
        <v>19</v>
      </c>
      <c r="T19" s="21" t="s">
        <v>19</v>
      </c>
      <c r="U19" s="19">
        <v>2</v>
      </c>
      <c r="V19" s="12" t="s">
        <v>19</v>
      </c>
      <c r="W19" s="12" t="s">
        <v>19</v>
      </c>
      <c r="X19" s="21" t="s">
        <v>19</v>
      </c>
    </row>
    <row r="20" spans="1:24" x14ac:dyDescent="0.25">
      <c r="A20" s="4">
        <v>18</v>
      </c>
      <c r="B20" s="1" t="s">
        <v>33</v>
      </c>
      <c r="C20" s="1">
        <v>0</v>
      </c>
      <c r="D20" s="14">
        <v>0</v>
      </c>
      <c r="E20" s="19">
        <v>0</v>
      </c>
      <c r="F20" s="12" t="s">
        <v>19</v>
      </c>
      <c r="G20" s="12" t="s">
        <v>19</v>
      </c>
      <c r="H20" s="21" t="s">
        <v>19</v>
      </c>
      <c r="I20" s="19">
        <v>0</v>
      </c>
      <c r="J20" s="12" t="s">
        <v>19</v>
      </c>
      <c r="K20" s="12" t="s">
        <v>19</v>
      </c>
      <c r="L20" s="21" t="s">
        <v>19</v>
      </c>
      <c r="M20" s="19">
        <v>9</v>
      </c>
      <c r="N20" s="12" t="s">
        <v>19</v>
      </c>
      <c r="O20" s="12" t="s">
        <v>19</v>
      </c>
      <c r="P20" s="21" t="s">
        <v>19</v>
      </c>
      <c r="Q20" s="19">
        <v>1</v>
      </c>
      <c r="R20" s="12" t="s">
        <v>19</v>
      </c>
      <c r="S20" s="12" t="s">
        <v>19</v>
      </c>
      <c r="T20" s="21" t="s">
        <v>19</v>
      </c>
      <c r="U20" s="19">
        <v>0</v>
      </c>
      <c r="V20" s="12" t="s">
        <v>19</v>
      </c>
      <c r="W20" s="12" t="s">
        <v>19</v>
      </c>
      <c r="X20" s="21" t="s">
        <v>19</v>
      </c>
    </row>
    <row r="21" spans="1:24" x14ac:dyDescent="0.25">
      <c r="A21" s="4">
        <v>19</v>
      </c>
      <c r="B21" s="1" t="s">
        <v>38</v>
      </c>
      <c r="C21" s="1"/>
      <c r="D21" s="14"/>
      <c r="E21" s="19"/>
      <c r="F21" s="12"/>
      <c r="G21" s="12"/>
      <c r="H21" s="21"/>
      <c r="I21" s="19"/>
      <c r="J21" s="35"/>
      <c r="K21" s="35"/>
      <c r="L21" s="21"/>
      <c r="M21" s="19"/>
      <c r="N21" s="35"/>
      <c r="O21" s="35"/>
      <c r="P21" s="21"/>
      <c r="Q21" s="19">
        <v>4</v>
      </c>
      <c r="R21" s="12" t="s">
        <v>19</v>
      </c>
      <c r="S21" s="12" t="s">
        <v>19</v>
      </c>
      <c r="T21" s="21" t="s">
        <v>19</v>
      </c>
      <c r="U21" s="19">
        <v>12</v>
      </c>
      <c r="V21" s="12" t="s">
        <v>19</v>
      </c>
      <c r="W21" s="12" t="s">
        <v>19</v>
      </c>
      <c r="X21" s="21" t="s">
        <v>19</v>
      </c>
    </row>
    <row r="22" spans="1:24" x14ac:dyDescent="0.25">
      <c r="A22" s="4">
        <v>20</v>
      </c>
      <c r="B22" s="1" t="s">
        <v>11</v>
      </c>
      <c r="C22" s="1"/>
      <c r="D22" s="14"/>
      <c r="E22" s="19">
        <v>13</v>
      </c>
      <c r="F22" s="12" t="s">
        <v>19</v>
      </c>
      <c r="G22" s="12" t="s">
        <v>19</v>
      </c>
      <c r="H22" s="21" t="s">
        <v>19</v>
      </c>
      <c r="I22" s="19">
        <v>8</v>
      </c>
      <c r="J22" s="34">
        <v>6371037.9700000007</v>
      </c>
      <c r="K22" s="35"/>
      <c r="L22" s="21"/>
      <c r="M22" s="19">
        <v>10</v>
      </c>
      <c r="N22" s="34">
        <v>923831.16999999993</v>
      </c>
      <c r="O22" s="35"/>
      <c r="P22" s="21"/>
      <c r="Q22" s="19">
        <v>17</v>
      </c>
      <c r="R22" s="34">
        <v>6176549.0800000001</v>
      </c>
      <c r="S22" s="35"/>
      <c r="T22" s="21"/>
      <c r="U22" s="19">
        <v>16</v>
      </c>
      <c r="V22" s="35">
        <v>2042545.48</v>
      </c>
      <c r="X22" s="21"/>
    </row>
    <row r="23" spans="1:24" ht="30" x14ac:dyDescent="0.25">
      <c r="A23" s="4">
        <v>21</v>
      </c>
      <c r="B23" s="25" t="s">
        <v>24</v>
      </c>
      <c r="C23" s="1">
        <f>22+1</f>
        <v>23</v>
      </c>
      <c r="D23" s="14">
        <v>256168.0794999997</v>
      </c>
      <c r="E23" s="19">
        <v>11</v>
      </c>
      <c r="F23" s="7">
        <v>120840.11000000002</v>
      </c>
      <c r="G23" s="7">
        <v>120840.11000000002</v>
      </c>
      <c r="H23" s="18">
        <f>100-(G23*100)/F23</f>
        <v>0</v>
      </c>
      <c r="I23" s="19">
        <v>23</v>
      </c>
      <c r="J23" s="32" t="s">
        <v>30</v>
      </c>
      <c r="K23" s="32" t="s">
        <v>31</v>
      </c>
      <c r="L23" s="33">
        <v>0</v>
      </c>
      <c r="M23" s="38">
        <v>4</v>
      </c>
      <c r="N23" s="39">
        <v>29688.68</v>
      </c>
      <c r="O23" s="39">
        <v>22805.18</v>
      </c>
      <c r="P23" s="40">
        <f t="shared" ref="P23:P27" si="8">100-(O23*100)/N23</f>
        <v>23.185604749015454</v>
      </c>
      <c r="Q23" s="50">
        <v>10</v>
      </c>
      <c r="R23" s="39">
        <v>44689.38</v>
      </c>
      <c r="S23" s="39">
        <v>34211.199999999997</v>
      </c>
      <c r="T23" s="51">
        <f>100-(S23*100)/R23</f>
        <v>23.44668912390371</v>
      </c>
      <c r="U23" s="50">
        <v>11</v>
      </c>
      <c r="V23" s="2">
        <v>34929.65</v>
      </c>
      <c r="W23" s="2">
        <v>28311.149999999998</v>
      </c>
      <c r="X23" s="18">
        <f t="shared" ref="X23:X29" si="9">100-(W23*100)/V23</f>
        <v>18.948085652160842</v>
      </c>
    </row>
    <row r="24" spans="1:24" x14ac:dyDescent="0.25">
      <c r="A24" s="4">
        <v>22</v>
      </c>
      <c r="B24" s="6" t="s">
        <v>7</v>
      </c>
      <c r="C24" s="1"/>
      <c r="D24" s="14">
        <v>110246.16129999999</v>
      </c>
      <c r="E24" s="19">
        <v>31</v>
      </c>
      <c r="F24" s="23">
        <v>10839.29</v>
      </c>
      <c r="G24" s="2">
        <v>10839.29</v>
      </c>
      <c r="H24" s="18">
        <f>100-(G24*100)/F24</f>
        <v>0</v>
      </c>
      <c r="I24" s="19">
        <v>0</v>
      </c>
      <c r="J24" s="36" t="s">
        <v>19</v>
      </c>
      <c r="K24" s="36" t="s">
        <v>19</v>
      </c>
      <c r="L24" s="21" t="s">
        <v>19</v>
      </c>
      <c r="M24" s="38">
        <v>0</v>
      </c>
      <c r="N24" s="36" t="s">
        <v>19</v>
      </c>
      <c r="O24" s="36" t="s">
        <v>19</v>
      </c>
      <c r="P24" s="21" t="s">
        <v>19</v>
      </c>
      <c r="Q24" s="50">
        <v>0</v>
      </c>
      <c r="R24" s="52" t="s">
        <v>19</v>
      </c>
      <c r="S24" s="52" t="s">
        <v>19</v>
      </c>
      <c r="T24" s="53" t="s">
        <v>19</v>
      </c>
      <c r="U24" s="50">
        <v>0</v>
      </c>
      <c r="V24" s="2" t="s">
        <v>19</v>
      </c>
      <c r="W24" s="2" t="s">
        <v>19</v>
      </c>
      <c r="X24" s="18" t="s">
        <v>19</v>
      </c>
    </row>
    <row r="25" spans="1:24" ht="30" x14ac:dyDescent="0.25">
      <c r="A25" s="4">
        <v>23</v>
      </c>
      <c r="B25" s="29" t="s">
        <v>25</v>
      </c>
      <c r="C25" s="1">
        <v>0</v>
      </c>
      <c r="D25" s="14">
        <v>0</v>
      </c>
      <c r="E25" s="19">
        <v>0</v>
      </c>
      <c r="F25" s="23">
        <v>0</v>
      </c>
      <c r="G25" s="2">
        <v>0</v>
      </c>
      <c r="H25" s="18">
        <v>0</v>
      </c>
      <c r="I25" s="30">
        <v>33</v>
      </c>
      <c r="J25" s="32" t="s">
        <v>27</v>
      </c>
      <c r="K25" s="32" t="s">
        <v>27</v>
      </c>
      <c r="L25" s="26">
        <v>0</v>
      </c>
      <c r="M25" s="41">
        <v>18</v>
      </c>
      <c r="N25" s="39">
        <v>4788.8999999999996</v>
      </c>
      <c r="O25" s="39">
        <v>4049.12</v>
      </c>
      <c r="P25" s="40">
        <f t="shared" si="8"/>
        <v>15.447806385600032</v>
      </c>
      <c r="Q25" s="54">
        <v>17</v>
      </c>
      <c r="R25" s="39">
        <v>6333.93</v>
      </c>
      <c r="S25" s="39">
        <v>5673.0446000000002</v>
      </c>
      <c r="T25" s="51">
        <f t="shared" ref="T25:T29" si="10">100-(S25*100)/R25</f>
        <v>10.434049634271304</v>
      </c>
      <c r="U25" s="54">
        <v>12</v>
      </c>
      <c r="V25" s="2">
        <v>6769.7799999999988</v>
      </c>
      <c r="W25" s="2">
        <v>4794.6599999999989</v>
      </c>
      <c r="X25" s="18">
        <f t="shared" si="9"/>
        <v>29.175541893532738</v>
      </c>
    </row>
    <row r="26" spans="1:24" ht="30" x14ac:dyDescent="0.25">
      <c r="A26" s="4">
        <v>24</v>
      </c>
      <c r="B26" s="29" t="s">
        <v>26</v>
      </c>
      <c r="C26" s="1">
        <v>0</v>
      </c>
      <c r="D26" s="14">
        <v>0</v>
      </c>
      <c r="E26" s="19">
        <v>0</v>
      </c>
      <c r="F26" s="23">
        <v>0</v>
      </c>
      <c r="G26" s="2">
        <v>0</v>
      </c>
      <c r="H26" s="18">
        <v>0</v>
      </c>
      <c r="I26" s="30">
        <v>6</v>
      </c>
      <c r="J26" s="32" t="s">
        <v>28</v>
      </c>
      <c r="K26" s="32" t="s">
        <v>28</v>
      </c>
      <c r="L26" s="26">
        <v>0</v>
      </c>
      <c r="M26" s="41">
        <v>3</v>
      </c>
      <c r="N26" s="39">
        <v>1441.65</v>
      </c>
      <c r="O26" s="39">
        <v>1441.65</v>
      </c>
      <c r="P26" s="42">
        <v>0</v>
      </c>
      <c r="Q26" s="54">
        <v>4</v>
      </c>
      <c r="R26" s="39">
        <v>2093.21</v>
      </c>
      <c r="S26" s="39">
        <v>1971.27</v>
      </c>
      <c r="T26" s="51">
        <f t="shared" si="10"/>
        <v>5.8255024579473655</v>
      </c>
      <c r="U26" s="54">
        <v>7</v>
      </c>
      <c r="V26" s="2">
        <v>1089.1400000000001</v>
      </c>
      <c r="W26" s="2">
        <v>1089.1400000000001</v>
      </c>
      <c r="X26" s="18">
        <f t="shared" si="9"/>
        <v>0</v>
      </c>
    </row>
    <row r="27" spans="1:24" ht="30" x14ac:dyDescent="0.25">
      <c r="A27" s="4">
        <v>25</v>
      </c>
      <c r="B27" s="29" t="s">
        <v>35</v>
      </c>
      <c r="C27" s="1">
        <v>0</v>
      </c>
      <c r="D27" s="14">
        <v>0</v>
      </c>
      <c r="E27" s="19">
        <v>0</v>
      </c>
      <c r="F27" s="23">
        <v>0</v>
      </c>
      <c r="G27" s="2">
        <v>0</v>
      </c>
      <c r="H27" s="18">
        <v>0</v>
      </c>
      <c r="I27" s="30">
        <v>3</v>
      </c>
      <c r="J27" s="32">
        <v>1673.37</v>
      </c>
      <c r="K27" s="32">
        <v>1673.37</v>
      </c>
      <c r="L27" s="26">
        <v>0</v>
      </c>
      <c r="M27" s="41">
        <f>2+5</f>
        <v>7</v>
      </c>
      <c r="N27" s="39">
        <f>2626.31+2026.03</f>
        <v>4652.34</v>
      </c>
      <c r="O27" s="39">
        <f>2404.88+2026.03</f>
        <v>4430.91</v>
      </c>
      <c r="P27" s="40">
        <f t="shared" si="8"/>
        <v>4.7595403603347961</v>
      </c>
      <c r="Q27" s="54">
        <v>2</v>
      </c>
      <c r="R27" s="39">
        <v>138.57999999999998</v>
      </c>
      <c r="S27" s="39">
        <v>138.57999999999998</v>
      </c>
      <c r="T27" s="51">
        <f t="shared" si="10"/>
        <v>0</v>
      </c>
      <c r="U27" s="67">
        <v>1</v>
      </c>
      <c r="V27" s="39">
        <v>5000</v>
      </c>
      <c r="W27" s="39">
        <v>2178</v>
      </c>
      <c r="X27" s="40">
        <f t="shared" si="9"/>
        <v>56.44</v>
      </c>
    </row>
    <row r="28" spans="1:24" ht="30" x14ac:dyDescent="0.25">
      <c r="A28" s="4">
        <v>26</v>
      </c>
      <c r="B28" s="29" t="s">
        <v>34</v>
      </c>
      <c r="C28" s="1">
        <v>0</v>
      </c>
      <c r="D28" s="14">
        <v>0</v>
      </c>
      <c r="E28" s="19">
        <v>0</v>
      </c>
      <c r="F28" s="23">
        <v>0</v>
      </c>
      <c r="G28" s="2">
        <v>0</v>
      </c>
      <c r="H28" s="18">
        <v>0</v>
      </c>
      <c r="I28" s="30">
        <v>2</v>
      </c>
      <c r="J28" s="32" t="s">
        <v>29</v>
      </c>
      <c r="K28" s="32" t="s">
        <v>29</v>
      </c>
      <c r="L28" s="26">
        <v>0</v>
      </c>
      <c r="M28" s="41">
        <v>8</v>
      </c>
      <c r="N28" s="39">
        <v>1279.8699999999999</v>
      </c>
      <c r="O28" s="39">
        <v>1279.8699999999999</v>
      </c>
      <c r="P28" s="42">
        <v>0</v>
      </c>
      <c r="Q28" s="54">
        <v>3</v>
      </c>
      <c r="R28" s="39">
        <v>1353.66</v>
      </c>
      <c r="S28" s="39">
        <v>1353.66</v>
      </c>
      <c r="T28" s="51">
        <f t="shared" si="10"/>
        <v>0</v>
      </c>
      <c r="U28" s="67">
        <v>3</v>
      </c>
      <c r="V28" s="39">
        <v>688.86</v>
      </c>
      <c r="W28" s="39">
        <v>688.86</v>
      </c>
      <c r="X28" s="40">
        <f t="shared" si="9"/>
        <v>0</v>
      </c>
    </row>
    <row r="29" spans="1:24" s="46" customFormat="1" ht="30" x14ac:dyDescent="0.25">
      <c r="A29" s="4">
        <v>27</v>
      </c>
      <c r="B29" s="43" t="s">
        <v>36</v>
      </c>
      <c r="C29" s="1">
        <v>0</v>
      </c>
      <c r="D29" s="14">
        <v>0</v>
      </c>
      <c r="E29" s="19">
        <v>0</v>
      </c>
      <c r="F29" s="23">
        <v>0</v>
      </c>
      <c r="G29" s="2">
        <v>0</v>
      </c>
      <c r="H29" s="18">
        <v>0</v>
      </c>
      <c r="I29" s="19">
        <v>0</v>
      </c>
      <c r="J29" s="23">
        <v>0</v>
      </c>
      <c r="K29" s="2">
        <v>0</v>
      </c>
      <c r="L29" s="18">
        <v>0</v>
      </c>
      <c r="M29" s="44">
        <v>21</v>
      </c>
      <c r="N29" s="45">
        <v>9413.18</v>
      </c>
      <c r="O29" s="45">
        <v>9413.18</v>
      </c>
      <c r="P29" s="42">
        <v>0</v>
      </c>
      <c r="Q29" s="55">
        <v>21</v>
      </c>
      <c r="R29" s="56">
        <v>7454.58</v>
      </c>
      <c r="S29" s="56">
        <v>7454.58</v>
      </c>
      <c r="T29" s="51">
        <f t="shared" si="10"/>
        <v>0</v>
      </c>
      <c r="U29" s="67">
        <v>23</v>
      </c>
      <c r="V29" s="56">
        <v>9098.3300000000017</v>
      </c>
      <c r="W29" s="56">
        <v>9098.3300000000017</v>
      </c>
      <c r="X29" s="40">
        <f t="shared" si="9"/>
        <v>0</v>
      </c>
    </row>
    <row r="30" spans="1:24" ht="18.75" customHeight="1" x14ac:dyDescent="0.25">
      <c r="A30" s="27"/>
      <c r="B30" s="28" t="s">
        <v>17</v>
      </c>
      <c r="C30" s="28">
        <f>SUM(C3:C29)</f>
        <v>77</v>
      </c>
      <c r="D30" s="31">
        <f>SUM(D3:D29)</f>
        <v>10224243.405299999</v>
      </c>
      <c r="E30" s="47">
        <f>SUM(E3:E29)</f>
        <v>153</v>
      </c>
      <c r="F30" s="8">
        <f>SUM(F3:F29)</f>
        <v>19840848.403333336</v>
      </c>
      <c r="G30" s="48">
        <f>SUM(G3:G29)</f>
        <v>18467255.633333333</v>
      </c>
      <c r="H30" s="24">
        <f>100-(G30*100)/F30</f>
        <v>6.9230546097476093</v>
      </c>
      <c r="I30" s="47">
        <f>SUM(I3:I29)</f>
        <v>190</v>
      </c>
      <c r="J30" s="8">
        <f>SUM(J3:J29)</f>
        <v>31649165.98</v>
      </c>
      <c r="K30" s="48">
        <f>SUM(K3:K29)</f>
        <v>25036753.840000004</v>
      </c>
      <c r="L30" s="24">
        <f>100-(K30*100)/J30</f>
        <v>20.892847995358125</v>
      </c>
      <c r="M30" s="47">
        <f>SUM(M3:M29)</f>
        <v>201</v>
      </c>
      <c r="N30" s="8">
        <f>SUM(N3:N29)</f>
        <v>21691135.776899993</v>
      </c>
      <c r="O30" s="48">
        <f>SUM(O3:O29)</f>
        <v>20026784.108199999</v>
      </c>
      <c r="P30" s="24">
        <f>100-(O30*100)/N30</f>
        <v>7.6729576810470519</v>
      </c>
      <c r="Q30" s="47">
        <f>SUM(Q3:Q29)</f>
        <v>227</v>
      </c>
      <c r="R30" s="8">
        <f>SUM(R3:R29)</f>
        <v>39009495.010399997</v>
      </c>
      <c r="S30" s="48">
        <f>SUM(S3:S29)</f>
        <v>31289658.074999992</v>
      </c>
      <c r="T30" s="24">
        <f>100-(S30*100)/R30</f>
        <v>19.789635660092202</v>
      </c>
      <c r="U30" s="59">
        <f>SUM(U3:U29)</f>
        <v>246</v>
      </c>
      <c r="V30" s="31">
        <f>SUM(V3:V29)</f>
        <v>32430889.089999996</v>
      </c>
      <c r="W30" s="60">
        <f>SUM(W3:W29)</f>
        <v>25533474.909999996</v>
      </c>
      <c r="X30" s="61">
        <f>100-(W30*100)/V30</f>
        <v>21.268039124239749</v>
      </c>
    </row>
    <row r="31" spans="1:24" ht="21" customHeight="1" x14ac:dyDescent="0.25">
      <c r="A31" s="1"/>
      <c r="B31" s="4" t="s">
        <v>39</v>
      </c>
      <c r="C31" s="49">
        <f>SUM(C3:C6)</f>
        <v>26</v>
      </c>
      <c r="D31" s="14"/>
      <c r="E31" s="49">
        <f>SUM(E3:E6)</f>
        <v>43</v>
      </c>
      <c r="F31" s="7">
        <f>SUM(F3:F6)</f>
        <v>13180573.220000003</v>
      </c>
      <c r="G31" s="7">
        <f>SUM(G3:G6)</f>
        <v>11809400.449999999</v>
      </c>
      <c r="H31" s="24">
        <f>100-(G31*100)/F31</f>
        <v>10.402982837798021</v>
      </c>
      <c r="I31" s="49">
        <f>SUM(I3:I6)</f>
        <v>30</v>
      </c>
      <c r="J31" s="7">
        <f>SUM(J3:J6)</f>
        <v>6157325.4399999995</v>
      </c>
      <c r="K31" s="7">
        <f>SUM(K3:K6)</f>
        <v>5931819.7200000007</v>
      </c>
      <c r="L31" s="24">
        <f>100-(K31*100)/J31</f>
        <v>3.6623972891710252</v>
      </c>
      <c r="M31" s="49">
        <f>SUM(M3:M6)</f>
        <v>30</v>
      </c>
      <c r="N31" s="7">
        <f>SUM(N3:N6)</f>
        <v>12740621.950000001</v>
      </c>
      <c r="O31" s="7">
        <f>SUM(O3:O6)</f>
        <v>12007946.311299998</v>
      </c>
      <c r="P31" s="24">
        <f>100-(O31*100)/N31</f>
        <v>5.75070543318337</v>
      </c>
      <c r="Q31" s="49">
        <f>SUM(Q3:Q6)</f>
        <v>47</v>
      </c>
      <c r="R31" s="7">
        <f>SUM(R3:R6)</f>
        <v>12716334.65</v>
      </c>
      <c r="S31" s="7">
        <f>SUM(S3:S6)</f>
        <v>11285437.890000001</v>
      </c>
      <c r="T31" s="24">
        <f>100-(S31*100)/R31</f>
        <v>11.252430825261428</v>
      </c>
      <c r="U31" s="49">
        <f>SUM(U3:U6)</f>
        <v>71</v>
      </c>
      <c r="V31" s="7">
        <f>SUM(V3:V6)</f>
        <v>20132978.830000002</v>
      </c>
      <c r="W31" s="7">
        <f>SUM(W3:W6)</f>
        <v>15291563.670000002</v>
      </c>
      <c r="X31" s="24">
        <f>100-(W31*100)/V31</f>
        <v>24.0471874573565</v>
      </c>
    </row>
  </sheetData>
  <mergeCells count="6">
    <mergeCell ref="U1:X1"/>
    <mergeCell ref="C1:D1"/>
    <mergeCell ref="E1:H1"/>
    <mergeCell ref="I1:L1"/>
    <mergeCell ref="M1:P1"/>
    <mergeCell ref="Q1:T1"/>
  </mergeCells>
  <pageMargins left="0.70866141732283472" right="0.70866141732283472" top="0.74803149606299213" bottom="0.74803149606299213" header="0.31496062992125984" footer="0.31496062992125984"/>
  <pageSetup paperSize="8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C35" sqref="C3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2017-2020</vt:lpstr>
      <vt:lpstr>Hoja2</vt:lpstr>
      <vt:lpstr>Hoja3</vt:lpstr>
      <vt:lpstr>'2017-2020'!Área_de_impresión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xenadm</dc:creator>
  <cp:lastModifiedBy>Cristina Muriel Esteban</cp:lastModifiedBy>
  <cp:lastPrinted>2022-01-10T13:14:30Z</cp:lastPrinted>
  <dcterms:created xsi:type="dcterms:W3CDTF">2019-01-03T07:04:51Z</dcterms:created>
  <dcterms:modified xsi:type="dcterms:W3CDTF">2023-01-04T06:45:02Z</dcterms:modified>
</cp:coreProperties>
</file>