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 COBOS\Downloads\"/>
    </mc:Choice>
  </mc:AlternateContent>
  <xr:revisionPtr revIDLastSave="0" documentId="8_{CB9BD39E-AC81-4BDD-9833-7D2A61A304A5}" xr6:coauthVersionLast="47" xr6:coauthVersionMax="47" xr10:uidLastSave="{00000000-0000-0000-0000-000000000000}"/>
  <bookViews>
    <workbookView xWindow="-120" yWindow="-120" windowWidth="29040" windowHeight="15720" xr2:uid="{C3A2D3F0-78EE-48CF-A81A-6F08B08BBD2E}"/>
  </bookViews>
  <sheets>
    <sheet name="ANNEX PERSONAL" sheetId="1" r:id="rId1"/>
  </sheets>
  <externalReferences>
    <externalReference r:id="rId2"/>
  </externalReferences>
  <definedNames>
    <definedName name="Codi_situació">#REF!</definedName>
    <definedName name="Grup_personal">#REF!</definedName>
    <definedName name="Nive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X38" i="1"/>
  <c r="Z38" i="1"/>
  <c r="AB38" i="1"/>
  <c r="AD38" i="1"/>
  <c r="AF38" i="1"/>
  <c r="V37" i="1"/>
  <c r="T37" i="1"/>
  <c r="R37" i="1"/>
  <c r="P37" i="1"/>
  <c r="K37" i="1"/>
  <c r="T36" i="1"/>
  <c r="R36" i="1"/>
  <c r="P36" i="1"/>
  <c r="K36" i="1"/>
  <c r="V35" i="1"/>
  <c r="T35" i="1"/>
  <c r="R35" i="1"/>
  <c r="P35" i="1"/>
  <c r="K35" i="1"/>
  <c r="V34" i="1"/>
  <c r="T34" i="1"/>
  <c r="R34" i="1"/>
  <c r="P34" i="1"/>
  <c r="K34" i="1"/>
  <c r="T33" i="1"/>
  <c r="R33" i="1"/>
  <c r="P33" i="1"/>
  <c r="K33" i="1"/>
  <c r="V32" i="1"/>
  <c r="T32" i="1"/>
  <c r="R32" i="1"/>
  <c r="P32" i="1"/>
  <c r="K32" i="1"/>
  <c r="AE31" i="1"/>
  <c r="AG31" i="1" s="1"/>
  <c r="V30" i="1"/>
  <c r="T30" i="1"/>
  <c r="R30" i="1"/>
  <c r="P30" i="1"/>
  <c r="K30" i="1"/>
  <c r="V29" i="1"/>
  <c r="T29" i="1"/>
  <c r="R29" i="1"/>
  <c r="P29" i="1"/>
  <c r="K29" i="1"/>
  <c r="V28" i="1"/>
  <c r="T28" i="1"/>
  <c r="R28" i="1"/>
  <c r="P28" i="1"/>
  <c r="K28" i="1"/>
  <c r="V27" i="1"/>
  <c r="T27" i="1"/>
  <c r="R27" i="1"/>
  <c r="P27" i="1"/>
  <c r="K27" i="1"/>
  <c r="V26" i="1"/>
  <c r="T26" i="1"/>
  <c r="R26" i="1"/>
  <c r="P26" i="1"/>
  <c r="K26" i="1"/>
  <c r="AE26" i="1" s="1"/>
  <c r="AG25" i="1"/>
  <c r="AE25" i="1"/>
  <c r="S25" i="1"/>
  <c r="V24" i="1"/>
  <c r="T24" i="1"/>
  <c r="R24" i="1"/>
  <c r="P24" i="1"/>
  <c r="K24" i="1"/>
  <c r="V23" i="1"/>
  <c r="T23" i="1"/>
  <c r="R23" i="1"/>
  <c r="P23" i="1"/>
  <c r="K23" i="1"/>
  <c r="V22" i="1"/>
  <c r="T22" i="1"/>
  <c r="R22" i="1"/>
  <c r="P22" i="1"/>
  <c r="K22" i="1"/>
  <c r="V21" i="1"/>
  <c r="T21" i="1"/>
  <c r="R21" i="1"/>
  <c r="P21" i="1"/>
  <c r="K21" i="1"/>
  <c r="V20" i="1"/>
  <c r="T20" i="1"/>
  <c r="R20" i="1"/>
  <c r="P20" i="1"/>
  <c r="K20" i="1"/>
  <c r="T19" i="1"/>
  <c r="R19" i="1"/>
  <c r="P19" i="1"/>
  <c r="K19" i="1"/>
  <c r="V18" i="1"/>
  <c r="T18" i="1"/>
  <c r="R18" i="1"/>
  <c r="P18" i="1"/>
  <c r="K18" i="1"/>
  <c r="V17" i="1"/>
  <c r="T17" i="1"/>
  <c r="R17" i="1"/>
  <c r="P17" i="1"/>
  <c r="K17" i="1"/>
  <c r="V16" i="1"/>
  <c r="T16" i="1"/>
  <c r="R16" i="1"/>
  <c r="P16" i="1"/>
  <c r="K16" i="1"/>
  <c r="V15" i="1"/>
  <c r="T15" i="1"/>
  <c r="R15" i="1"/>
  <c r="P15" i="1"/>
  <c r="K15" i="1"/>
  <c r="T14" i="1"/>
  <c r="R14" i="1"/>
  <c r="P14" i="1"/>
  <c r="V13" i="1"/>
  <c r="T13" i="1"/>
  <c r="R13" i="1"/>
  <c r="P12" i="1"/>
  <c r="V11" i="1"/>
  <c r="V12" i="1" s="1"/>
  <c r="T11" i="1"/>
  <c r="T12" i="1" s="1"/>
  <c r="R11" i="1"/>
  <c r="R12" i="1" s="1"/>
  <c r="K11" i="1"/>
  <c r="K12" i="1" s="1"/>
  <c r="V10" i="1"/>
  <c r="V38" i="1" s="1"/>
  <c r="T10" i="1"/>
  <c r="R10" i="1"/>
  <c r="P10" i="1"/>
  <c r="T9" i="1"/>
  <c r="R9" i="1"/>
  <c r="P9" i="1"/>
  <c r="K9" i="1"/>
  <c r="AE9" i="1" s="1"/>
  <c r="AE8" i="1"/>
  <c r="AG8" i="1" s="1"/>
  <c r="AI8" i="1" s="1"/>
  <c r="B8" i="1"/>
  <c r="B9" i="1" s="1"/>
  <c r="B10" i="1" s="1"/>
  <c r="AE7" i="1"/>
  <c r="P38" i="1" l="1"/>
  <c r="AE37" i="1"/>
  <c r="T38" i="1"/>
  <c r="R38" i="1"/>
  <c r="AE14" i="1"/>
  <c r="AG14" i="1" s="1"/>
  <c r="AI14" i="1" s="1"/>
  <c r="AE20" i="1"/>
  <c r="AG20" i="1" s="1"/>
  <c r="AI20" i="1" s="1"/>
  <c r="AI25" i="1"/>
  <c r="AE16" i="1"/>
  <c r="AE34" i="1"/>
  <c r="AG34" i="1" s="1"/>
  <c r="AI34" i="1" s="1"/>
  <c r="AE29" i="1"/>
  <c r="AG29" i="1" s="1"/>
  <c r="AI29" i="1" s="1"/>
  <c r="AE15" i="1"/>
  <c r="AG15" i="1" s="1"/>
  <c r="AI15" i="1" s="1"/>
  <c r="AE24" i="1"/>
  <c r="AG24" i="1" s="1"/>
  <c r="AI24" i="1" s="1"/>
  <c r="AE35" i="1"/>
  <c r="AE22" i="1"/>
  <c r="AG22" i="1" s="1"/>
  <c r="AI22" i="1" s="1"/>
  <c r="AE27" i="1"/>
  <c r="AG27" i="1" s="1"/>
  <c r="AE33" i="1"/>
  <c r="AE36" i="1"/>
  <c r="AG36" i="1" s="1"/>
  <c r="AI36" i="1" s="1"/>
  <c r="AE30" i="1"/>
  <c r="AE32" i="1"/>
  <c r="AG32" i="1" s="1"/>
  <c r="AI32" i="1" s="1"/>
  <c r="AE18" i="1"/>
  <c r="AG18" i="1" s="1"/>
  <c r="AI18" i="1" s="1"/>
  <c r="AE28" i="1"/>
  <c r="AG28" i="1" s="1"/>
  <c r="AI28" i="1" s="1"/>
  <c r="AI31" i="1"/>
  <c r="AE19" i="1"/>
  <c r="AG19" i="1" s="1"/>
  <c r="AI19" i="1" s="1"/>
  <c r="AE17" i="1"/>
  <c r="AE21" i="1"/>
  <c r="AE23" i="1"/>
  <c r="AG35" i="1"/>
  <c r="AI35" i="1" s="1"/>
  <c r="AG16" i="1"/>
  <c r="AI16" i="1" s="1"/>
  <c r="AG26" i="1"/>
  <c r="AI26" i="1" s="1"/>
  <c r="AG37" i="1"/>
  <c r="AI37" i="1"/>
  <c r="AG30" i="1"/>
  <c r="AI30" i="1"/>
  <c r="K13" i="1"/>
  <c r="AE13" i="1" s="1"/>
  <c r="AE12" i="1"/>
  <c r="AG9" i="1"/>
  <c r="AI9" i="1" s="1"/>
  <c r="AG21" i="1"/>
  <c r="AI21" i="1" s="1"/>
  <c r="AG23" i="1"/>
  <c r="AI23" i="1" s="1"/>
  <c r="K10" i="1"/>
  <c r="AE10" i="1" s="1"/>
  <c r="AE11" i="1"/>
  <c r="AG7" i="1"/>
  <c r="AI7" i="1"/>
  <c r="AG33" i="1" l="1"/>
  <c r="AI33" i="1" s="1"/>
  <c r="AE38" i="1"/>
  <c r="AI27" i="1"/>
  <c r="K38" i="1"/>
  <c r="AG17" i="1"/>
  <c r="AI17" i="1" s="1"/>
  <c r="AG13" i="1"/>
  <c r="AI13" i="1" s="1"/>
  <c r="AG11" i="1"/>
  <c r="AI11" i="1" s="1"/>
  <c r="AG10" i="1"/>
  <c r="AI10" i="1" s="1"/>
  <c r="AG12" i="1"/>
  <c r="AG38" i="1" l="1"/>
  <c r="AI12" i="1"/>
  <c r="AI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Jordi</author>
  </authors>
  <commentList>
    <comment ref="J6" authorId="0" shapeId="0" xr:uid="{BF526251-08E7-438C-8DAC-4852D93BF538}">
      <text>
        <r>
          <rPr>
            <b/>
            <sz val="8"/>
            <color indexed="81"/>
            <rFont val="Arial"/>
            <family val="2"/>
          </rPr>
          <t xml:space="preserve">PO </t>
        </r>
        <r>
          <rPr>
            <sz val="8"/>
            <color indexed="81"/>
            <rFont val="Arial"/>
            <family val="2"/>
          </rPr>
          <t xml:space="preserve">= Places ocupades
</t>
        </r>
        <r>
          <rPr>
            <b/>
            <sz val="8"/>
            <color indexed="81"/>
            <rFont val="Arial"/>
            <family val="2"/>
          </rPr>
          <t>PE</t>
        </r>
        <r>
          <rPr>
            <sz val="8"/>
            <color indexed="81"/>
            <rFont val="Arial"/>
            <family val="2"/>
          </rPr>
          <t xml:space="preserve"> = Places a extingir
</t>
        </r>
        <r>
          <rPr>
            <b/>
            <sz val="8"/>
            <color indexed="81"/>
            <rFont val="Arial"/>
            <family val="2"/>
          </rPr>
          <t xml:space="preserve">PV </t>
        </r>
        <r>
          <rPr>
            <sz val="8"/>
            <color indexed="81"/>
            <rFont val="Arial"/>
            <family val="2"/>
          </rPr>
          <t>= Places vacants o cobertes de forma interina</t>
        </r>
      </text>
    </comment>
    <comment ref="T6" authorId="0" shapeId="0" xr:uid="{1B95CE6C-05C7-47F8-AB35-893251564B6D}">
      <text>
        <r>
          <rPr>
            <sz val="9"/>
            <color indexed="81"/>
            <rFont val="Aptos Display"/>
            <family val="2"/>
          </rPr>
          <t xml:space="preserve">Indicar import </t>
        </r>
        <r>
          <rPr>
            <b/>
            <sz val="9"/>
            <color indexed="81"/>
            <rFont val="Aptos Display"/>
            <family val="2"/>
          </rPr>
          <t xml:space="preserve">anual </t>
        </r>
        <r>
          <rPr>
            <sz val="9"/>
            <color indexed="81"/>
            <rFont val="Aptos Display"/>
            <family val="2"/>
          </rPr>
          <t xml:space="preserve">i pel </t>
        </r>
        <r>
          <rPr>
            <b/>
            <sz val="9"/>
            <color indexed="81"/>
            <rFont val="Aptos Display"/>
            <family val="2"/>
          </rPr>
          <t>total de llocs.</t>
        </r>
      </text>
    </comment>
  </commentList>
</comments>
</file>

<file path=xl/sharedStrings.xml><?xml version="1.0" encoding="utf-8"?>
<sst xmlns="http://schemas.openxmlformats.org/spreadsheetml/2006/main" count="286" uniqueCount="83">
  <si>
    <t>5.     DOCUMENTACIÓ COMPLEMENTÀRIA</t>
  </si>
  <si>
    <t>PRESSUPOST 2024 - AJUNTAMENT DE MONT-RAS</t>
  </si>
  <si>
    <t>5.2.    Annex de personal</t>
  </si>
  <si>
    <t>Retribucions bàsiques</t>
  </si>
  <si>
    <t>Retribucions complementàries</t>
  </si>
  <si>
    <t>Incentius al rendiment</t>
  </si>
  <si>
    <r>
      <t xml:space="preserve"> </t>
    </r>
    <r>
      <rPr>
        <b/>
        <sz val="8"/>
        <color indexed="60"/>
        <rFont val="Aptos Narrow"/>
        <family val="2"/>
      </rPr>
      <t>!</t>
    </r>
    <r>
      <rPr>
        <b/>
        <sz val="8"/>
        <color indexed="8"/>
        <rFont val="Aptos Narrow"/>
        <family val="2"/>
      </rPr>
      <t xml:space="preserve"> Indicar </t>
    </r>
    <r>
      <rPr>
        <sz val="8"/>
        <color indexed="8"/>
        <rFont val="Aptos Narrow"/>
        <family val="2"/>
      </rPr>
      <t xml:space="preserve">els imports </t>
    </r>
    <r>
      <rPr>
        <b/>
        <sz val="8"/>
        <color indexed="8"/>
        <rFont val="Aptos Narrow"/>
        <family val="2"/>
      </rPr>
      <t>ANUALS</t>
    </r>
    <r>
      <rPr>
        <sz val="8"/>
        <color indexed="8"/>
        <rFont val="Aptos Narrow"/>
        <family val="2"/>
      </rPr>
      <t xml:space="preserve"> i pel </t>
    </r>
    <r>
      <rPr>
        <b/>
        <sz val="8"/>
        <color indexed="8"/>
        <rFont val="Aptos Narrow"/>
        <family val="2"/>
      </rPr>
      <t>TOTAL</t>
    </r>
    <r>
      <rPr>
        <sz val="8"/>
        <color indexed="8"/>
        <rFont val="Aptos Narrow"/>
        <family val="2"/>
      </rPr>
      <t xml:space="preserve"> de llocs.</t>
    </r>
    <r>
      <rPr>
        <b/>
        <sz val="9"/>
        <color indexed="8"/>
        <rFont val="Arial"/>
        <family val="2"/>
      </rPr>
      <t/>
    </r>
  </si>
  <si>
    <r>
      <t xml:space="preserve"> </t>
    </r>
    <r>
      <rPr>
        <b/>
        <sz val="8"/>
        <color indexed="60"/>
        <rFont val="Aptos Narrow"/>
        <family val="2"/>
      </rPr>
      <t>!</t>
    </r>
    <r>
      <rPr>
        <b/>
        <sz val="8"/>
        <color indexed="8"/>
        <rFont val="Aptos Narrow"/>
        <family val="2"/>
      </rPr>
      <t xml:space="preserve"> Indicar </t>
    </r>
    <r>
      <rPr>
        <sz val="8"/>
        <color indexed="8"/>
        <rFont val="Aptos Narrow"/>
        <family val="2"/>
      </rPr>
      <t>el % de Seguretat Social</t>
    </r>
  </si>
  <si>
    <t>Codi</t>
  </si>
  <si>
    <t>Tipologia personal</t>
  </si>
  <si>
    <t>Codi personal</t>
  </si>
  <si>
    <t>Denominació lloc de treball</t>
  </si>
  <si>
    <t>Grup</t>
  </si>
  <si>
    <t>Nivell</t>
  </si>
  <si>
    <t>%
Jornada</t>
  </si>
  <si>
    <t>Dotació</t>
  </si>
  <si>
    <t>Situació</t>
  </si>
  <si>
    <t>Retribucions Bàsiques</t>
  </si>
  <si>
    <t>Org.</t>
  </si>
  <si>
    <t>Pro.</t>
  </si>
  <si>
    <t>Eco.
(RB)</t>
  </si>
  <si>
    <t>Núm.
Trienis</t>
  </si>
  <si>
    <t>Triennis</t>
  </si>
  <si>
    <t>Eco.
(Trien.)</t>
  </si>
  <si>
    <t>Destí</t>
  </si>
  <si>
    <t>Eco.
(Destí)</t>
  </si>
  <si>
    <t>Específic</t>
  </si>
  <si>
    <t>Eco.
(Espec.)</t>
  </si>
  <si>
    <t>Productivitat</t>
  </si>
  <si>
    <t>Eco.
(Prod.)</t>
  </si>
  <si>
    <t>Gratificacions</t>
  </si>
  <si>
    <t>Eco.
(Grat.)</t>
  </si>
  <si>
    <t>Altres incentius al rendiment</t>
  </si>
  <si>
    <t>Eco.
(Altres)</t>
  </si>
  <si>
    <t xml:space="preserve">Dedicació especial </t>
  </si>
  <si>
    <t>Eco.
(Ded.)</t>
  </si>
  <si>
    <t>Total retribucions per lloc</t>
  </si>
  <si>
    <t>Total retribucions</t>
  </si>
  <si>
    <t>% Seguretat Social</t>
  </si>
  <si>
    <t>Seguretat Social</t>
  </si>
  <si>
    <t>Eco.
(SS)</t>
  </si>
  <si>
    <t xml:space="preserve">TOTAL 
COST </t>
  </si>
  <si>
    <t>ORGAN DE GOVERN</t>
  </si>
  <si>
    <t>GOV</t>
  </si>
  <si>
    <t>ALCALDIA</t>
  </si>
  <si>
    <t>-</t>
  </si>
  <si>
    <t/>
  </si>
  <si>
    <t>REGIDORS</t>
  </si>
  <si>
    <t>FHN</t>
  </si>
  <si>
    <t>A1</t>
  </si>
  <si>
    <t>V</t>
  </si>
  <si>
    <t>FUNCIONARI DE CARRERA</t>
  </si>
  <si>
    <t>FC</t>
  </si>
  <si>
    <t>P</t>
  </si>
  <si>
    <t>ARQUITECTE</t>
  </si>
  <si>
    <t>FUNCIONARI INTERÍ</t>
  </si>
  <si>
    <t>AGENT LOCAL</t>
  </si>
  <si>
    <t>C2</t>
  </si>
  <si>
    <t>FI</t>
  </si>
  <si>
    <t>AUX.ADM.</t>
  </si>
  <si>
    <t>A2</t>
  </si>
  <si>
    <t>LABORAL FIX</t>
  </si>
  <si>
    <t>LF</t>
  </si>
  <si>
    <t>ADMINISTRATIU</t>
  </si>
  <si>
    <t>C1</t>
  </si>
  <si>
    <t xml:space="preserve">LABORAL TEMPORAL </t>
  </si>
  <si>
    <t>LI</t>
  </si>
  <si>
    <t>SUBALTERN</t>
  </si>
  <si>
    <t>E</t>
  </si>
  <si>
    <t>PEÓ BRIGADA</t>
  </si>
  <si>
    <t>LIT</t>
  </si>
  <si>
    <t>PEO BRIGADA</t>
  </si>
  <si>
    <t>AUX. EDUCADORA</t>
  </si>
  <si>
    <t xml:space="preserve">DIRECTORA </t>
  </si>
  <si>
    <t>EDUCADORA</t>
  </si>
  <si>
    <t>AUX.EDUCADORA</t>
  </si>
  <si>
    <t>NETEJADORA AJ</t>
  </si>
  <si>
    <t>NETEJADORA CEIP</t>
  </si>
  <si>
    <t>NETEJADORA EB</t>
  </si>
  <si>
    <t>CONSERGE CEIP</t>
  </si>
  <si>
    <t>Total</t>
  </si>
  <si>
    <t>SECRETARIA INTERVENCIO</t>
  </si>
  <si>
    <t>TECNIC AUXILIAR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</si>
</sst>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10"/>
      <color theme="10"/>
      <name val="Arial"/>
      <family val="2"/>
    </font>
    <font>
      <u/>
      <sz val="8"/>
      <color rgb="FF0070C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indexed="60"/>
      <name val="Aptos Narrow"/>
      <family val="2"/>
    </font>
    <font>
      <b/>
      <sz val="8"/>
      <color indexed="8"/>
      <name val="Aptos Narrow"/>
      <family val="2"/>
    </font>
    <font>
      <sz val="8"/>
      <color indexed="8"/>
      <name val="Aptos Narrow"/>
      <family val="2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rial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9"/>
      <color indexed="81"/>
      <name val="Aptos Display"/>
      <family val="2"/>
    </font>
    <font>
      <b/>
      <sz val="9"/>
      <color indexed="8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3" fillId="0" borderId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2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0" borderId="0" xfId="0" applyFont="1"/>
    <xf numFmtId="0" fontId="5" fillId="0" borderId="0" xfId="2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 hidden="1"/>
    </xf>
    <xf numFmtId="9" fontId="3" fillId="0" borderId="0" xfId="1" applyFont="1" applyFill="1" applyBorder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 hidden="1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/>
      <protection locked="0" hidden="1"/>
    </xf>
    <xf numFmtId="4" fontId="12" fillId="0" borderId="0" xfId="0" applyNumberFormat="1" applyFont="1" applyAlignment="1" applyProtection="1">
      <alignment horizontal="center" vertical="center"/>
      <protection locked="0" hidden="1"/>
    </xf>
    <xf numFmtId="10" fontId="12" fillId="0" borderId="0" xfId="1" applyNumberFormat="1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locked="0"/>
    </xf>
    <xf numFmtId="9" fontId="12" fillId="0" borderId="0" xfId="1" applyFont="1" applyFill="1" applyBorder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 hidden="1"/>
    </xf>
    <xf numFmtId="0" fontId="3" fillId="3" borderId="0" xfId="0" applyFont="1" applyFill="1" applyAlignment="1" applyProtection="1">
      <alignment horizontal="center" vertical="center" wrapText="1"/>
      <protection locked="0"/>
    </xf>
    <xf numFmtId="9" fontId="3" fillId="3" borderId="0" xfId="1" applyFont="1" applyFill="1" applyBorder="1" applyAlignment="1" applyProtection="1">
      <alignment horizontal="center" vertical="center" wrapText="1"/>
      <protection locked="0"/>
    </xf>
    <xf numFmtId="3" fontId="12" fillId="3" borderId="0" xfId="0" applyNumberFormat="1" applyFont="1" applyFill="1" applyAlignment="1" applyProtection="1">
      <alignment horizontal="center" vertical="center"/>
      <protection locked="0"/>
    </xf>
    <xf numFmtId="4" fontId="3" fillId="3" borderId="0" xfId="0" applyNumberFormat="1" applyFont="1" applyFill="1" applyAlignment="1" applyProtection="1">
      <alignment horizontal="center" vertical="center" wrapText="1"/>
      <protection locked="0" hidden="1"/>
    </xf>
    <xf numFmtId="4" fontId="3" fillId="3" borderId="0" xfId="0" applyNumberFormat="1" applyFont="1" applyFill="1" applyAlignment="1" applyProtection="1">
      <alignment horizontal="center" vertical="center" wrapText="1"/>
      <protection locked="0"/>
    </xf>
    <xf numFmtId="3" fontId="12" fillId="3" borderId="0" xfId="0" applyNumberFormat="1" applyFont="1" applyFill="1" applyAlignment="1" applyProtection="1">
      <alignment horizontal="center" vertical="center"/>
      <protection locked="0" hidden="1"/>
    </xf>
    <xf numFmtId="4" fontId="12" fillId="3" borderId="0" xfId="0" applyNumberFormat="1" applyFont="1" applyFill="1" applyAlignment="1" applyProtection="1">
      <alignment horizontal="center" vertical="center"/>
      <protection locked="0" hidden="1"/>
    </xf>
    <xf numFmtId="0" fontId="3" fillId="3" borderId="0" xfId="0" applyFont="1" applyFill="1" applyProtection="1"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 hidden="1"/>
    </xf>
    <xf numFmtId="9" fontId="1" fillId="0" borderId="0" xfId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 hidden="1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 hidden="1"/>
    </xf>
    <xf numFmtId="4" fontId="11" fillId="0" borderId="0" xfId="0" applyNumberFormat="1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10" fontId="11" fillId="0" borderId="0" xfId="1" applyNumberFormat="1" applyFont="1" applyFill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 hidden="1"/>
    </xf>
    <xf numFmtId="0" fontId="1" fillId="3" borderId="0" xfId="0" applyFont="1" applyFill="1" applyAlignment="1" applyProtection="1">
      <alignment horizontal="center" vertical="center" wrapText="1"/>
      <protection locked="0"/>
    </xf>
    <xf numFmtId="9" fontId="1" fillId="3" borderId="0" xfId="1" applyFont="1" applyFill="1" applyBorder="1" applyAlignment="1" applyProtection="1">
      <alignment horizontal="center" vertical="center" wrapText="1"/>
      <protection locked="0"/>
    </xf>
    <xf numFmtId="3" fontId="1" fillId="3" borderId="0" xfId="0" applyNumberFormat="1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horizontal="center" vertical="center" wrapText="1"/>
      <protection locked="0" hidden="1"/>
    </xf>
    <xf numFmtId="4" fontId="1" fillId="3" borderId="0" xfId="0" applyNumberFormat="1" applyFont="1" applyFill="1" applyAlignment="1" applyProtection="1">
      <alignment horizontal="center" vertical="center" wrapText="1"/>
      <protection locked="0"/>
    </xf>
    <xf numFmtId="3" fontId="11" fillId="3" borderId="0" xfId="0" applyNumberFormat="1" applyFont="1" applyFill="1" applyAlignment="1" applyProtection="1">
      <alignment horizontal="center" vertical="center"/>
      <protection locked="0" hidden="1"/>
    </xf>
    <xf numFmtId="4" fontId="11" fillId="3" borderId="0" xfId="0" applyNumberFormat="1" applyFont="1" applyFill="1" applyAlignment="1" applyProtection="1">
      <alignment horizontal="center" vertical="center"/>
      <protection locked="0" hidden="1"/>
    </xf>
    <xf numFmtId="0" fontId="11" fillId="3" borderId="0" xfId="0" applyFont="1" applyFill="1" applyAlignment="1" applyProtection="1">
      <alignment horizontal="center" vertical="center" wrapText="1"/>
      <protection locked="0" hidden="1"/>
    </xf>
    <xf numFmtId="0" fontId="1" fillId="3" borderId="0" xfId="0" applyFont="1" applyFill="1" applyProtection="1">
      <protection locked="0"/>
    </xf>
    <xf numFmtId="4" fontId="11" fillId="0" borderId="0" xfId="0" applyNumberFormat="1" applyFont="1" applyAlignment="1" applyProtection="1">
      <alignment horizontal="center" vertical="center" wrapText="1"/>
      <protection locked="0" hidden="1"/>
    </xf>
    <xf numFmtId="10" fontId="1" fillId="0" borderId="0" xfId="0" applyNumberFormat="1" applyFont="1" applyAlignment="1" applyProtection="1">
      <alignment horizontal="center" vertical="center" wrapText="1"/>
      <protection locked="0" hidden="1"/>
    </xf>
    <xf numFmtId="3" fontId="1" fillId="0" borderId="0" xfId="0" applyNumberFormat="1" applyFont="1" applyAlignment="1" applyProtection="1">
      <alignment horizontal="center" vertical="center" wrapText="1"/>
      <protection locked="0" hidden="1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 hidden="1"/>
    </xf>
    <xf numFmtId="3" fontId="11" fillId="0" borderId="0" xfId="0" applyNumberFormat="1" applyFont="1" applyAlignment="1" applyProtection="1">
      <alignment horizontal="center" vertical="center"/>
      <protection locked="0"/>
    </xf>
    <xf numFmtId="10" fontId="1" fillId="0" borderId="0" xfId="1" applyNumberFormat="1" applyFont="1"/>
  </cellXfs>
  <cellStyles count="3">
    <cellStyle name="Hipervínculo" xfId="2" builtinId="8"/>
    <cellStyle name="Normal" xfId="0" builtinId="0"/>
    <cellStyle name="Porcentaje" xfId="1" builtinId="5"/>
  </cellStyles>
  <dxfs count="7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8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jmontras-my.sharepoint.com/personal/acobos_ajmontras_onmicrosoft_com/Documents/WEB/PRESSUPOST/PRESSUPOST%202025/PRESSUPOST_2025_PLE_1111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ESES 2025"/>
      <sheetName val="INGRESSOS 2025"/>
      <sheetName val="ANNEX INVERSIONS"/>
      <sheetName val="ANNEX PERSONAL"/>
      <sheetName val="ANNEX BENEFICIS FISCALS"/>
    </sheetNames>
    <sheetDataSet>
      <sheetData sheetId="0">
        <row r="221">
          <cell r="A221">
            <v>1532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F57BF5-4F8B-45FD-A382-C834CF35E164}" name="Tabla31722304" displayName="Tabla31722304" ref="B6:AI38" totalsRowCount="1" headerRowDxfId="70" dataDxfId="69" totalsRowDxfId="68">
  <autoFilter ref="B6:AI37" xr:uid="{896A7F32-4C6E-4C9C-9649-EC5D99811EDA}"/>
  <tableColumns count="34">
    <tableColumn id="1" xr3:uid="{5E33ED3F-D8AC-469C-ABAC-8CAD1A004171}" name="Codi" totalsRowLabel="Total" dataDxfId="67" totalsRowDxfId="33"/>
    <tableColumn id="40" xr3:uid="{86DEF203-C082-455F-8AAC-957FF808DF33}" name="Tipologia personal" dataDxfId="66" totalsRowDxfId="32"/>
    <tableColumn id="10" xr3:uid="{408AEC83-A065-40BD-BB60-D0414BCAC75F}" name="Codi personal" dataDxfId="65" totalsRowDxfId="31"/>
    <tableColumn id="2" xr3:uid="{4BEDF069-5115-40F5-BC21-F143A5E02114}" name="Denominació lloc de treball" dataDxfId="64" totalsRowDxfId="30"/>
    <tableColumn id="3" xr3:uid="{450F189F-56C9-40E3-AB8B-3A6110A3C1C6}" name="Grup" dataDxfId="63" totalsRowDxfId="29"/>
    <tableColumn id="42" xr3:uid="{23B72006-E7EA-4C9F-A239-DDBC6051A732}" name="Nivell" dataDxfId="62" totalsRowDxfId="28"/>
    <tableColumn id="45" xr3:uid="{CC05CBF4-780D-4AD5-96B8-EE2558F3C2F5}" name="%_x000a_Jornada" dataDxfId="61" totalsRowDxfId="27"/>
    <tableColumn id="7" xr3:uid="{065BDB67-A7A2-4ACA-9673-273A66E3342E}" name="Dotació" dataDxfId="60" totalsRowDxfId="26"/>
    <tableColumn id="8" xr3:uid="{73C9672D-317D-4E14-8344-3FB79D739D80}" name="Situació" dataDxfId="59" totalsRowDxfId="25"/>
    <tableColumn id="4" xr3:uid="{A0C63B20-68F5-4EB2-9274-A6367B0FF893}" name="Retribucions Bàsiques" totalsRowFunction="sum" dataDxfId="58" totalsRowDxfId="24"/>
    <tableColumn id="22" xr3:uid="{F5A27BC3-16F0-4AA9-A45E-EFD94804BBD1}" name="Org." dataDxfId="57" totalsRowDxfId="23"/>
    <tableColumn id="12" xr3:uid="{A4DC8E7F-1326-45DF-B7AE-AF4F077484F2}" name="Pro." dataDxfId="56" totalsRowDxfId="22"/>
    <tableColumn id="11" xr3:uid="{FBA04190-0DEE-4D7F-9E4A-AD9716BC48B7}" name="Eco._x000a_(RB)" dataDxfId="55" totalsRowDxfId="21"/>
    <tableColumn id="5" xr3:uid="{C03F8003-7A8A-49A9-87A2-FDD66F700655}" name="Núm._x000a_Trienis" dataDxfId="54" totalsRowDxfId="20"/>
    <tableColumn id="6" xr3:uid="{01F28B03-0A47-497C-B0F0-6860E5C23C60}" name="Triennis" totalsRowFunction="sum" dataDxfId="53" totalsRowDxfId="19"/>
    <tableColumn id="15" xr3:uid="{C23ADDE3-13BD-4C36-A50D-6C183EB3AC80}" name="Eco._x000a_(Trien.)" dataDxfId="52" totalsRowDxfId="18"/>
    <tableColumn id="41" xr3:uid="{68D4AF45-6AE4-464D-AFE8-F032055EFF8B}" name="Destí" totalsRowFunction="sum" dataDxfId="51" totalsRowDxfId="17"/>
    <tableColumn id="16" xr3:uid="{D68DEF12-2054-4CA1-83F8-26639882BE5A}" name="Eco._x000a_(Destí)" dataDxfId="50" totalsRowDxfId="16"/>
    <tableColumn id="35" xr3:uid="{E7DAA340-F511-441A-A871-481384A2DED7}" name="Específic" totalsRowFunction="sum" dataDxfId="49" totalsRowDxfId="15"/>
    <tableColumn id="17" xr3:uid="{39128E5B-B73D-4976-9D9C-F007CC4DD59B}" name="Eco._x000a_(Espec.)" dataDxfId="48" totalsRowDxfId="14"/>
    <tableColumn id="36" xr3:uid="{C9A45A46-84A6-46E0-A347-7C482952F2AD}" name="Productivitat" totalsRowFunction="sum" dataDxfId="47" totalsRowDxfId="13"/>
    <tableColumn id="25" xr3:uid="{A3AB0600-CF39-430B-BD1B-9411C1D23830}" name="Eco._x000a_(Prod.)" dataDxfId="46" totalsRowDxfId="12"/>
    <tableColumn id="37" xr3:uid="{3F5E0976-7D2F-43E1-A498-12B16F770F5E}" name="Gratificacions" totalsRowFunction="sum" dataDxfId="45" totalsRowDxfId="11"/>
    <tableColumn id="26" xr3:uid="{912C4626-438B-4CE1-81C9-8E7AFC411844}" name="Eco._x000a_(Grat.)" dataDxfId="44" totalsRowDxfId="10"/>
    <tableColumn id="38" xr3:uid="{22620EA6-4951-4E6D-BFCB-B9586108AB14}" name="Altres incentius al rendiment" totalsRowFunction="sum" dataDxfId="43" totalsRowDxfId="9"/>
    <tableColumn id="20" xr3:uid="{4155EA64-D08C-4C59-8F54-CC38BA64DFE5}" name="Eco._x000a_(Altres)" dataDxfId="42" totalsRowDxfId="8"/>
    <tableColumn id="39" xr3:uid="{77ADE023-9872-47BE-AED3-2C618E06F785}" name="Dedicació especial " totalsRowFunction="sum" dataDxfId="41" totalsRowDxfId="7"/>
    <tableColumn id="21" xr3:uid="{37E72300-85F1-4FEC-B39D-BCF6FB185FB6}" name="Eco._x000a_(Ded.)" dataDxfId="40" totalsRowDxfId="6"/>
    <tableColumn id="46" xr3:uid="{8C27EE61-1F35-4AAC-B2A7-D721A636D501}" name="Total retribucions per lloc" totalsRowFunction="sum" dataDxfId="39" totalsRowDxfId="5"/>
    <tableColumn id="13" xr3:uid="{5EE2DE1D-E591-418D-9D7E-149E3F90041B}" name="Total retribucions" totalsRowFunction="sum" dataDxfId="38" totalsRowDxfId="4">
      <calculatedColumnFormula>+K7+P7+R7+T7+V7</calculatedColumnFormula>
    </tableColumn>
    <tableColumn id="47" xr3:uid="{CF1DA57B-9BAA-4A7B-B653-8990877C92D5}" name="% Seguretat Social" totalsRowFunction="average" dataDxfId="37" totalsRowDxfId="3" dataCellStyle="Porcentaje"/>
    <tableColumn id="43" xr3:uid="{18F6B690-F096-4EBD-9E40-74F0E16ECBA7}" name="Seguretat Social" totalsRowFunction="sum" dataDxfId="36" totalsRowDxfId="2">
      <calculatedColumnFormula>+AE7*AF7</calculatedColumnFormula>
    </tableColumn>
    <tableColumn id="18" xr3:uid="{5F5A4B91-18E4-44AB-93E8-6E75A80772FF}" name="Eco._x000a_(SS)" dataDxfId="35" totalsRowDxfId="1"/>
    <tableColumn id="9" xr3:uid="{637E5511-5067-48BC-9918-C653FE933A77}" name="TOTAL _x000a_COST " totalsRowFunction="sum" dataDxfId="34" totalsRowDxfId="0">
      <calculatedColumnFormula>+AE7+AG7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335B-D54A-4534-A285-6661FC970B3B}">
  <dimension ref="B1:AI41"/>
  <sheetViews>
    <sheetView tabSelected="1" zoomScale="85" zoomScaleNormal="85" workbookViewId="0">
      <selection activeCell="B10" sqref="B10:B37"/>
    </sheetView>
  </sheetViews>
  <sheetFormatPr baseColWidth="10" defaultColWidth="10.28515625" defaultRowHeight="11.25" outlineLevelCol="1" x14ac:dyDescent="0.2"/>
  <cols>
    <col min="1" max="1" width="3.7109375" style="1" customWidth="1"/>
    <col min="2" max="2" width="8.85546875" style="1" customWidth="1"/>
    <col min="3" max="3" width="26.28515625" style="1" customWidth="1"/>
    <col min="4" max="4" width="7.140625" style="1" customWidth="1"/>
    <col min="5" max="5" width="22.85546875" style="1" customWidth="1"/>
    <col min="6" max="6" width="6.140625" style="1" customWidth="1"/>
    <col min="7" max="7" width="4.85546875" style="1" customWidth="1"/>
    <col min="8" max="8" width="6.5703125" style="1" customWidth="1"/>
    <col min="9" max="9" width="6.7109375" style="1" customWidth="1"/>
    <col min="10" max="10" width="10.85546875" style="1" hidden="1" customWidth="1"/>
    <col min="11" max="11" width="11.42578125" style="1" customWidth="1" outlineLevel="1"/>
    <col min="12" max="12" width="8.28515625" style="1" hidden="1" customWidth="1" outlineLevel="1"/>
    <col min="13" max="14" width="8.28515625" style="1" customWidth="1" outlineLevel="1"/>
    <col min="15" max="15" width="6.28515625" style="1" customWidth="1" outlineLevel="1"/>
    <col min="16" max="16" width="10.85546875" style="1" customWidth="1" outlineLevel="1"/>
    <col min="17" max="17" width="7" style="1" customWidth="1" outlineLevel="1"/>
    <col min="18" max="18" width="9" style="1" customWidth="1" outlineLevel="1"/>
    <col min="19" max="19" width="9.85546875" style="1" customWidth="1" outlineLevel="1"/>
    <col min="20" max="20" width="11.28515625" style="1" bestFit="1" customWidth="1"/>
    <col min="21" max="21" width="10.5703125" style="1" bestFit="1" customWidth="1"/>
    <col min="22" max="22" width="14.28515625" style="1" bestFit="1" customWidth="1"/>
    <col min="23" max="23" width="8.28515625" style="1" customWidth="1"/>
    <col min="24" max="24" width="14.5703125" style="1" hidden="1" customWidth="1"/>
    <col min="25" max="25" width="9.7109375" style="1" hidden="1" customWidth="1"/>
    <col min="26" max="26" width="11.42578125" style="1" hidden="1" customWidth="1"/>
    <col min="27" max="27" width="10.42578125" style="1" hidden="1" customWidth="1"/>
    <col min="28" max="28" width="14.140625" style="1" hidden="1" customWidth="1"/>
    <col min="29" max="29" width="9.5703125" style="1" hidden="1" customWidth="1"/>
    <col min="30" max="30" width="17.28515625" style="1" hidden="1" customWidth="1"/>
    <col min="31" max="31" width="10.28515625" style="1"/>
    <col min="32" max="32" width="8.5703125" style="1" customWidth="1"/>
    <col min="33" max="33" width="11.85546875" style="1" customWidth="1"/>
    <col min="34" max="34" width="6.140625" style="1" customWidth="1"/>
    <col min="35" max="35" width="12.5703125" style="1" customWidth="1"/>
    <col min="36" max="256" width="10.28515625" style="1"/>
    <col min="257" max="257" width="3.7109375" style="1" customWidth="1"/>
    <col min="258" max="258" width="8.85546875" style="1" customWidth="1"/>
    <col min="259" max="259" width="26.28515625" style="1" customWidth="1"/>
    <col min="260" max="260" width="7.140625" style="1" customWidth="1"/>
    <col min="261" max="261" width="22.85546875" style="1" customWidth="1"/>
    <col min="262" max="262" width="6.140625" style="1" customWidth="1"/>
    <col min="263" max="263" width="4.85546875" style="1" customWidth="1"/>
    <col min="264" max="264" width="6.5703125" style="1" customWidth="1"/>
    <col min="265" max="265" width="6.7109375" style="1" customWidth="1"/>
    <col min="266" max="266" width="0" style="1" hidden="1" customWidth="1"/>
    <col min="267" max="267" width="11.42578125" style="1" customWidth="1"/>
    <col min="268" max="268" width="0" style="1" hidden="1" customWidth="1"/>
    <col min="269" max="270" width="8.28515625" style="1" customWidth="1"/>
    <col min="271" max="271" width="6.28515625" style="1" customWidth="1"/>
    <col min="272" max="272" width="10.85546875" style="1" customWidth="1"/>
    <col min="273" max="273" width="7" style="1" customWidth="1"/>
    <col min="274" max="274" width="9" style="1" customWidth="1"/>
    <col min="275" max="275" width="9.85546875" style="1" customWidth="1"/>
    <col min="276" max="276" width="11.28515625" style="1" bestFit="1" customWidth="1"/>
    <col min="277" max="277" width="10.5703125" style="1" bestFit="1" customWidth="1"/>
    <col min="278" max="278" width="14.28515625" style="1" bestFit="1" customWidth="1"/>
    <col min="279" max="279" width="8.28515625" style="1" customWidth="1"/>
    <col min="280" max="286" width="0" style="1" hidden="1" customWidth="1"/>
    <col min="287" max="287" width="10.28515625" style="1"/>
    <col min="288" max="288" width="8.5703125" style="1" customWidth="1"/>
    <col min="289" max="289" width="11.85546875" style="1" customWidth="1"/>
    <col min="290" max="290" width="6.140625" style="1" customWidth="1"/>
    <col min="291" max="291" width="12.5703125" style="1" customWidth="1"/>
    <col min="292" max="512" width="10.28515625" style="1"/>
    <col min="513" max="513" width="3.7109375" style="1" customWidth="1"/>
    <col min="514" max="514" width="8.85546875" style="1" customWidth="1"/>
    <col min="515" max="515" width="26.28515625" style="1" customWidth="1"/>
    <col min="516" max="516" width="7.140625" style="1" customWidth="1"/>
    <col min="517" max="517" width="22.85546875" style="1" customWidth="1"/>
    <col min="518" max="518" width="6.140625" style="1" customWidth="1"/>
    <col min="519" max="519" width="4.85546875" style="1" customWidth="1"/>
    <col min="520" max="520" width="6.5703125" style="1" customWidth="1"/>
    <col min="521" max="521" width="6.7109375" style="1" customWidth="1"/>
    <col min="522" max="522" width="0" style="1" hidden="1" customWidth="1"/>
    <col min="523" max="523" width="11.42578125" style="1" customWidth="1"/>
    <col min="524" max="524" width="0" style="1" hidden="1" customWidth="1"/>
    <col min="525" max="526" width="8.28515625" style="1" customWidth="1"/>
    <col min="527" max="527" width="6.28515625" style="1" customWidth="1"/>
    <col min="528" max="528" width="10.85546875" style="1" customWidth="1"/>
    <col min="529" max="529" width="7" style="1" customWidth="1"/>
    <col min="530" max="530" width="9" style="1" customWidth="1"/>
    <col min="531" max="531" width="9.85546875" style="1" customWidth="1"/>
    <col min="532" max="532" width="11.28515625" style="1" bestFit="1" customWidth="1"/>
    <col min="533" max="533" width="10.5703125" style="1" bestFit="1" customWidth="1"/>
    <col min="534" max="534" width="14.28515625" style="1" bestFit="1" customWidth="1"/>
    <col min="535" max="535" width="8.28515625" style="1" customWidth="1"/>
    <col min="536" max="542" width="0" style="1" hidden="1" customWidth="1"/>
    <col min="543" max="543" width="10.28515625" style="1"/>
    <col min="544" max="544" width="8.5703125" style="1" customWidth="1"/>
    <col min="545" max="545" width="11.85546875" style="1" customWidth="1"/>
    <col min="546" max="546" width="6.140625" style="1" customWidth="1"/>
    <col min="547" max="547" width="12.5703125" style="1" customWidth="1"/>
    <col min="548" max="768" width="10.28515625" style="1"/>
    <col min="769" max="769" width="3.7109375" style="1" customWidth="1"/>
    <col min="770" max="770" width="8.85546875" style="1" customWidth="1"/>
    <col min="771" max="771" width="26.28515625" style="1" customWidth="1"/>
    <col min="772" max="772" width="7.140625" style="1" customWidth="1"/>
    <col min="773" max="773" width="22.85546875" style="1" customWidth="1"/>
    <col min="774" max="774" width="6.140625" style="1" customWidth="1"/>
    <col min="775" max="775" width="4.85546875" style="1" customWidth="1"/>
    <col min="776" max="776" width="6.5703125" style="1" customWidth="1"/>
    <col min="777" max="777" width="6.7109375" style="1" customWidth="1"/>
    <col min="778" max="778" width="0" style="1" hidden="1" customWidth="1"/>
    <col min="779" max="779" width="11.42578125" style="1" customWidth="1"/>
    <col min="780" max="780" width="0" style="1" hidden="1" customWidth="1"/>
    <col min="781" max="782" width="8.28515625" style="1" customWidth="1"/>
    <col min="783" max="783" width="6.28515625" style="1" customWidth="1"/>
    <col min="784" max="784" width="10.85546875" style="1" customWidth="1"/>
    <col min="785" max="785" width="7" style="1" customWidth="1"/>
    <col min="786" max="786" width="9" style="1" customWidth="1"/>
    <col min="787" max="787" width="9.85546875" style="1" customWidth="1"/>
    <col min="788" max="788" width="11.28515625" style="1" bestFit="1" customWidth="1"/>
    <col min="789" max="789" width="10.5703125" style="1" bestFit="1" customWidth="1"/>
    <col min="790" max="790" width="14.28515625" style="1" bestFit="1" customWidth="1"/>
    <col min="791" max="791" width="8.28515625" style="1" customWidth="1"/>
    <col min="792" max="798" width="0" style="1" hidden="1" customWidth="1"/>
    <col min="799" max="799" width="10.28515625" style="1"/>
    <col min="800" max="800" width="8.5703125" style="1" customWidth="1"/>
    <col min="801" max="801" width="11.85546875" style="1" customWidth="1"/>
    <col min="802" max="802" width="6.140625" style="1" customWidth="1"/>
    <col min="803" max="803" width="12.5703125" style="1" customWidth="1"/>
    <col min="804" max="1024" width="10.28515625" style="1"/>
    <col min="1025" max="1025" width="3.7109375" style="1" customWidth="1"/>
    <col min="1026" max="1026" width="8.85546875" style="1" customWidth="1"/>
    <col min="1027" max="1027" width="26.28515625" style="1" customWidth="1"/>
    <col min="1028" max="1028" width="7.140625" style="1" customWidth="1"/>
    <col min="1029" max="1029" width="22.85546875" style="1" customWidth="1"/>
    <col min="1030" max="1030" width="6.140625" style="1" customWidth="1"/>
    <col min="1031" max="1031" width="4.85546875" style="1" customWidth="1"/>
    <col min="1032" max="1032" width="6.5703125" style="1" customWidth="1"/>
    <col min="1033" max="1033" width="6.7109375" style="1" customWidth="1"/>
    <col min="1034" max="1034" width="0" style="1" hidden="1" customWidth="1"/>
    <col min="1035" max="1035" width="11.42578125" style="1" customWidth="1"/>
    <col min="1036" max="1036" width="0" style="1" hidden="1" customWidth="1"/>
    <col min="1037" max="1038" width="8.28515625" style="1" customWidth="1"/>
    <col min="1039" max="1039" width="6.28515625" style="1" customWidth="1"/>
    <col min="1040" max="1040" width="10.85546875" style="1" customWidth="1"/>
    <col min="1041" max="1041" width="7" style="1" customWidth="1"/>
    <col min="1042" max="1042" width="9" style="1" customWidth="1"/>
    <col min="1043" max="1043" width="9.85546875" style="1" customWidth="1"/>
    <col min="1044" max="1044" width="11.28515625" style="1" bestFit="1" customWidth="1"/>
    <col min="1045" max="1045" width="10.5703125" style="1" bestFit="1" customWidth="1"/>
    <col min="1046" max="1046" width="14.28515625" style="1" bestFit="1" customWidth="1"/>
    <col min="1047" max="1047" width="8.28515625" style="1" customWidth="1"/>
    <col min="1048" max="1054" width="0" style="1" hidden="1" customWidth="1"/>
    <col min="1055" max="1055" width="10.28515625" style="1"/>
    <col min="1056" max="1056" width="8.5703125" style="1" customWidth="1"/>
    <col min="1057" max="1057" width="11.85546875" style="1" customWidth="1"/>
    <col min="1058" max="1058" width="6.140625" style="1" customWidth="1"/>
    <col min="1059" max="1059" width="12.5703125" style="1" customWidth="1"/>
    <col min="1060" max="1280" width="10.28515625" style="1"/>
    <col min="1281" max="1281" width="3.7109375" style="1" customWidth="1"/>
    <col min="1282" max="1282" width="8.85546875" style="1" customWidth="1"/>
    <col min="1283" max="1283" width="26.28515625" style="1" customWidth="1"/>
    <col min="1284" max="1284" width="7.140625" style="1" customWidth="1"/>
    <col min="1285" max="1285" width="22.85546875" style="1" customWidth="1"/>
    <col min="1286" max="1286" width="6.140625" style="1" customWidth="1"/>
    <col min="1287" max="1287" width="4.85546875" style="1" customWidth="1"/>
    <col min="1288" max="1288" width="6.5703125" style="1" customWidth="1"/>
    <col min="1289" max="1289" width="6.7109375" style="1" customWidth="1"/>
    <col min="1290" max="1290" width="0" style="1" hidden="1" customWidth="1"/>
    <col min="1291" max="1291" width="11.42578125" style="1" customWidth="1"/>
    <col min="1292" max="1292" width="0" style="1" hidden="1" customWidth="1"/>
    <col min="1293" max="1294" width="8.28515625" style="1" customWidth="1"/>
    <col min="1295" max="1295" width="6.28515625" style="1" customWidth="1"/>
    <col min="1296" max="1296" width="10.85546875" style="1" customWidth="1"/>
    <col min="1297" max="1297" width="7" style="1" customWidth="1"/>
    <col min="1298" max="1298" width="9" style="1" customWidth="1"/>
    <col min="1299" max="1299" width="9.85546875" style="1" customWidth="1"/>
    <col min="1300" max="1300" width="11.28515625" style="1" bestFit="1" customWidth="1"/>
    <col min="1301" max="1301" width="10.5703125" style="1" bestFit="1" customWidth="1"/>
    <col min="1302" max="1302" width="14.28515625" style="1" bestFit="1" customWidth="1"/>
    <col min="1303" max="1303" width="8.28515625" style="1" customWidth="1"/>
    <col min="1304" max="1310" width="0" style="1" hidden="1" customWidth="1"/>
    <col min="1311" max="1311" width="10.28515625" style="1"/>
    <col min="1312" max="1312" width="8.5703125" style="1" customWidth="1"/>
    <col min="1313" max="1313" width="11.85546875" style="1" customWidth="1"/>
    <col min="1314" max="1314" width="6.140625" style="1" customWidth="1"/>
    <col min="1315" max="1315" width="12.5703125" style="1" customWidth="1"/>
    <col min="1316" max="1536" width="10.28515625" style="1"/>
    <col min="1537" max="1537" width="3.7109375" style="1" customWidth="1"/>
    <col min="1538" max="1538" width="8.85546875" style="1" customWidth="1"/>
    <col min="1539" max="1539" width="26.28515625" style="1" customWidth="1"/>
    <col min="1540" max="1540" width="7.140625" style="1" customWidth="1"/>
    <col min="1541" max="1541" width="22.85546875" style="1" customWidth="1"/>
    <col min="1542" max="1542" width="6.140625" style="1" customWidth="1"/>
    <col min="1543" max="1543" width="4.85546875" style="1" customWidth="1"/>
    <col min="1544" max="1544" width="6.5703125" style="1" customWidth="1"/>
    <col min="1545" max="1545" width="6.7109375" style="1" customWidth="1"/>
    <col min="1546" max="1546" width="0" style="1" hidden="1" customWidth="1"/>
    <col min="1547" max="1547" width="11.42578125" style="1" customWidth="1"/>
    <col min="1548" max="1548" width="0" style="1" hidden="1" customWidth="1"/>
    <col min="1549" max="1550" width="8.28515625" style="1" customWidth="1"/>
    <col min="1551" max="1551" width="6.28515625" style="1" customWidth="1"/>
    <col min="1552" max="1552" width="10.85546875" style="1" customWidth="1"/>
    <col min="1553" max="1553" width="7" style="1" customWidth="1"/>
    <col min="1554" max="1554" width="9" style="1" customWidth="1"/>
    <col min="1555" max="1555" width="9.85546875" style="1" customWidth="1"/>
    <col min="1556" max="1556" width="11.28515625" style="1" bestFit="1" customWidth="1"/>
    <col min="1557" max="1557" width="10.5703125" style="1" bestFit="1" customWidth="1"/>
    <col min="1558" max="1558" width="14.28515625" style="1" bestFit="1" customWidth="1"/>
    <col min="1559" max="1559" width="8.28515625" style="1" customWidth="1"/>
    <col min="1560" max="1566" width="0" style="1" hidden="1" customWidth="1"/>
    <col min="1567" max="1567" width="10.28515625" style="1"/>
    <col min="1568" max="1568" width="8.5703125" style="1" customWidth="1"/>
    <col min="1569" max="1569" width="11.85546875" style="1" customWidth="1"/>
    <col min="1570" max="1570" width="6.140625" style="1" customWidth="1"/>
    <col min="1571" max="1571" width="12.5703125" style="1" customWidth="1"/>
    <col min="1572" max="1792" width="10.28515625" style="1"/>
    <col min="1793" max="1793" width="3.7109375" style="1" customWidth="1"/>
    <col min="1794" max="1794" width="8.85546875" style="1" customWidth="1"/>
    <col min="1795" max="1795" width="26.28515625" style="1" customWidth="1"/>
    <col min="1796" max="1796" width="7.140625" style="1" customWidth="1"/>
    <col min="1797" max="1797" width="22.85546875" style="1" customWidth="1"/>
    <col min="1798" max="1798" width="6.140625" style="1" customWidth="1"/>
    <col min="1799" max="1799" width="4.85546875" style="1" customWidth="1"/>
    <col min="1800" max="1800" width="6.5703125" style="1" customWidth="1"/>
    <col min="1801" max="1801" width="6.7109375" style="1" customWidth="1"/>
    <col min="1802" max="1802" width="0" style="1" hidden="1" customWidth="1"/>
    <col min="1803" max="1803" width="11.42578125" style="1" customWidth="1"/>
    <col min="1804" max="1804" width="0" style="1" hidden="1" customWidth="1"/>
    <col min="1805" max="1806" width="8.28515625" style="1" customWidth="1"/>
    <col min="1807" max="1807" width="6.28515625" style="1" customWidth="1"/>
    <col min="1808" max="1808" width="10.85546875" style="1" customWidth="1"/>
    <col min="1809" max="1809" width="7" style="1" customWidth="1"/>
    <col min="1810" max="1810" width="9" style="1" customWidth="1"/>
    <col min="1811" max="1811" width="9.85546875" style="1" customWidth="1"/>
    <col min="1812" max="1812" width="11.28515625" style="1" bestFit="1" customWidth="1"/>
    <col min="1813" max="1813" width="10.5703125" style="1" bestFit="1" customWidth="1"/>
    <col min="1814" max="1814" width="14.28515625" style="1" bestFit="1" customWidth="1"/>
    <col min="1815" max="1815" width="8.28515625" style="1" customWidth="1"/>
    <col min="1816" max="1822" width="0" style="1" hidden="1" customWidth="1"/>
    <col min="1823" max="1823" width="10.28515625" style="1"/>
    <col min="1824" max="1824" width="8.5703125" style="1" customWidth="1"/>
    <col min="1825" max="1825" width="11.85546875" style="1" customWidth="1"/>
    <col min="1826" max="1826" width="6.140625" style="1" customWidth="1"/>
    <col min="1827" max="1827" width="12.5703125" style="1" customWidth="1"/>
    <col min="1828" max="2048" width="10.28515625" style="1"/>
    <col min="2049" max="2049" width="3.7109375" style="1" customWidth="1"/>
    <col min="2050" max="2050" width="8.85546875" style="1" customWidth="1"/>
    <col min="2051" max="2051" width="26.28515625" style="1" customWidth="1"/>
    <col min="2052" max="2052" width="7.140625" style="1" customWidth="1"/>
    <col min="2053" max="2053" width="22.85546875" style="1" customWidth="1"/>
    <col min="2054" max="2054" width="6.140625" style="1" customWidth="1"/>
    <col min="2055" max="2055" width="4.85546875" style="1" customWidth="1"/>
    <col min="2056" max="2056" width="6.5703125" style="1" customWidth="1"/>
    <col min="2057" max="2057" width="6.7109375" style="1" customWidth="1"/>
    <col min="2058" max="2058" width="0" style="1" hidden="1" customWidth="1"/>
    <col min="2059" max="2059" width="11.42578125" style="1" customWidth="1"/>
    <col min="2060" max="2060" width="0" style="1" hidden="1" customWidth="1"/>
    <col min="2061" max="2062" width="8.28515625" style="1" customWidth="1"/>
    <col min="2063" max="2063" width="6.28515625" style="1" customWidth="1"/>
    <col min="2064" max="2064" width="10.85546875" style="1" customWidth="1"/>
    <col min="2065" max="2065" width="7" style="1" customWidth="1"/>
    <col min="2066" max="2066" width="9" style="1" customWidth="1"/>
    <col min="2067" max="2067" width="9.85546875" style="1" customWidth="1"/>
    <col min="2068" max="2068" width="11.28515625" style="1" bestFit="1" customWidth="1"/>
    <col min="2069" max="2069" width="10.5703125" style="1" bestFit="1" customWidth="1"/>
    <col min="2070" max="2070" width="14.28515625" style="1" bestFit="1" customWidth="1"/>
    <col min="2071" max="2071" width="8.28515625" style="1" customWidth="1"/>
    <col min="2072" max="2078" width="0" style="1" hidden="1" customWidth="1"/>
    <col min="2079" max="2079" width="10.28515625" style="1"/>
    <col min="2080" max="2080" width="8.5703125" style="1" customWidth="1"/>
    <col min="2081" max="2081" width="11.85546875" style="1" customWidth="1"/>
    <col min="2082" max="2082" width="6.140625" style="1" customWidth="1"/>
    <col min="2083" max="2083" width="12.5703125" style="1" customWidth="1"/>
    <col min="2084" max="2304" width="10.28515625" style="1"/>
    <col min="2305" max="2305" width="3.7109375" style="1" customWidth="1"/>
    <col min="2306" max="2306" width="8.85546875" style="1" customWidth="1"/>
    <col min="2307" max="2307" width="26.28515625" style="1" customWidth="1"/>
    <col min="2308" max="2308" width="7.140625" style="1" customWidth="1"/>
    <col min="2309" max="2309" width="22.85546875" style="1" customWidth="1"/>
    <col min="2310" max="2310" width="6.140625" style="1" customWidth="1"/>
    <col min="2311" max="2311" width="4.85546875" style="1" customWidth="1"/>
    <col min="2312" max="2312" width="6.5703125" style="1" customWidth="1"/>
    <col min="2313" max="2313" width="6.7109375" style="1" customWidth="1"/>
    <col min="2314" max="2314" width="0" style="1" hidden="1" customWidth="1"/>
    <col min="2315" max="2315" width="11.42578125" style="1" customWidth="1"/>
    <col min="2316" max="2316" width="0" style="1" hidden="1" customWidth="1"/>
    <col min="2317" max="2318" width="8.28515625" style="1" customWidth="1"/>
    <col min="2319" max="2319" width="6.28515625" style="1" customWidth="1"/>
    <col min="2320" max="2320" width="10.85546875" style="1" customWidth="1"/>
    <col min="2321" max="2321" width="7" style="1" customWidth="1"/>
    <col min="2322" max="2322" width="9" style="1" customWidth="1"/>
    <col min="2323" max="2323" width="9.85546875" style="1" customWidth="1"/>
    <col min="2324" max="2324" width="11.28515625" style="1" bestFit="1" customWidth="1"/>
    <col min="2325" max="2325" width="10.5703125" style="1" bestFit="1" customWidth="1"/>
    <col min="2326" max="2326" width="14.28515625" style="1" bestFit="1" customWidth="1"/>
    <col min="2327" max="2327" width="8.28515625" style="1" customWidth="1"/>
    <col min="2328" max="2334" width="0" style="1" hidden="1" customWidth="1"/>
    <col min="2335" max="2335" width="10.28515625" style="1"/>
    <col min="2336" max="2336" width="8.5703125" style="1" customWidth="1"/>
    <col min="2337" max="2337" width="11.85546875" style="1" customWidth="1"/>
    <col min="2338" max="2338" width="6.140625" style="1" customWidth="1"/>
    <col min="2339" max="2339" width="12.5703125" style="1" customWidth="1"/>
    <col min="2340" max="2560" width="10.28515625" style="1"/>
    <col min="2561" max="2561" width="3.7109375" style="1" customWidth="1"/>
    <col min="2562" max="2562" width="8.85546875" style="1" customWidth="1"/>
    <col min="2563" max="2563" width="26.28515625" style="1" customWidth="1"/>
    <col min="2564" max="2564" width="7.140625" style="1" customWidth="1"/>
    <col min="2565" max="2565" width="22.85546875" style="1" customWidth="1"/>
    <col min="2566" max="2566" width="6.140625" style="1" customWidth="1"/>
    <col min="2567" max="2567" width="4.85546875" style="1" customWidth="1"/>
    <col min="2568" max="2568" width="6.5703125" style="1" customWidth="1"/>
    <col min="2569" max="2569" width="6.7109375" style="1" customWidth="1"/>
    <col min="2570" max="2570" width="0" style="1" hidden="1" customWidth="1"/>
    <col min="2571" max="2571" width="11.42578125" style="1" customWidth="1"/>
    <col min="2572" max="2572" width="0" style="1" hidden="1" customWidth="1"/>
    <col min="2573" max="2574" width="8.28515625" style="1" customWidth="1"/>
    <col min="2575" max="2575" width="6.28515625" style="1" customWidth="1"/>
    <col min="2576" max="2576" width="10.85546875" style="1" customWidth="1"/>
    <col min="2577" max="2577" width="7" style="1" customWidth="1"/>
    <col min="2578" max="2578" width="9" style="1" customWidth="1"/>
    <col min="2579" max="2579" width="9.85546875" style="1" customWidth="1"/>
    <col min="2580" max="2580" width="11.28515625" style="1" bestFit="1" customWidth="1"/>
    <col min="2581" max="2581" width="10.5703125" style="1" bestFit="1" customWidth="1"/>
    <col min="2582" max="2582" width="14.28515625" style="1" bestFit="1" customWidth="1"/>
    <col min="2583" max="2583" width="8.28515625" style="1" customWidth="1"/>
    <col min="2584" max="2590" width="0" style="1" hidden="1" customWidth="1"/>
    <col min="2591" max="2591" width="10.28515625" style="1"/>
    <col min="2592" max="2592" width="8.5703125" style="1" customWidth="1"/>
    <col min="2593" max="2593" width="11.85546875" style="1" customWidth="1"/>
    <col min="2594" max="2594" width="6.140625" style="1" customWidth="1"/>
    <col min="2595" max="2595" width="12.5703125" style="1" customWidth="1"/>
    <col min="2596" max="2816" width="10.28515625" style="1"/>
    <col min="2817" max="2817" width="3.7109375" style="1" customWidth="1"/>
    <col min="2818" max="2818" width="8.85546875" style="1" customWidth="1"/>
    <col min="2819" max="2819" width="26.28515625" style="1" customWidth="1"/>
    <col min="2820" max="2820" width="7.140625" style="1" customWidth="1"/>
    <col min="2821" max="2821" width="22.85546875" style="1" customWidth="1"/>
    <col min="2822" max="2822" width="6.140625" style="1" customWidth="1"/>
    <col min="2823" max="2823" width="4.85546875" style="1" customWidth="1"/>
    <col min="2824" max="2824" width="6.5703125" style="1" customWidth="1"/>
    <col min="2825" max="2825" width="6.7109375" style="1" customWidth="1"/>
    <col min="2826" max="2826" width="0" style="1" hidden="1" customWidth="1"/>
    <col min="2827" max="2827" width="11.42578125" style="1" customWidth="1"/>
    <col min="2828" max="2828" width="0" style="1" hidden="1" customWidth="1"/>
    <col min="2829" max="2830" width="8.28515625" style="1" customWidth="1"/>
    <col min="2831" max="2831" width="6.28515625" style="1" customWidth="1"/>
    <col min="2832" max="2832" width="10.85546875" style="1" customWidth="1"/>
    <col min="2833" max="2833" width="7" style="1" customWidth="1"/>
    <col min="2834" max="2834" width="9" style="1" customWidth="1"/>
    <col min="2835" max="2835" width="9.85546875" style="1" customWidth="1"/>
    <col min="2836" max="2836" width="11.28515625" style="1" bestFit="1" customWidth="1"/>
    <col min="2837" max="2837" width="10.5703125" style="1" bestFit="1" customWidth="1"/>
    <col min="2838" max="2838" width="14.28515625" style="1" bestFit="1" customWidth="1"/>
    <col min="2839" max="2839" width="8.28515625" style="1" customWidth="1"/>
    <col min="2840" max="2846" width="0" style="1" hidden="1" customWidth="1"/>
    <col min="2847" max="2847" width="10.28515625" style="1"/>
    <col min="2848" max="2848" width="8.5703125" style="1" customWidth="1"/>
    <col min="2849" max="2849" width="11.85546875" style="1" customWidth="1"/>
    <col min="2850" max="2850" width="6.140625" style="1" customWidth="1"/>
    <col min="2851" max="2851" width="12.5703125" style="1" customWidth="1"/>
    <col min="2852" max="3072" width="10.28515625" style="1"/>
    <col min="3073" max="3073" width="3.7109375" style="1" customWidth="1"/>
    <col min="3074" max="3074" width="8.85546875" style="1" customWidth="1"/>
    <col min="3075" max="3075" width="26.28515625" style="1" customWidth="1"/>
    <col min="3076" max="3076" width="7.140625" style="1" customWidth="1"/>
    <col min="3077" max="3077" width="22.85546875" style="1" customWidth="1"/>
    <col min="3078" max="3078" width="6.140625" style="1" customWidth="1"/>
    <col min="3079" max="3079" width="4.85546875" style="1" customWidth="1"/>
    <col min="3080" max="3080" width="6.5703125" style="1" customWidth="1"/>
    <col min="3081" max="3081" width="6.7109375" style="1" customWidth="1"/>
    <col min="3082" max="3082" width="0" style="1" hidden="1" customWidth="1"/>
    <col min="3083" max="3083" width="11.42578125" style="1" customWidth="1"/>
    <col min="3084" max="3084" width="0" style="1" hidden="1" customWidth="1"/>
    <col min="3085" max="3086" width="8.28515625" style="1" customWidth="1"/>
    <col min="3087" max="3087" width="6.28515625" style="1" customWidth="1"/>
    <col min="3088" max="3088" width="10.85546875" style="1" customWidth="1"/>
    <col min="3089" max="3089" width="7" style="1" customWidth="1"/>
    <col min="3090" max="3090" width="9" style="1" customWidth="1"/>
    <col min="3091" max="3091" width="9.85546875" style="1" customWidth="1"/>
    <col min="3092" max="3092" width="11.28515625" style="1" bestFit="1" customWidth="1"/>
    <col min="3093" max="3093" width="10.5703125" style="1" bestFit="1" customWidth="1"/>
    <col min="3094" max="3094" width="14.28515625" style="1" bestFit="1" customWidth="1"/>
    <col min="3095" max="3095" width="8.28515625" style="1" customWidth="1"/>
    <col min="3096" max="3102" width="0" style="1" hidden="1" customWidth="1"/>
    <col min="3103" max="3103" width="10.28515625" style="1"/>
    <col min="3104" max="3104" width="8.5703125" style="1" customWidth="1"/>
    <col min="3105" max="3105" width="11.85546875" style="1" customWidth="1"/>
    <col min="3106" max="3106" width="6.140625" style="1" customWidth="1"/>
    <col min="3107" max="3107" width="12.5703125" style="1" customWidth="1"/>
    <col min="3108" max="3328" width="10.28515625" style="1"/>
    <col min="3329" max="3329" width="3.7109375" style="1" customWidth="1"/>
    <col min="3330" max="3330" width="8.85546875" style="1" customWidth="1"/>
    <col min="3331" max="3331" width="26.28515625" style="1" customWidth="1"/>
    <col min="3332" max="3332" width="7.140625" style="1" customWidth="1"/>
    <col min="3333" max="3333" width="22.85546875" style="1" customWidth="1"/>
    <col min="3334" max="3334" width="6.140625" style="1" customWidth="1"/>
    <col min="3335" max="3335" width="4.85546875" style="1" customWidth="1"/>
    <col min="3336" max="3336" width="6.5703125" style="1" customWidth="1"/>
    <col min="3337" max="3337" width="6.7109375" style="1" customWidth="1"/>
    <col min="3338" max="3338" width="0" style="1" hidden="1" customWidth="1"/>
    <col min="3339" max="3339" width="11.42578125" style="1" customWidth="1"/>
    <col min="3340" max="3340" width="0" style="1" hidden="1" customWidth="1"/>
    <col min="3341" max="3342" width="8.28515625" style="1" customWidth="1"/>
    <col min="3343" max="3343" width="6.28515625" style="1" customWidth="1"/>
    <col min="3344" max="3344" width="10.85546875" style="1" customWidth="1"/>
    <col min="3345" max="3345" width="7" style="1" customWidth="1"/>
    <col min="3346" max="3346" width="9" style="1" customWidth="1"/>
    <col min="3347" max="3347" width="9.85546875" style="1" customWidth="1"/>
    <col min="3348" max="3348" width="11.28515625" style="1" bestFit="1" customWidth="1"/>
    <col min="3349" max="3349" width="10.5703125" style="1" bestFit="1" customWidth="1"/>
    <col min="3350" max="3350" width="14.28515625" style="1" bestFit="1" customWidth="1"/>
    <col min="3351" max="3351" width="8.28515625" style="1" customWidth="1"/>
    <col min="3352" max="3358" width="0" style="1" hidden="1" customWidth="1"/>
    <col min="3359" max="3359" width="10.28515625" style="1"/>
    <col min="3360" max="3360" width="8.5703125" style="1" customWidth="1"/>
    <col min="3361" max="3361" width="11.85546875" style="1" customWidth="1"/>
    <col min="3362" max="3362" width="6.140625" style="1" customWidth="1"/>
    <col min="3363" max="3363" width="12.5703125" style="1" customWidth="1"/>
    <col min="3364" max="3584" width="10.28515625" style="1"/>
    <col min="3585" max="3585" width="3.7109375" style="1" customWidth="1"/>
    <col min="3586" max="3586" width="8.85546875" style="1" customWidth="1"/>
    <col min="3587" max="3587" width="26.28515625" style="1" customWidth="1"/>
    <col min="3588" max="3588" width="7.140625" style="1" customWidth="1"/>
    <col min="3589" max="3589" width="22.85546875" style="1" customWidth="1"/>
    <col min="3590" max="3590" width="6.140625" style="1" customWidth="1"/>
    <col min="3591" max="3591" width="4.85546875" style="1" customWidth="1"/>
    <col min="3592" max="3592" width="6.5703125" style="1" customWidth="1"/>
    <col min="3593" max="3593" width="6.7109375" style="1" customWidth="1"/>
    <col min="3594" max="3594" width="0" style="1" hidden="1" customWidth="1"/>
    <col min="3595" max="3595" width="11.42578125" style="1" customWidth="1"/>
    <col min="3596" max="3596" width="0" style="1" hidden="1" customWidth="1"/>
    <col min="3597" max="3598" width="8.28515625" style="1" customWidth="1"/>
    <col min="3599" max="3599" width="6.28515625" style="1" customWidth="1"/>
    <col min="3600" max="3600" width="10.85546875" style="1" customWidth="1"/>
    <col min="3601" max="3601" width="7" style="1" customWidth="1"/>
    <col min="3602" max="3602" width="9" style="1" customWidth="1"/>
    <col min="3603" max="3603" width="9.85546875" style="1" customWidth="1"/>
    <col min="3604" max="3604" width="11.28515625" style="1" bestFit="1" customWidth="1"/>
    <col min="3605" max="3605" width="10.5703125" style="1" bestFit="1" customWidth="1"/>
    <col min="3606" max="3606" width="14.28515625" style="1" bestFit="1" customWidth="1"/>
    <col min="3607" max="3607" width="8.28515625" style="1" customWidth="1"/>
    <col min="3608" max="3614" width="0" style="1" hidden="1" customWidth="1"/>
    <col min="3615" max="3615" width="10.28515625" style="1"/>
    <col min="3616" max="3616" width="8.5703125" style="1" customWidth="1"/>
    <col min="3617" max="3617" width="11.85546875" style="1" customWidth="1"/>
    <col min="3618" max="3618" width="6.140625" style="1" customWidth="1"/>
    <col min="3619" max="3619" width="12.5703125" style="1" customWidth="1"/>
    <col min="3620" max="3840" width="10.28515625" style="1"/>
    <col min="3841" max="3841" width="3.7109375" style="1" customWidth="1"/>
    <col min="3842" max="3842" width="8.85546875" style="1" customWidth="1"/>
    <col min="3843" max="3843" width="26.28515625" style="1" customWidth="1"/>
    <col min="3844" max="3844" width="7.140625" style="1" customWidth="1"/>
    <col min="3845" max="3845" width="22.85546875" style="1" customWidth="1"/>
    <col min="3846" max="3846" width="6.140625" style="1" customWidth="1"/>
    <col min="3847" max="3847" width="4.85546875" style="1" customWidth="1"/>
    <col min="3848" max="3848" width="6.5703125" style="1" customWidth="1"/>
    <col min="3849" max="3849" width="6.7109375" style="1" customWidth="1"/>
    <col min="3850" max="3850" width="0" style="1" hidden="1" customWidth="1"/>
    <col min="3851" max="3851" width="11.42578125" style="1" customWidth="1"/>
    <col min="3852" max="3852" width="0" style="1" hidden="1" customWidth="1"/>
    <col min="3853" max="3854" width="8.28515625" style="1" customWidth="1"/>
    <col min="3855" max="3855" width="6.28515625" style="1" customWidth="1"/>
    <col min="3856" max="3856" width="10.85546875" style="1" customWidth="1"/>
    <col min="3857" max="3857" width="7" style="1" customWidth="1"/>
    <col min="3858" max="3858" width="9" style="1" customWidth="1"/>
    <col min="3859" max="3859" width="9.85546875" style="1" customWidth="1"/>
    <col min="3860" max="3860" width="11.28515625" style="1" bestFit="1" customWidth="1"/>
    <col min="3861" max="3861" width="10.5703125" style="1" bestFit="1" customWidth="1"/>
    <col min="3862" max="3862" width="14.28515625" style="1" bestFit="1" customWidth="1"/>
    <col min="3863" max="3863" width="8.28515625" style="1" customWidth="1"/>
    <col min="3864" max="3870" width="0" style="1" hidden="1" customWidth="1"/>
    <col min="3871" max="3871" width="10.28515625" style="1"/>
    <col min="3872" max="3872" width="8.5703125" style="1" customWidth="1"/>
    <col min="3873" max="3873" width="11.85546875" style="1" customWidth="1"/>
    <col min="3874" max="3874" width="6.140625" style="1" customWidth="1"/>
    <col min="3875" max="3875" width="12.5703125" style="1" customWidth="1"/>
    <col min="3876" max="4096" width="10.28515625" style="1"/>
    <col min="4097" max="4097" width="3.7109375" style="1" customWidth="1"/>
    <col min="4098" max="4098" width="8.85546875" style="1" customWidth="1"/>
    <col min="4099" max="4099" width="26.28515625" style="1" customWidth="1"/>
    <col min="4100" max="4100" width="7.140625" style="1" customWidth="1"/>
    <col min="4101" max="4101" width="22.85546875" style="1" customWidth="1"/>
    <col min="4102" max="4102" width="6.140625" style="1" customWidth="1"/>
    <col min="4103" max="4103" width="4.85546875" style="1" customWidth="1"/>
    <col min="4104" max="4104" width="6.5703125" style="1" customWidth="1"/>
    <col min="4105" max="4105" width="6.7109375" style="1" customWidth="1"/>
    <col min="4106" max="4106" width="0" style="1" hidden="1" customWidth="1"/>
    <col min="4107" max="4107" width="11.42578125" style="1" customWidth="1"/>
    <col min="4108" max="4108" width="0" style="1" hidden="1" customWidth="1"/>
    <col min="4109" max="4110" width="8.28515625" style="1" customWidth="1"/>
    <col min="4111" max="4111" width="6.28515625" style="1" customWidth="1"/>
    <col min="4112" max="4112" width="10.85546875" style="1" customWidth="1"/>
    <col min="4113" max="4113" width="7" style="1" customWidth="1"/>
    <col min="4114" max="4114" width="9" style="1" customWidth="1"/>
    <col min="4115" max="4115" width="9.85546875" style="1" customWidth="1"/>
    <col min="4116" max="4116" width="11.28515625" style="1" bestFit="1" customWidth="1"/>
    <col min="4117" max="4117" width="10.5703125" style="1" bestFit="1" customWidth="1"/>
    <col min="4118" max="4118" width="14.28515625" style="1" bestFit="1" customWidth="1"/>
    <col min="4119" max="4119" width="8.28515625" style="1" customWidth="1"/>
    <col min="4120" max="4126" width="0" style="1" hidden="1" customWidth="1"/>
    <col min="4127" max="4127" width="10.28515625" style="1"/>
    <col min="4128" max="4128" width="8.5703125" style="1" customWidth="1"/>
    <col min="4129" max="4129" width="11.85546875" style="1" customWidth="1"/>
    <col min="4130" max="4130" width="6.140625" style="1" customWidth="1"/>
    <col min="4131" max="4131" width="12.5703125" style="1" customWidth="1"/>
    <col min="4132" max="4352" width="10.28515625" style="1"/>
    <col min="4353" max="4353" width="3.7109375" style="1" customWidth="1"/>
    <col min="4354" max="4354" width="8.85546875" style="1" customWidth="1"/>
    <col min="4355" max="4355" width="26.28515625" style="1" customWidth="1"/>
    <col min="4356" max="4356" width="7.140625" style="1" customWidth="1"/>
    <col min="4357" max="4357" width="22.85546875" style="1" customWidth="1"/>
    <col min="4358" max="4358" width="6.140625" style="1" customWidth="1"/>
    <col min="4359" max="4359" width="4.85546875" style="1" customWidth="1"/>
    <col min="4360" max="4360" width="6.5703125" style="1" customWidth="1"/>
    <col min="4361" max="4361" width="6.7109375" style="1" customWidth="1"/>
    <col min="4362" max="4362" width="0" style="1" hidden="1" customWidth="1"/>
    <col min="4363" max="4363" width="11.42578125" style="1" customWidth="1"/>
    <col min="4364" max="4364" width="0" style="1" hidden="1" customWidth="1"/>
    <col min="4365" max="4366" width="8.28515625" style="1" customWidth="1"/>
    <col min="4367" max="4367" width="6.28515625" style="1" customWidth="1"/>
    <col min="4368" max="4368" width="10.85546875" style="1" customWidth="1"/>
    <col min="4369" max="4369" width="7" style="1" customWidth="1"/>
    <col min="4370" max="4370" width="9" style="1" customWidth="1"/>
    <col min="4371" max="4371" width="9.85546875" style="1" customWidth="1"/>
    <col min="4372" max="4372" width="11.28515625" style="1" bestFit="1" customWidth="1"/>
    <col min="4373" max="4373" width="10.5703125" style="1" bestFit="1" customWidth="1"/>
    <col min="4374" max="4374" width="14.28515625" style="1" bestFit="1" customWidth="1"/>
    <col min="4375" max="4375" width="8.28515625" style="1" customWidth="1"/>
    <col min="4376" max="4382" width="0" style="1" hidden="1" customWidth="1"/>
    <col min="4383" max="4383" width="10.28515625" style="1"/>
    <col min="4384" max="4384" width="8.5703125" style="1" customWidth="1"/>
    <col min="4385" max="4385" width="11.85546875" style="1" customWidth="1"/>
    <col min="4386" max="4386" width="6.140625" style="1" customWidth="1"/>
    <col min="4387" max="4387" width="12.5703125" style="1" customWidth="1"/>
    <col min="4388" max="4608" width="10.28515625" style="1"/>
    <col min="4609" max="4609" width="3.7109375" style="1" customWidth="1"/>
    <col min="4610" max="4610" width="8.85546875" style="1" customWidth="1"/>
    <col min="4611" max="4611" width="26.28515625" style="1" customWidth="1"/>
    <col min="4612" max="4612" width="7.140625" style="1" customWidth="1"/>
    <col min="4613" max="4613" width="22.85546875" style="1" customWidth="1"/>
    <col min="4614" max="4614" width="6.140625" style="1" customWidth="1"/>
    <col min="4615" max="4615" width="4.85546875" style="1" customWidth="1"/>
    <col min="4616" max="4616" width="6.5703125" style="1" customWidth="1"/>
    <col min="4617" max="4617" width="6.7109375" style="1" customWidth="1"/>
    <col min="4618" max="4618" width="0" style="1" hidden="1" customWidth="1"/>
    <col min="4619" max="4619" width="11.42578125" style="1" customWidth="1"/>
    <col min="4620" max="4620" width="0" style="1" hidden="1" customWidth="1"/>
    <col min="4621" max="4622" width="8.28515625" style="1" customWidth="1"/>
    <col min="4623" max="4623" width="6.28515625" style="1" customWidth="1"/>
    <col min="4624" max="4624" width="10.85546875" style="1" customWidth="1"/>
    <col min="4625" max="4625" width="7" style="1" customWidth="1"/>
    <col min="4626" max="4626" width="9" style="1" customWidth="1"/>
    <col min="4627" max="4627" width="9.85546875" style="1" customWidth="1"/>
    <col min="4628" max="4628" width="11.28515625" style="1" bestFit="1" customWidth="1"/>
    <col min="4629" max="4629" width="10.5703125" style="1" bestFit="1" customWidth="1"/>
    <col min="4630" max="4630" width="14.28515625" style="1" bestFit="1" customWidth="1"/>
    <col min="4631" max="4631" width="8.28515625" style="1" customWidth="1"/>
    <col min="4632" max="4638" width="0" style="1" hidden="1" customWidth="1"/>
    <col min="4639" max="4639" width="10.28515625" style="1"/>
    <col min="4640" max="4640" width="8.5703125" style="1" customWidth="1"/>
    <col min="4641" max="4641" width="11.85546875" style="1" customWidth="1"/>
    <col min="4642" max="4642" width="6.140625" style="1" customWidth="1"/>
    <col min="4643" max="4643" width="12.5703125" style="1" customWidth="1"/>
    <col min="4644" max="4864" width="10.28515625" style="1"/>
    <col min="4865" max="4865" width="3.7109375" style="1" customWidth="1"/>
    <col min="4866" max="4866" width="8.85546875" style="1" customWidth="1"/>
    <col min="4867" max="4867" width="26.28515625" style="1" customWidth="1"/>
    <col min="4868" max="4868" width="7.140625" style="1" customWidth="1"/>
    <col min="4869" max="4869" width="22.85546875" style="1" customWidth="1"/>
    <col min="4870" max="4870" width="6.140625" style="1" customWidth="1"/>
    <col min="4871" max="4871" width="4.85546875" style="1" customWidth="1"/>
    <col min="4872" max="4872" width="6.5703125" style="1" customWidth="1"/>
    <col min="4873" max="4873" width="6.7109375" style="1" customWidth="1"/>
    <col min="4874" max="4874" width="0" style="1" hidden="1" customWidth="1"/>
    <col min="4875" max="4875" width="11.42578125" style="1" customWidth="1"/>
    <col min="4876" max="4876" width="0" style="1" hidden="1" customWidth="1"/>
    <col min="4877" max="4878" width="8.28515625" style="1" customWidth="1"/>
    <col min="4879" max="4879" width="6.28515625" style="1" customWidth="1"/>
    <col min="4880" max="4880" width="10.85546875" style="1" customWidth="1"/>
    <col min="4881" max="4881" width="7" style="1" customWidth="1"/>
    <col min="4882" max="4882" width="9" style="1" customWidth="1"/>
    <col min="4883" max="4883" width="9.85546875" style="1" customWidth="1"/>
    <col min="4884" max="4884" width="11.28515625" style="1" bestFit="1" customWidth="1"/>
    <col min="4885" max="4885" width="10.5703125" style="1" bestFit="1" customWidth="1"/>
    <col min="4886" max="4886" width="14.28515625" style="1" bestFit="1" customWidth="1"/>
    <col min="4887" max="4887" width="8.28515625" style="1" customWidth="1"/>
    <col min="4888" max="4894" width="0" style="1" hidden="1" customWidth="1"/>
    <col min="4895" max="4895" width="10.28515625" style="1"/>
    <col min="4896" max="4896" width="8.5703125" style="1" customWidth="1"/>
    <col min="4897" max="4897" width="11.85546875" style="1" customWidth="1"/>
    <col min="4898" max="4898" width="6.140625" style="1" customWidth="1"/>
    <col min="4899" max="4899" width="12.5703125" style="1" customWidth="1"/>
    <col min="4900" max="5120" width="10.28515625" style="1"/>
    <col min="5121" max="5121" width="3.7109375" style="1" customWidth="1"/>
    <col min="5122" max="5122" width="8.85546875" style="1" customWidth="1"/>
    <col min="5123" max="5123" width="26.28515625" style="1" customWidth="1"/>
    <col min="5124" max="5124" width="7.140625" style="1" customWidth="1"/>
    <col min="5125" max="5125" width="22.85546875" style="1" customWidth="1"/>
    <col min="5126" max="5126" width="6.140625" style="1" customWidth="1"/>
    <col min="5127" max="5127" width="4.85546875" style="1" customWidth="1"/>
    <col min="5128" max="5128" width="6.5703125" style="1" customWidth="1"/>
    <col min="5129" max="5129" width="6.7109375" style="1" customWidth="1"/>
    <col min="5130" max="5130" width="0" style="1" hidden="1" customWidth="1"/>
    <col min="5131" max="5131" width="11.42578125" style="1" customWidth="1"/>
    <col min="5132" max="5132" width="0" style="1" hidden="1" customWidth="1"/>
    <col min="5133" max="5134" width="8.28515625" style="1" customWidth="1"/>
    <col min="5135" max="5135" width="6.28515625" style="1" customWidth="1"/>
    <col min="5136" max="5136" width="10.85546875" style="1" customWidth="1"/>
    <col min="5137" max="5137" width="7" style="1" customWidth="1"/>
    <col min="5138" max="5138" width="9" style="1" customWidth="1"/>
    <col min="5139" max="5139" width="9.85546875" style="1" customWidth="1"/>
    <col min="5140" max="5140" width="11.28515625" style="1" bestFit="1" customWidth="1"/>
    <col min="5141" max="5141" width="10.5703125" style="1" bestFit="1" customWidth="1"/>
    <col min="5142" max="5142" width="14.28515625" style="1" bestFit="1" customWidth="1"/>
    <col min="5143" max="5143" width="8.28515625" style="1" customWidth="1"/>
    <col min="5144" max="5150" width="0" style="1" hidden="1" customWidth="1"/>
    <col min="5151" max="5151" width="10.28515625" style="1"/>
    <col min="5152" max="5152" width="8.5703125" style="1" customWidth="1"/>
    <col min="5153" max="5153" width="11.85546875" style="1" customWidth="1"/>
    <col min="5154" max="5154" width="6.140625" style="1" customWidth="1"/>
    <col min="5155" max="5155" width="12.5703125" style="1" customWidth="1"/>
    <col min="5156" max="5376" width="10.28515625" style="1"/>
    <col min="5377" max="5377" width="3.7109375" style="1" customWidth="1"/>
    <col min="5378" max="5378" width="8.85546875" style="1" customWidth="1"/>
    <col min="5379" max="5379" width="26.28515625" style="1" customWidth="1"/>
    <col min="5380" max="5380" width="7.140625" style="1" customWidth="1"/>
    <col min="5381" max="5381" width="22.85546875" style="1" customWidth="1"/>
    <col min="5382" max="5382" width="6.140625" style="1" customWidth="1"/>
    <col min="5383" max="5383" width="4.85546875" style="1" customWidth="1"/>
    <col min="5384" max="5384" width="6.5703125" style="1" customWidth="1"/>
    <col min="5385" max="5385" width="6.7109375" style="1" customWidth="1"/>
    <col min="5386" max="5386" width="0" style="1" hidden="1" customWidth="1"/>
    <col min="5387" max="5387" width="11.42578125" style="1" customWidth="1"/>
    <col min="5388" max="5388" width="0" style="1" hidden="1" customWidth="1"/>
    <col min="5389" max="5390" width="8.28515625" style="1" customWidth="1"/>
    <col min="5391" max="5391" width="6.28515625" style="1" customWidth="1"/>
    <col min="5392" max="5392" width="10.85546875" style="1" customWidth="1"/>
    <col min="5393" max="5393" width="7" style="1" customWidth="1"/>
    <col min="5394" max="5394" width="9" style="1" customWidth="1"/>
    <col min="5395" max="5395" width="9.85546875" style="1" customWidth="1"/>
    <col min="5396" max="5396" width="11.28515625" style="1" bestFit="1" customWidth="1"/>
    <col min="5397" max="5397" width="10.5703125" style="1" bestFit="1" customWidth="1"/>
    <col min="5398" max="5398" width="14.28515625" style="1" bestFit="1" customWidth="1"/>
    <col min="5399" max="5399" width="8.28515625" style="1" customWidth="1"/>
    <col min="5400" max="5406" width="0" style="1" hidden="1" customWidth="1"/>
    <col min="5407" max="5407" width="10.28515625" style="1"/>
    <col min="5408" max="5408" width="8.5703125" style="1" customWidth="1"/>
    <col min="5409" max="5409" width="11.85546875" style="1" customWidth="1"/>
    <col min="5410" max="5410" width="6.140625" style="1" customWidth="1"/>
    <col min="5411" max="5411" width="12.5703125" style="1" customWidth="1"/>
    <col min="5412" max="5632" width="10.28515625" style="1"/>
    <col min="5633" max="5633" width="3.7109375" style="1" customWidth="1"/>
    <col min="5634" max="5634" width="8.85546875" style="1" customWidth="1"/>
    <col min="5635" max="5635" width="26.28515625" style="1" customWidth="1"/>
    <col min="5636" max="5636" width="7.140625" style="1" customWidth="1"/>
    <col min="5637" max="5637" width="22.85546875" style="1" customWidth="1"/>
    <col min="5638" max="5638" width="6.140625" style="1" customWidth="1"/>
    <col min="5639" max="5639" width="4.85546875" style="1" customWidth="1"/>
    <col min="5640" max="5640" width="6.5703125" style="1" customWidth="1"/>
    <col min="5641" max="5641" width="6.7109375" style="1" customWidth="1"/>
    <col min="5642" max="5642" width="0" style="1" hidden="1" customWidth="1"/>
    <col min="5643" max="5643" width="11.42578125" style="1" customWidth="1"/>
    <col min="5644" max="5644" width="0" style="1" hidden="1" customWidth="1"/>
    <col min="5645" max="5646" width="8.28515625" style="1" customWidth="1"/>
    <col min="5647" max="5647" width="6.28515625" style="1" customWidth="1"/>
    <col min="5648" max="5648" width="10.85546875" style="1" customWidth="1"/>
    <col min="5649" max="5649" width="7" style="1" customWidth="1"/>
    <col min="5650" max="5650" width="9" style="1" customWidth="1"/>
    <col min="5651" max="5651" width="9.85546875" style="1" customWidth="1"/>
    <col min="5652" max="5652" width="11.28515625" style="1" bestFit="1" customWidth="1"/>
    <col min="5653" max="5653" width="10.5703125" style="1" bestFit="1" customWidth="1"/>
    <col min="5654" max="5654" width="14.28515625" style="1" bestFit="1" customWidth="1"/>
    <col min="5655" max="5655" width="8.28515625" style="1" customWidth="1"/>
    <col min="5656" max="5662" width="0" style="1" hidden="1" customWidth="1"/>
    <col min="5663" max="5663" width="10.28515625" style="1"/>
    <col min="5664" max="5664" width="8.5703125" style="1" customWidth="1"/>
    <col min="5665" max="5665" width="11.85546875" style="1" customWidth="1"/>
    <col min="5666" max="5666" width="6.140625" style="1" customWidth="1"/>
    <col min="5667" max="5667" width="12.5703125" style="1" customWidth="1"/>
    <col min="5668" max="5888" width="10.28515625" style="1"/>
    <col min="5889" max="5889" width="3.7109375" style="1" customWidth="1"/>
    <col min="5890" max="5890" width="8.85546875" style="1" customWidth="1"/>
    <col min="5891" max="5891" width="26.28515625" style="1" customWidth="1"/>
    <col min="5892" max="5892" width="7.140625" style="1" customWidth="1"/>
    <col min="5893" max="5893" width="22.85546875" style="1" customWidth="1"/>
    <col min="5894" max="5894" width="6.140625" style="1" customWidth="1"/>
    <col min="5895" max="5895" width="4.85546875" style="1" customWidth="1"/>
    <col min="5896" max="5896" width="6.5703125" style="1" customWidth="1"/>
    <col min="5897" max="5897" width="6.7109375" style="1" customWidth="1"/>
    <col min="5898" max="5898" width="0" style="1" hidden="1" customWidth="1"/>
    <col min="5899" max="5899" width="11.42578125" style="1" customWidth="1"/>
    <col min="5900" max="5900" width="0" style="1" hidden="1" customWidth="1"/>
    <col min="5901" max="5902" width="8.28515625" style="1" customWidth="1"/>
    <col min="5903" max="5903" width="6.28515625" style="1" customWidth="1"/>
    <col min="5904" max="5904" width="10.85546875" style="1" customWidth="1"/>
    <col min="5905" max="5905" width="7" style="1" customWidth="1"/>
    <col min="5906" max="5906" width="9" style="1" customWidth="1"/>
    <col min="5907" max="5907" width="9.85546875" style="1" customWidth="1"/>
    <col min="5908" max="5908" width="11.28515625" style="1" bestFit="1" customWidth="1"/>
    <col min="5909" max="5909" width="10.5703125" style="1" bestFit="1" customWidth="1"/>
    <col min="5910" max="5910" width="14.28515625" style="1" bestFit="1" customWidth="1"/>
    <col min="5911" max="5911" width="8.28515625" style="1" customWidth="1"/>
    <col min="5912" max="5918" width="0" style="1" hidden="1" customWidth="1"/>
    <col min="5919" max="5919" width="10.28515625" style="1"/>
    <col min="5920" max="5920" width="8.5703125" style="1" customWidth="1"/>
    <col min="5921" max="5921" width="11.85546875" style="1" customWidth="1"/>
    <col min="5922" max="5922" width="6.140625" style="1" customWidth="1"/>
    <col min="5923" max="5923" width="12.5703125" style="1" customWidth="1"/>
    <col min="5924" max="6144" width="10.28515625" style="1"/>
    <col min="6145" max="6145" width="3.7109375" style="1" customWidth="1"/>
    <col min="6146" max="6146" width="8.85546875" style="1" customWidth="1"/>
    <col min="6147" max="6147" width="26.28515625" style="1" customWidth="1"/>
    <col min="6148" max="6148" width="7.140625" style="1" customWidth="1"/>
    <col min="6149" max="6149" width="22.85546875" style="1" customWidth="1"/>
    <col min="6150" max="6150" width="6.140625" style="1" customWidth="1"/>
    <col min="6151" max="6151" width="4.85546875" style="1" customWidth="1"/>
    <col min="6152" max="6152" width="6.5703125" style="1" customWidth="1"/>
    <col min="6153" max="6153" width="6.7109375" style="1" customWidth="1"/>
    <col min="6154" max="6154" width="0" style="1" hidden="1" customWidth="1"/>
    <col min="6155" max="6155" width="11.42578125" style="1" customWidth="1"/>
    <col min="6156" max="6156" width="0" style="1" hidden="1" customWidth="1"/>
    <col min="6157" max="6158" width="8.28515625" style="1" customWidth="1"/>
    <col min="6159" max="6159" width="6.28515625" style="1" customWidth="1"/>
    <col min="6160" max="6160" width="10.85546875" style="1" customWidth="1"/>
    <col min="6161" max="6161" width="7" style="1" customWidth="1"/>
    <col min="6162" max="6162" width="9" style="1" customWidth="1"/>
    <col min="6163" max="6163" width="9.85546875" style="1" customWidth="1"/>
    <col min="6164" max="6164" width="11.28515625" style="1" bestFit="1" customWidth="1"/>
    <col min="6165" max="6165" width="10.5703125" style="1" bestFit="1" customWidth="1"/>
    <col min="6166" max="6166" width="14.28515625" style="1" bestFit="1" customWidth="1"/>
    <col min="6167" max="6167" width="8.28515625" style="1" customWidth="1"/>
    <col min="6168" max="6174" width="0" style="1" hidden="1" customWidth="1"/>
    <col min="6175" max="6175" width="10.28515625" style="1"/>
    <col min="6176" max="6176" width="8.5703125" style="1" customWidth="1"/>
    <col min="6177" max="6177" width="11.85546875" style="1" customWidth="1"/>
    <col min="6178" max="6178" width="6.140625" style="1" customWidth="1"/>
    <col min="6179" max="6179" width="12.5703125" style="1" customWidth="1"/>
    <col min="6180" max="6400" width="10.28515625" style="1"/>
    <col min="6401" max="6401" width="3.7109375" style="1" customWidth="1"/>
    <col min="6402" max="6402" width="8.85546875" style="1" customWidth="1"/>
    <col min="6403" max="6403" width="26.28515625" style="1" customWidth="1"/>
    <col min="6404" max="6404" width="7.140625" style="1" customWidth="1"/>
    <col min="6405" max="6405" width="22.85546875" style="1" customWidth="1"/>
    <col min="6406" max="6406" width="6.140625" style="1" customWidth="1"/>
    <col min="6407" max="6407" width="4.85546875" style="1" customWidth="1"/>
    <col min="6408" max="6408" width="6.5703125" style="1" customWidth="1"/>
    <col min="6409" max="6409" width="6.7109375" style="1" customWidth="1"/>
    <col min="6410" max="6410" width="0" style="1" hidden="1" customWidth="1"/>
    <col min="6411" max="6411" width="11.42578125" style="1" customWidth="1"/>
    <col min="6412" max="6412" width="0" style="1" hidden="1" customWidth="1"/>
    <col min="6413" max="6414" width="8.28515625" style="1" customWidth="1"/>
    <col min="6415" max="6415" width="6.28515625" style="1" customWidth="1"/>
    <col min="6416" max="6416" width="10.85546875" style="1" customWidth="1"/>
    <col min="6417" max="6417" width="7" style="1" customWidth="1"/>
    <col min="6418" max="6418" width="9" style="1" customWidth="1"/>
    <col min="6419" max="6419" width="9.85546875" style="1" customWidth="1"/>
    <col min="6420" max="6420" width="11.28515625" style="1" bestFit="1" customWidth="1"/>
    <col min="6421" max="6421" width="10.5703125" style="1" bestFit="1" customWidth="1"/>
    <col min="6422" max="6422" width="14.28515625" style="1" bestFit="1" customWidth="1"/>
    <col min="6423" max="6423" width="8.28515625" style="1" customWidth="1"/>
    <col min="6424" max="6430" width="0" style="1" hidden="1" customWidth="1"/>
    <col min="6431" max="6431" width="10.28515625" style="1"/>
    <col min="6432" max="6432" width="8.5703125" style="1" customWidth="1"/>
    <col min="6433" max="6433" width="11.85546875" style="1" customWidth="1"/>
    <col min="6434" max="6434" width="6.140625" style="1" customWidth="1"/>
    <col min="6435" max="6435" width="12.5703125" style="1" customWidth="1"/>
    <col min="6436" max="6656" width="10.28515625" style="1"/>
    <col min="6657" max="6657" width="3.7109375" style="1" customWidth="1"/>
    <col min="6658" max="6658" width="8.85546875" style="1" customWidth="1"/>
    <col min="6659" max="6659" width="26.28515625" style="1" customWidth="1"/>
    <col min="6660" max="6660" width="7.140625" style="1" customWidth="1"/>
    <col min="6661" max="6661" width="22.85546875" style="1" customWidth="1"/>
    <col min="6662" max="6662" width="6.140625" style="1" customWidth="1"/>
    <col min="6663" max="6663" width="4.85546875" style="1" customWidth="1"/>
    <col min="6664" max="6664" width="6.5703125" style="1" customWidth="1"/>
    <col min="6665" max="6665" width="6.7109375" style="1" customWidth="1"/>
    <col min="6666" max="6666" width="0" style="1" hidden="1" customWidth="1"/>
    <col min="6667" max="6667" width="11.42578125" style="1" customWidth="1"/>
    <col min="6668" max="6668" width="0" style="1" hidden="1" customWidth="1"/>
    <col min="6669" max="6670" width="8.28515625" style="1" customWidth="1"/>
    <col min="6671" max="6671" width="6.28515625" style="1" customWidth="1"/>
    <col min="6672" max="6672" width="10.85546875" style="1" customWidth="1"/>
    <col min="6673" max="6673" width="7" style="1" customWidth="1"/>
    <col min="6674" max="6674" width="9" style="1" customWidth="1"/>
    <col min="6675" max="6675" width="9.85546875" style="1" customWidth="1"/>
    <col min="6676" max="6676" width="11.28515625" style="1" bestFit="1" customWidth="1"/>
    <col min="6677" max="6677" width="10.5703125" style="1" bestFit="1" customWidth="1"/>
    <col min="6678" max="6678" width="14.28515625" style="1" bestFit="1" customWidth="1"/>
    <col min="6679" max="6679" width="8.28515625" style="1" customWidth="1"/>
    <col min="6680" max="6686" width="0" style="1" hidden="1" customWidth="1"/>
    <col min="6687" max="6687" width="10.28515625" style="1"/>
    <col min="6688" max="6688" width="8.5703125" style="1" customWidth="1"/>
    <col min="6689" max="6689" width="11.85546875" style="1" customWidth="1"/>
    <col min="6690" max="6690" width="6.140625" style="1" customWidth="1"/>
    <col min="6691" max="6691" width="12.5703125" style="1" customWidth="1"/>
    <col min="6692" max="6912" width="10.28515625" style="1"/>
    <col min="6913" max="6913" width="3.7109375" style="1" customWidth="1"/>
    <col min="6914" max="6914" width="8.85546875" style="1" customWidth="1"/>
    <col min="6915" max="6915" width="26.28515625" style="1" customWidth="1"/>
    <col min="6916" max="6916" width="7.140625" style="1" customWidth="1"/>
    <col min="6917" max="6917" width="22.85546875" style="1" customWidth="1"/>
    <col min="6918" max="6918" width="6.140625" style="1" customWidth="1"/>
    <col min="6919" max="6919" width="4.85546875" style="1" customWidth="1"/>
    <col min="6920" max="6920" width="6.5703125" style="1" customWidth="1"/>
    <col min="6921" max="6921" width="6.7109375" style="1" customWidth="1"/>
    <col min="6922" max="6922" width="0" style="1" hidden="1" customWidth="1"/>
    <col min="6923" max="6923" width="11.42578125" style="1" customWidth="1"/>
    <col min="6924" max="6924" width="0" style="1" hidden="1" customWidth="1"/>
    <col min="6925" max="6926" width="8.28515625" style="1" customWidth="1"/>
    <col min="6927" max="6927" width="6.28515625" style="1" customWidth="1"/>
    <col min="6928" max="6928" width="10.85546875" style="1" customWidth="1"/>
    <col min="6929" max="6929" width="7" style="1" customWidth="1"/>
    <col min="6930" max="6930" width="9" style="1" customWidth="1"/>
    <col min="6931" max="6931" width="9.85546875" style="1" customWidth="1"/>
    <col min="6932" max="6932" width="11.28515625" style="1" bestFit="1" customWidth="1"/>
    <col min="6933" max="6933" width="10.5703125" style="1" bestFit="1" customWidth="1"/>
    <col min="6934" max="6934" width="14.28515625" style="1" bestFit="1" customWidth="1"/>
    <col min="6935" max="6935" width="8.28515625" style="1" customWidth="1"/>
    <col min="6936" max="6942" width="0" style="1" hidden="1" customWidth="1"/>
    <col min="6943" max="6943" width="10.28515625" style="1"/>
    <col min="6944" max="6944" width="8.5703125" style="1" customWidth="1"/>
    <col min="6945" max="6945" width="11.85546875" style="1" customWidth="1"/>
    <col min="6946" max="6946" width="6.140625" style="1" customWidth="1"/>
    <col min="6947" max="6947" width="12.5703125" style="1" customWidth="1"/>
    <col min="6948" max="7168" width="10.28515625" style="1"/>
    <col min="7169" max="7169" width="3.7109375" style="1" customWidth="1"/>
    <col min="7170" max="7170" width="8.85546875" style="1" customWidth="1"/>
    <col min="7171" max="7171" width="26.28515625" style="1" customWidth="1"/>
    <col min="7172" max="7172" width="7.140625" style="1" customWidth="1"/>
    <col min="7173" max="7173" width="22.85546875" style="1" customWidth="1"/>
    <col min="7174" max="7174" width="6.140625" style="1" customWidth="1"/>
    <col min="7175" max="7175" width="4.85546875" style="1" customWidth="1"/>
    <col min="7176" max="7176" width="6.5703125" style="1" customWidth="1"/>
    <col min="7177" max="7177" width="6.7109375" style="1" customWidth="1"/>
    <col min="7178" max="7178" width="0" style="1" hidden="1" customWidth="1"/>
    <col min="7179" max="7179" width="11.42578125" style="1" customWidth="1"/>
    <col min="7180" max="7180" width="0" style="1" hidden="1" customWidth="1"/>
    <col min="7181" max="7182" width="8.28515625" style="1" customWidth="1"/>
    <col min="7183" max="7183" width="6.28515625" style="1" customWidth="1"/>
    <col min="7184" max="7184" width="10.85546875" style="1" customWidth="1"/>
    <col min="7185" max="7185" width="7" style="1" customWidth="1"/>
    <col min="7186" max="7186" width="9" style="1" customWidth="1"/>
    <col min="7187" max="7187" width="9.85546875" style="1" customWidth="1"/>
    <col min="7188" max="7188" width="11.28515625" style="1" bestFit="1" customWidth="1"/>
    <col min="7189" max="7189" width="10.5703125" style="1" bestFit="1" customWidth="1"/>
    <col min="7190" max="7190" width="14.28515625" style="1" bestFit="1" customWidth="1"/>
    <col min="7191" max="7191" width="8.28515625" style="1" customWidth="1"/>
    <col min="7192" max="7198" width="0" style="1" hidden="1" customWidth="1"/>
    <col min="7199" max="7199" width="10.28515625" style="1"/>
    <col min="7200" max="7200" width="8.5703125" style="1" customWidth="1"/>
    <col min="7201" max="7201" width="11.85546875" style="1" customWidth="1"/>
    <col min="7202" max="7202" width="6.140625" style="1" customWidth="1"/>
    <col min="7203" max="7203" width="12.5703125" style="1" customWidth="1"/>
    <col min="7204" max="7424" width="10.28515625" style="1"/>
    <col min="7425" max="7425" width="3.7109375" style="1" customWidth="1"/>
    <col min="7426" max="7426" width="8.85546875" style="1" customWidth="1"/>
    <col min="7427" max="7427" width="26.28515625" style="1" customWidth="1"/>
    <col min="7428" max="7428" width="7.140625" style="1" customWidth="1"/>
    <col min="7429" max="7429" width="22.85546875" style="1" customWidth="1"/>
    <col min="7430" max="7430" width="6.140625" style="1" customWidth="1"/>
    <col min="7431" max="7431" width="4.85546875" style="1" customWidth="1"/>
    <col min="7432" max="7432" width="6.5703125" style="1" customWidth="1"/>
    <col min="7433" max="7433" width="6.7109375" style="1" customWidth="1"/>
    <col min="7434" max="7434" width="0" style="1" hidden="1" customWidth="1"/>
    <col min="7435" max="7435" width="11.42578125" style="1" customWidth="1"/>
    <col min="7436" max="7436" width="0" style="1" hidden="1" customWidth="1"/>
    <col min="7437" max="7438" width="8.28515625" style="1" customWidth="1"/>
    <col min="7439" max="7439" width="6.28515625" style="1" customWidth="1"/>
    <col min="7440" max="7440" width="10.85546875" style="1" customWidth="1"/>
    <col min="7441" max="7441" width="7" style="1" customWidth="1"/>
    <col min="7442" max="7442" width="9" style="1" customWidth="1"/>
    <col min="7443" max="7443" width="9.85546875" style="1" customWidth="1"/>
    <col min="7444" max="7444" width="11.28515625" style="1" bestFit="1" customWidth="1"/>
    <col min="7445" max="7445" width="10.5703125" style="1" bestFit="1" customWidth="1"/>
    <col min="7446" max="7446" width="14.28515625" style="1" bestFit="1" customWidth="1"/>
    <col min="7447" max="7447" width="8.28515625" style="1" customWidth="1"/>
    <col min="7448" max="7454" width="0" style="1" hidden="1" customWidth="1"/>
    <col min="7455" max="7455" width="10.28515625" style="1"/>
    <col min="7456" max="7456" width="8.5703125" style="1" customWidth="1"/>
    <col min="7457" max="7457" width="11.85546875" style="1" customWidth="1"/>
    <col min="7458" max="7458" width="6.140625" style="1" customWidth="1"/>
    <col min="7459" max="7459" width="12.5703125" style="1" customWidth="1"/>
    <col min="7460" max="7680" width="10.28515625" style="1"/>
    <col min="7681" max="7681" width="3.7109375" style="1" customWidth="1"/>
    <col min="7682" max="7682" width="8.85546875" style="1" customWidth="1"/>
    <col min="7683" max="7683" width="26.28515625" style="1" customWidth="1"/>
    <col min="7684" max="7684" width="7.140625" style="1" customWidth="1"/>
    <col min="7685" max="7685" width="22.85546875" style="1" customWidth="1"/>
    <col min="7686" max="7686" width="6.140625" style="1" customWidth="1"/>
    <col min="7687" max="7687" width="4.85546875" style="1" customWidth="1"/>
    <col min="7688" max="7688" width="6.5703125" style="1" customWidth="1"/>
    <col min="7689" max="7689" width="6.7109375" style="1" customWidth="1"/>
    <col min="7690" max="7690" width="0" style="1" hidden="1" customWidth="1"/>
    <col min="7691" max="7691" width="11.42578125" style="1" customWidth="1"/>
    <col min="7692" max="7692" width="0" style="1" hidden="1" customWidth="1"/>
    <col min="7693" max="7694" width="8.28515625" style="1" customWidth="1"/>
    <col min="7695" max="7695" width="6.28515625" style="1" customWidth="1"/>
    <col min="7696" max="7696" width="10.85546875" style="1" customWidth="1"/>
    <col min="7697" max="7697" width="7" style="1" customWidth="1"/>
    <col min="7698" max="7698" width="9" style="1" customWidth="1"/>
    <col min="7699" max="7699" width="9.85546875" style="1" customWidth="1"/>
    <col min="7700" max="7700" width="11.28515625" style="1" bestFit="1" customWidth="1"/>
    <col min="7701" max="7701" width="10.5703125" style="1" bestFit="1" customWidth="1"/>
    <col min="7702" max="7702" width="14.28515625" style="1" bestFit="1" customWidth="1"/>
    <col min="7703" max="7703" width="8.28515625" style="1" customWidth="1"/>
    <col min="7704" max="7710" width="0" style="1" hidden="1" customWidth="1"/>
    <col min="7711" max="7711" width="10.28515625" style="1"/>
    <col min="7712" max="7712" width="8.5703125" style="1" customWidth="1"/>
    <col min="7713" max="7713" width="11.85546875" style="1" customWidth="1"/>
    <col min="7714" max="7714" width="6.140625" style="1" customWidth="1"/>
    <col min="7715" max="7715" width="12.5703125" style="1" customWidth="1"/>
    <col min="7716" max="7936" width="10.28515625" style="1"/>
    <col min="7937" max="7937" width="3.7109375" style="1" customWidth="1"/>
    <col min="7938" max="7938" width="8.85546875" style="1" customWidth="1"/>
    <col min="7939" max="7939" width="26.28515625" style="1" customWidth="1"/>
    <col min="7940" max="7940" width="7.140625" style="1" customWidth="1"/>
    <col min="7941" max="7941" width="22.85546875" style="1" customWidth="1"/>
    <col min="7942" max="7942" width="6.140625" style="1" customWidth="1"/>
    <col min="7943" max="7943" width="4.85546875" style="1" customWidth="1"/>
    <col min="7944" max="7944" width="6.5703125" style="1" customWidth="1"/>
    <col min="7945" max="7945" width="6.7109375" style="1" customWidth="1"/>
    <col min="7946" max="7946" width="0" style="1" hidden="1" customWidth="1"/>
    <col min="7947" max="7947" width="11.42578125" style="1" customWidth="1"/>
    <col min="7948" max="7948" width="0" style="1" hidden="1" customWidth="1"/>
    <col min="7949" max="7950" width="8.28515625" style="1" customWidth="1"/>
    <col min="7951" max="7951" width="6.28515625" style="1" customWidth="1"/>
    <col min="7952" max="7952" width="10.85546875" style="1" customWidth="1"/>
    <col min="7953" max="7953" width="7" style="1" customWidth="1"/>
    <col min="7954" max="7954" width="9" style="1" customWidth="1"/>
    <col min="7955" max="7955" width="9.85546875" style="1" customWidth="1"/>
    <col min="7956" max="7956" width="11.28515625" style="1" bestFit="1" customWidth="1"/>
    <col min="7957" max="7957" width="10.5703125" style="1" bestFit="1" customWidth="1"/>
    <col min="7958" max="7958" width="14.28515625" style="1" bestFit="1" customWidth="1"/>
    <col min="7959" max="7959" width="8.28515625" style="1" customWidth="1"/>
    <col min="7960" max="7966" width="0" style="1" hidden="1" customWidth="1"/>
    <col min="7967" max="7967" width="10.28515625" style="1"/>
    <col min="7968" max="7968" width="8.5703125" style="1" customWidth="1"/>
    <col min="7969" max="7969" width="11.85546875" style="1" customWidth="1"/>
    <col min="7970" max="7970" width="6.140625" style="1" customWidth="1"/>
    <col min="7971" max="7971" width="12.5703125" style="1" customWidth="1"/>
    <col min="7972" max="8192" width="10.28515625" style="1"/>
    <col min="8193" max="8193" width="3.7109375" style="1" customWidth="1"/>
    <col min="8194" max="8194" width="8.85546875" style="1" customWidth="1"/>
    <col min="8195" max="8195" width="26.28515625" style="1" customWidth="1"/>
    <col min="8196" max="8196" width="7.140625" style="1" customWidth="1"/>
    <col min="8197" max="8197" width="22.85546875" style="1" customWidth="1"/>
    <col min="8198" max="8198" width="6.140625" style="1" customWidth="1"/>
    <col min="8199" max="8199" width="4.85546875" style="1" customWidth="1"/>
    <col min="8200" max="8200" width="6.5703125" style="1" customWidth="1"/>
    <col min="8201" max="8201" width="6.7109375" style="1" customWidth="1"/>
    <col min="8202" max="8202" width="0" style="1" hidden="1" customWidth="1"/>
    <col min="8203" max="8203" width="11.42578125" style="1" customWidth="1"/>
    <col min="8204" max="8204" width="0" style="1" hidden="1" customWidth="1"/>
    <col min="8205" max="8206" width="8.28515625" style="1" customWidth="1"/>
    <col min="8207" max="8207" width="6.28515625" style="1" customWidth="1"/>
    <col min="8208" max="8208" width="10.85546875" style="1" customWidth="1"/>
    <col min="8209" max="8209" width="7" style="1" customWidth="1"/>
    <col min="8210" max="8210" width="9" style="1" customWidth="1"/>
    <col min="8211" max="8211" width="9.85546875" style="1" customWidth="1"/>
    <col min="8212" max="8212" width="11.28515625" style="1" bestFit="1" customWidth="1"/>
    <col min="8213" max="8213" width="10.5703125" style="1" bestFit="1" customWidth="1"/>
    <col min="8214" max="8214" width="14.28515625" style="1" bestFit="1" customWidth="1"/>
    <col min="8215" max="8215" width="8.28515625" style="1" customWidth="1"/>
    <col min="8216" max="8222" width="0" style="1" hidden="1" customWidth="1"/>
    <col min="8223" max="8223" width="10.28515625" style="1"/>
    <col min="8224" max="8224" width="8.5703125" style="1" customWidth="1"/>
    <col min="8225" max="8225" width="11.85546875" style="1" customWidth="1"/>
    <col min="8226" max="8226" width="6.140625" style="1" customWidth="1"/>
    <col min="8227" max="8227" width="12.5703125" style="1" customWidth="1"/>
    <col min="8228" max="8448" width="10.28515625" style="1"/>
    <col min="8449" max="8449" width="3.7109375" style="1" customWidth="1"/>
    <col min="8450" max="8450" width="8.85546875" style="1" customWidth="1"/>
    <col min="8451" max="8451" width="26.28515625" style="1" customWidth="1"/>
    <col min="8452" max="8452" width="7.140625" style="1" customWidth="1"/>
    <col min="8453" max="8453" width="22.85546875" style="1" customWidth="1"/>
    <col min="8454" max="8454" width="6.140625" style="1" customWidth="1"/>
    <col min="8455" max="8455" width="4.85546875" style="1" customWidth="1"/>
    <col min="8456" max="8456" width="6.5703125" style="1" customWidth="1"/>
    <col min="8457" max="8457" width="6.7109375" style="1" customWidth="1"/>
    <col min="8458" max="8458" width="0" style="1" hidden="1" customWidth="1"/>
    <col min="8459" max="8459" width="11.42578125" style="1" customWidth="1"/>
    <col min="8460" max="8460" width="0" style="1" hidden="1" customWidth="1"/>
    <col min="8461" max="8462" width="8.28515625" style="1" customWidth="1"/>
    <col min="8463" max="8463" width="6.28515625" style="1" customWidth="1"/>
    <col min="8464" max="8464" width="10.85546875" style="1" customWidth="1"/>
    <col min="8465" max="8465" width="7" style="1" customWidth="1"/>
    <col min="8466" max="8466" width="9" style="1" customWidth="1"/>
    <col min="8467" max="8467" width="9.85546875" style="1" customWidth="1"/>
    <col min="8468" max="8468" width="11.28515625" style="1" bestFit="1" customWidth="1"/>
    <col min="8469" max="8469" width="10.5703125" style="1" bestFit="1" customWidth="1"/>
    <col min="8470" max="8470" width="14.28515625" style="1" bestFit="1" customWidth="1"/>
    <col min="8471" max="8471" width="8.28515625" style="1" customWidth="1"/>
    <col min="8472" max="8478" width="0" style="1" hidden="1" customWidth="1"/>
    <col min="8479" max="8479" width="10.28515625" style="1"/>
    <col min="8480" max="8480" width="8.5703125" style="1" customWidth="1"/>
    <col min="8481" max="8481" width="11.85546875" style="1" customWidth="1"/>
    <col min="8482" max="8482" width="6.140625" style="1" customWidth="1"/>
    <col min="8483" max="8483" width="12.5703125" style="1" customWidth="1"/>
    <col min="8484" max="8704" width="10.28515625" style="1"/>
    <col min="8705" max="8705" width="3.7109375" style="1" customWidth="1"/>
    <col min="8706" max="8706" width="8.85546875" style="1" customWidth="1"/>
    <col min="8707" max="8707" width="26.28515625" style="1" customWidth="1"/>
    <col min="8708" max="8708" width="7.140625" style="1" customWidth="1"/>
    <col min="8709" max="8709" width="22.85546875" style="1" customWidth="1"/>
    <col min="8710" max="8710" width="6.140625" style="1" customWidth="1"/>
    <col min="8711" max="8711" width="4.85546875" style="1" customWidth="1"/>
    <col min="8712" max="8712" width="6.5703125" style="1" customWidth="1"/>
    <col min="8713" max="8713" width="6.7109375" style="1" customWidth="1"/>
    <col min="8714" max="8714" width="0" style="1" hidden="1" customWidth="1"/>
    <col min="8715" max="8715" width="11.42578125" style="1" customWidth="1"/>
    <col min="8716" max="8716" width="0" style="1" hidden="1" customWidth="1"/>
    <col min="8717" max="8718" width="8.28515625" style="1" customWidth="1"/>
    <col min="8719" max="8719" width="6.28515625" style="1" customWidth="1"/>
    <col min="8720" max="8720" width="10.85546875" style="1" customWidth="1"/>
    <col min="8721" max="8721" width="7" style="1" customWidth="1"/>
    <col min="8722" max="8722" width="9" style="1" customWidth="1"/>
    <col min="8723" max="8723" width="9.85546875" style="1" customWidth="1"/>
    <col min="8724" max="8724" width="11.28515625" style="1" bestFit="1" customWidth="1"/>
    <col min="8725" max="8725" width="10.5703125" style="1" bestFit="1" customWidth="1"/>
    <col min="8726" max="8726" width="14.28515625" style="1" bestFit="1" customWidth="1"/>
    <col min="8727" max="8727" width="8.28515625" style="1" customWidth="1"/>
    <col min="8728" max="8734" width="0" style="1" hidden="1" customWidth="1"/>
    <col min="8735" max="8735" width="10.28515625" style="1"/>
    <col min="8736" max="8736" width="8.5703125" style="1" customWidth="1"/>
    <col min="8737" max="8737" width="11.85546875" style="1" customWidth="1"/>
    <col min="8738" max="8738" width="6.140625" style="1" customWidth="1"/>
    <col min="8739" max="8739" width="12.5703125" style="1" customWidth="1"/>
    <col min="8740" max="8960" width="10.28515625" style="1"/>
    <col min="8961" max="8961" width="3.7109375" style="1" customWidth="1"/>
    <col min="8962" max="8962" width="8.85546875" style="1" customWidth="1"/>
    <col min="8963" max="8963" width="26.28515625" style="1" customWidth="1"/>
    <col min="8964" max="8964" width="7.140625" style="1" customWidth="1"/>
    <col min="8965" max="8965" width="22.85546875" style="1" customWidth="1"/>
    <col min="8966" max="8966" width="6.140625" style="1" customWidth="1"/>
    <col min="8967" max="8967" width="4.85546875" style="1" customWidth="1"/>
    <col min="8968" max="8968" width="6.5703125" style="1" customWidth="1"/>
    <col min="8969" max="8969" width="6.7109375" style="1" customWidth="1"/>
    <col min="8970" max="8970" width="0" style="1" hidden="1" customWidth="1"/>
    <col min="8971" max="8971" width="11.42578125" style="1" customWidth="1"/>
    <col min="8972" max="8972" width="0" style="1" hidden="1" customWidth="1"/>
    <col min="8973" max="8974" width="8.28515625" style="1" customWidth="1"/>
    <col min="8975" max="8975" width="6.28515625" style="1" customWidth="1"/>
    <col min="8976" max="8976" width="10.85546875" style="1" customWidth="1"/>
    <col min="8977" max="8977" width="7" style="1" customWidth="1"/>
    <col min="8978" max="8978" width="9" style="1" customWidth="1"/>
    <col min="8979" max="8979" width="9.85546875" style="1" customWidth="1"/>
    <col min="8980" max="8980" width="11.28515625" style="1" bestFit="1" customWidth="1"/>
    <col min="8981" max="8981" width="10.5703125" style="1" bestFit="1" customWidth="1"/>
    <col min="8982" max="8982" width="14.28515625" style="1" bestFit="1" customWidth="1"/>
    <col min="8983" max="8983" width="8.28515625" style="1" customWidth="1"/>
    <col min="8984" max="8990" width="0" style="1" hidden="1" customWidth="1"/>
    <col min="8991" max="8991" width="10.28515625" style="1"/>
    <col min="8992" max="8992" width="8.5703125" style="1" customWidth="1"/>
    <col min="8993" max="8993" width="11.85546875" style="1" customWidth="1"/>
    <col min="8994" max="8994" width="6.140625" style="1" customWidth="1"/>
    <col min="8995" max="8995" width="12.5703125" style="1" customWidth="1"/>
    <col min="8996" max="9216" width="10.28515625" style="1"/>
    <col min="9217" max="9217" width="3.7109375" style="1" customWidth="1"/>
    <col min="9218" max="9218" width="8.85546875" style="1" customWidth="1"/>
    <col min="9219" max="9219" width="26.28515625" style="1" customWidth="1"/>
    <col min="9220" max="9220" width="7.140625" style="1" customWidth="1"/>
    <col min="9221" max="9221" width="22.85546875" style="1" customWidth="1"/>
    <col min="9222" max="9222" width="6.140625" style="1" customWidth="1"/>
    <col min="9223" max="9223" width="4.85546875" style="1" customWidth="1"/>
    <col min="9224" max="9224" width="6.5703125" style="1" customWidth="1"/>
    <col min="9225" max="9225" width="6.7109375" style="1" customWidth="1"/>
    <col min="9226" max="9226" width="0" style="1" hidden="1" customWidth="1"/>
    <col min="9227" max="9227" width="11.42578125" style="1" customWidth="1"/>
    <col min="9228" max="9228" width="0" style="1" hidden="1" customWidth="1"/>
    <col min="9229" max="9230" width="8.28515625" style="1" customWidth="1"/>
    <col min="9231" max="9231" width="6.28515625" style="1" customWidth="1"/>
    <col min="9232" max="9232" width="10.85546875" style="1" customWidth="1"/>
    <col min="9233" max="9233" width="7" style="1" customWidth="1"/>
    <col min="9234" max="9234" width="9" style="1" customWidth="1"/>
    <col min="9235" max="9235" width="9.85546875" style="1" customWidth="1"/>
    <col min="9236" max="9236" width="11.28515625" style="1" bestFit="1" customWidth="1"/>
    <col min="9237" max="9237" width="10.5703125" style="1" bestFit="1" customWidth="1"/>
    <col min="9238" max="9238" width="14.28515625" style="1" bestFit="1" customWidth="1"/>
    <col min="9239" max="9239" width="8.28515625" style="1" customWidth="1"/>
    <col min="9240" max="9246" width="0" style="1" hidden="1" customWidth="1"/>
    <col min="9247" max="9247" width="10.28515625" style="1"/>
    <col min="9248" max="9248" width="8.5703125" style="1" customWidth="1"/>
    <col min="9249" max="9249" width="11.85546875" style="1" customWidth="1"/>
    <col min="9250" max="9250" width="6.140625" style="1" customWidth="1"/>
    <col min="9251" max="9251" width="12.5703125" style="1" customWidth="1"/>
    <col min="9252" max="9472" width="10.28515625" style="1"/>
    <col min="9473" max="9473" width="3.7109375" style="1" customWidth="1"/>
    <col min="9474" max="9474" width="8.85546875" style="1" customWidth="1"/>
    <col min="9475" max="9475" width="26.28515625" style="1" customWidth="1"/>
    <col min="9476" max="9476" width="7.140625" style="1" customWidth="1"/>
    <col min="9477" max="9477" width="22.85546875" style="1" customWidth="1"/>
    <col min="9478" max="9478" width="6.140625" style="1" customWidth="1"/>
    <col min="9479" max="9479" width="4.85546875" style="1" customWidth="1"/>
    <col min="9480" max="9480" width="6.5703125" style="1" customWidth="1"/>
    <col min="9481" max="9481" width="6.7109375" style="1" customWidth="1"/>
    <col min="9482" max="9482" width="0" style="1" hidden="1" customWidth="1"/>
    <col min="9483" max="9483" width="11.42578125" style="1" customWidth="1"/>
    <col min="9484" max="9484" width="0" style="1" hidden="1" customWidth="1"/>
    <col min="9485" max="9486" width="8.28515625" style="1" customWidth="1"/>
    <col min="9487" max="9487" width="6.28515625" style="1" customWidth="1"/>
    <col min="9488" max="9488" width="10.85546875" style="1" customWidth="1"/>
    <col min="9489" max="9489" width="7" style="1" customWidth="1"/>
    <col min="9490" max="9490" width="9" style="1" customWidth="1"/>
    <col min="9491" max="9491" width="9.85546875" style="1" customWidth="1"/>
    <col min="9492" max="9492" width="11.28515625" style="1" bestFit="1" customWidth="1"/>
    <col min="9493" max="9493" width="10.5703125" style="1" bestFit="1" customWidth="1"/>
    <col min="9494" max="9494" width="14.28515625" style="1" bestFit="1" customWidth="1"/>
    <col min="9495" max="9495" width="8.28515625" style="1" customWidth="1"/>
    <col min="9496" max="9502" width="0" style="1" hidden="1" customWidth="1"/>
    <col min="9503" max="9503" width="10.28515625" style="1"/>
    <col min="9504" max="9504" width="8.5703125" style="1" customWidth="1"/>
    <col min="9505" max="9505" width="11.85546875" style="1" customWidth="1"/>
    <col min="9506" max="9506" width="6.140625" style="1" customWidth="1"/>
    <col min="9507" max="9507" width="12.5703125" style="1" customWidth="1"/>
    <col min="9508" max="9728" width="10.28515625" style="1"/>
    <col min="9729" max="9729" width="3.7109375" style="1" customWidth="1"/>
    <col min="9730" max="9730" width="8.85546875" style="1" customWidth="1"/>
    <col min="9731" max="9731" width="26.28515625" style="1" customWidth="1"/>
    <col min="9732" max="9732" width="7.140625" style="1" customWidth="1"/>
    <col min="9733" max="9733" width="22.85546875" style="1" customWidth="1"/>
    <col min="9734" max="9734" width="6.140625" style="1" customWidth="1"/>
    <col min="9735" max="9735" width="4.85546875" style="1" customWidth="1"/>
    <col min="9736" max="9736" width="6.5703125" style="1" customWidth="1"/>
    <col min="9737" max="9737" width="6.7109375" style="1" customWidth="1"/>
    <col min="9738" max="9738" width="0" style="1" hidden="1" customWidth="1"/>
    <col min="9739" max="9739" width="11.42578125" style="1" customWidth="1"/>
    <col min="9740" max="9740" width="0" style="1" hidden="1" customWidth="1"/>
    <col min="9741" max="9742" width="8.28515625" style="1" customWidth="1"/>
    <col min="9743" max="9743" width="6.28515625" style="1" customWidth="1"/>
    <col min="9744" max="9744" width="10.85546875" style="1" customWidth="1"/>
    <col min="9745" max="9745" width="7" style="1" customWidth="1"/>
    <col min="9746" max="9746" width="9" style="1" customWidth="1"/>
    <col min="9747" max="9747" width="9.85546875" style="1" customWidth="1"/>
    <col min="9748" max="9748" width="11.28515625" style="1" bestFit="1" customWidth="1"/>
    <col min="9749" max="9749" width="10.5703125" style="1" bestFit="1" customWidth="1"/>
    <col min="9750" max="9750" width="14.28515625" style="1" bestFit="1" customWidth="1"/>
    <col min="9751" max="9751" width="8.28515625" style="1" customWidth="1"/>
    <col min="9752" max="9758" width="0" style="1" hidden="1" customWidth="1"/>
    <col min="9759" max="9759" width="10.28515625" style="1"/>
    <col min="9760" max="9760" width="8.5703125" style="1" customWidth="1"/>
    <col min="9761" max="9761" width="11.85546875" style="1" customWidth="1"/>
    <col min="9762" max="9762" width="6.140625" style="1" customWidth="1"/>
    <col min="9763" max="9763" width="12.5703125" style="1" customWidth="1"/>
    <col min="9764" max="9984" width="10.28515625" style="1"/>
    <col min="9985" max="9985" width="3.7109375" style="1" customWidth="1"/>
    <col min="9986" max="9986" width="8.85546875" style="1" customWidth="1"/>
    <col min="9987" max="9987" width="26.28515625" style="1" customWidth="1"/>
    <col min="9988" max="9988" width="7.140625" style="1" customWidth="1"/>
    <col min="9989" max="9989" width="22.85546875" style="1" customWidth="1"/>
    <col min="9990" max="9990" width="6.140625" style="1" customWidth="1"/>
    <col min="9991" max="9991" width="4.85546875" style="1" customWidth="1"/>
    <col min="9992" max="9992" width="6.5703125" style="1" customWidth="1"/>
    <col min="9993" max="9993" width="6.7109375" style="1" customWidth="1"/>
    <col min="9994" max="9994" width="0" style="1" hidden="1" customWidth="1"/>
    <col min="9995" max="9995" width="11.42578125" style="1" customWidth="1"/>
    <col min="9996" max="9996" width="0" style="1" hidden="1" customWidth="1"/>
    <col min="9997" max="9998" width="8.28515625" style="1" customWidth="1"/>
    <col min="9999" max="9999" width="6.28515625" style="1" customWidth="1"/>
    <col min="10000" max="10000" width="10.85546875" style="1" customWidth="1"/>
    <col min="10001" max="10001" width="7" style="1" customWidth="1"/>
    <col min="10002" max="10002" width="9" style="1" customWidth="1"/>
    <col min="10003" max="10003" width="9.85546875" style="1" customWidth="1"/>
    <col min="10004" max="10004" width="11.28515625" style="1" bestFit="1" customWidth="1"/>
    <col min="10005" max="10005" width="10.5703125" style="1" bestFit="1" customWidth="1"/>
    <col min="10006" max="10006" width="14.28515625" style="1" bestFit="1" customWidth="1"/>
    <col min="10007" max="10007" width="8.28515625" style="1" customWidth="1"/>
    <col min="10008" max="10014" width="0" style="1" hidden="1" customWidth="1"/>
    <col min="10015" max="10015" width="10.28515625" style="1"/>
    <col min="10016" max="10016" width="8.5703125" style="1" customWidth="1"/>
    <col min="10017" max="10017" width="11.85546875" style="1" customWidth="1"/>
    <col min="10018" max="10018" width="6.140625" style="1" customWidth="1"/>
    <col min="10019" max="10019" width="12.5703125" style="1" customWidth="1"/>
    <col min="10020" max="10240" width="10.28515625" style="1"/>
    <col min="10241" max="10241" width="3.7109375" style="1" customWidth="1"/>
    <col min="10242" max="10242" width="8.85546875" style="1" customWidth="1"/>
    <col min="10243" max="10243" width="26.28515625" style="1" customWidth="1"/>
    <col min="10244" max="10244" width="7.140625" style="1" customWidth="1"/>
    <col min="10245" max="10245" width="22.85546875" style="1" customWidth="1"/>
    <col min="10246" max="10246" width="6.140625" style="1" customWidth="1"/>
    <col min="10247" max="10247" width="4.85546875" style="1" customWidth="1"/>
    <col min="10248" max="10248" width="6.5703125" style="1" customWidth="1"/>
    <col min="10249" max="10249" width="6.7109375" style="1" customWidth="1"/>
    <col min="10250" max="10250" width="0" style="1" hidden="1" customWidth="1"/>
    <col min="10251" max="10251" width="11.42578125" style="1" customWidth="1"/>
    <col min="10252" max="10252" width="0" style="1" hidden="1" customWidth="1"/>
    <col min="10253" max="10254" width="8.28515625" style="1" customWidth="1"/>
    <col min="10255" max="10255" width="6.28515625" style="1" customWidth="1"/>
    <col min="10256" max="10256" width="10.85546875" style="1" customWidth="1"/>
    <col min="10257" max="10257" width="7" style="1" customWidth="1"/>
    <col min="10258" max="10258" width="9" style="1" customWidth="1"/>
    <col min="10259" max="10259" width="9.85546875" style="1" customWidth="1"/>
    <col min="10260" max="10260" width="11.28515625" style="1" bestFit="1" customWidth="1"/>
    <col min="10261" max="10261" width="10.5703125" style="1" bestFit="1" customWidth="1"/>
    <col min="10262" max="10262" width="14.28515625" style="1" bestFit="1" customWidth="1"/>
    <col min="10263" max="10263" width="8.28515625" style="1" customWidth="1"/>
    <col min="10264" max="10270" width="0" style="1" hidden="1" customWidth="1"/>
    <col min="10271" max="10271" width="10.28515625" style="1"/>
    <col min="10272" max="10272" width="8.5703125" style="1" customWidth="1"/>
    <col min="10273" max="10273" width="11.85546875" style="1" customWidth="1"/>
    <col min="10274" max="10274" width="6.140625" style="1" customWidth="1"/>
    <col min="10275" max="10275" width="12.5703125" style="1" customWidth="1"/>
    <col min="10276" max="10496" width="10.28515625" style="1"/>
    <col min="10497" max="10497" width="3.7109375" style="1" customWidth="1"/>
    <col min="10498" max="10498" width="8.85546875" style="1" customWidth="1"/>
    <col min="10499" max="10499" width="26.28515625" style="1" customWidth="1"/>
    <col min="10500" max="10500" width="7.140625" style="1" customWidth="1"/>
    <col min="10501" max="10501" width="22.85546875" style="1" customWidth="1"/>
    <col min="10502" max="10502" width="6.140625" style="1" customWidth="1"/>
    <col min="10503" max="10503" width="4.85546875" style="1" customWidth="1"/>
    <col min="10504" max="10504" width="6.5703125" style="1" customWidth="1"/>
    <col min="10505" max="10505" width="6.7109375" style="1" customWidth="1"/>
    <col min="10506" max="10506" width="0" style="1" hidden="1" customWidth="1"/>
    <col min="10507" max="10507" width="11.42578125" style="1" customWidth="1"/>
    <col min="10508" max="10508" width="0" style="1" hidden="1" customWidth="1"/>
    <col min="10509" max="10510" width="8.28515625" style="1" customWidth="1"/>
    <col min="10511" max="10511" width="6.28515625" style="1" customWidth="1"/>
    <col min="10512" max="10512" width="10.85546875" style="1" customWidth="1"/>
    <col min="10513" max="10513" width="7" style="1" customWidth="1"/>
    <col min="10514" max="10514" width="9" style="1" customWidth="1"/>
    <col min="10515" max="10515" width="9.85546875" style="1" customWidth="1"/>
    <col min="10516" max="10516" width="11.28515625" style="1" bestFit="1" customWidth="1"/>
    <col min="10517" max="10517" width="10.5703125" style="1" bestFit="1" customWidth="1"/>
    <col min="10518" max="10518" width="14.28515625" style="1" bestFit="1" customWidth="1"/>
    <col min="10519" max="10519" width="8.28515625" style="1" customWidth="1"/>
    <col min="10520" max="10526" width="0" style="1" hidden="1" customWidth="1"/>
    <col min="10527" max="10527" width="10.28515625" style="1"/>
    <col min="10528" max="10528" width="8.5703125" style="1" customWidth="1"/>
    <col min="10529" max="10529" width="11.85546875" style="1" customWidth="1"/>
    <col min="10530" max="10530" width="6.140625" style="1" customWidth="1"/>
    <col min="10531" max="10531" width="12.5703125" style="1" customWidth="1"/>
    <col min="10532" max="10752" width="10.28515625" style="1"/>
    <col min="10753" max="10753" width="3.7109375" style="1" customWidth="1"/>
    <col min="10754" max="10754" width="8.85546875" style="1" customWidth="1"/>
    <col min="10755" max="10755" width="26.28515625" style="1" customWidth="1"/>
    <col min="10756" max="10756" width="7.140625" style="1" customWidth="1"/>
    <col min="10757" max="10757" width="22.85546875" style="1" customWidth="1"/>
    <col min="10758" max="10758" width="6.140625" style="1" customWidth="1"/>
    <col min="10759" max="10759" width="4.85546875" style="1" customWidth="1"/>
    <col min="10760" max="10760" width="6.5703125" style="1" customWidth="1"/>
    <col min="10761" max="10761" width="6.7109375" style="1" customWidth="1"/>
    <col min="10762" max="10762" width="0" style="1" hidden="1" customWidth="1"/>
    <col min="10763" max="10763" width="11.42578125" style="1" customWidth="1"/>
    <col min="10764" max="10764" width="0" style="1" hidden="1" customWidth="1"/>
    <col min="10765" max="10766" width="8.28515625" style="1" customWidth="1"/>
    <col min="10767" max="10767" width="6.28515625" style="1" customWidth="1"/>
    <col min="10768" max="10768" width="10.85546875" style="1" customWidth="1"/>
    <col min="10769" max="10769" width="7" style="1" customWidth="1"/>
    <col min="10770" max="10770" width="9" style="1" customWidth="1"/>
    <col min="10771" max="10771" width="9.85546875" style="1" customWidth="1"/>
    <col min="10772" max="10772" width="11.28515625" style="1" bestFit="1" customWidth="1"/>
    <col min="10773" max="10773" width="10.5703125" style="1" bestFit="1" customWidth="1"/>
    <col min="10774" max="10774" width="14.28515625" style="1" bestFit="1" customWidth="1"/>
    <col min="10775" max="10775" width="8.28515625" style="1" customWidth="1"/>
    <col min="10776" max="10782" width="0" style="1" hidden="1" customWidth="1"/>
    <col min="10783" max="10783" width="10.28515625" style="1"/>
    <col min="10784" max="10784" width="8.5703125" style="1" customWidth="1"/>
    <col min="10785" max="10785" width="11.85546875" style="1" customWidth="1"/>
    <col min="10786" max="10786" width="6.140625" style="1" customWidth="1"/>
    <col min="10787" max="10787" width="12.5703125" style="1" customWidth="1"/>
    <col min="10788" max="11008" width="10.28515625" style="1"/>
    <col min="11009" max="11009" width="3.7109375" style="1" customWidth="1"/>
    <col min="11010" max="11010" width="8.85546875" style="1" customWidth="1"/>
    <col min="11011" max="11011" width="26.28515625" style="1" customWidth="1"/>
    <col min="11012" max="11012" width="7.140625" style="1" customWidth="1"/>
    <col min="11013" max="11013" width="22.85546875" style="1" customWidth="1"/>
    <col min="11014" max="11014" width="6.140625" style="1" customWidth="1"/>
    <col min="11015" max="11015" width="4.85546875" style="1" customWidth="1"/>
    <col min="11016" max="11016" width="6.5703125" style="1" customWidth="1"/>
    <col min="11017" max="11017" width="6.7109375" style="1" customWidth="1"/>
    <col min="11018" max="11018" width="0" style="1" hidden="1" customWidth="1"/>
    <col min="11019" max="11019" width="11.42578125" style="1" customWidth="1"/>
    <col min="11020" max="11020" width="0" style="1" hidden="1" customWidth="1"/>
    <col min="11021" max="11022" width="8.28515625" style="1" customWidth="1"/>
    <col min="11023" max="11023" width="6.28515625" style="1" customWidth="1"/>
    <col min="11024" max="11024" width="10.85546875" style="1" customWidth="1"/>
    <col min="11025" max="11025" width="7" style="1" customWidth="1"/>
    <col min="11026" max="11026" width="9" style="1" customWidth="1"/>
    <col min="11027" max="11027" width="9.85546875" style="1" customWidth="1"/>
    <col min="11028" max="11028" width="11.28515625" style="1" bestFit="1" customWidth="1"/>
    <col min="11029" max="11029" width="10.5703125" style="1" bestFit="1" customWidth="1"/>
    <col min="11030" max="11030" width="14.28515625" style="1" bestFit="1" customWidth="1"/>
    <col min="11031" max="11031" width="8.28515625" style="1" customWidth="1"/>
    <col min="11032" max="11038" width="0" style="1" hidden="1" customWidth="1"/>
    <col min="11039" max="11039" width="10.28515625" style="1"/>
    <col min="11040" max="11040" width="8.5703125" style="1" customWidth="1"/>
    <col min="11041" max="11041" width="11.85546875" style="1" customWidth="1"/>
    <col min="11042" max="11042" width="6.140625" style="1" customWidth="1"/>
    <col min="11043" max="11043" width="12.5703125" style="1" customWidth="1"/>
    <col min="11044" max="11264" width="10.28515625" style="1"/>
    <col min="11265" max="11265" width="3.7109375" style="1" customWidth="1"/>
    <col min="11266" max="11266" width="8.85546875" style="1" customWidth="1"/>
    <col min="11267" max="11267" width="26.28515625" style="1" customWidth="1"/>
    <col min="11268" max="11268" width="7.140625" style="1" customWidth="1"/>
    <col min="11269" max="11269" width="22.85546875" style="1" customWidth="1"/>
    <col min="11270" max="11270" width="6.140625" style="1" customWidth="1"/>
    <col min="11271" max="11271" width="4.85546875" style="1" customWidth="1"/>
    <col min="11272" max="11272" width="6.5703125" style="1" customWidth="1"/>
    <col min="11273" max="11273" width="6.7109375" style="1" customWidth="1"/>
    <col min="11274" max="11274" width="0" style="1" hidden="1" customWidth="1"/>
    <col min="11275" max="11275" width="11.42578125" style="1" customWidth="1"/>
    <col min="11276" max="11276" width="0" style="1" hidden="1" customWidth="1"/>
    <col min="11277" max="11278" width="8.28515625" style="1" customWidth="1"/>
    <col min="11279" max="11279" width="6.28515625" style="1" customWidth="1"/>
    <col min="11280" max="11280" width="10.85546875" style="1" customWidth="1"/>
    <col min="11281" max="11281" width="7" style="1" customWidth="1"/>
    <col min="11282" max="11282" width="9" style="1" customWidth="1"/>
    <col min="11283" max="11283" width="9.85546875" style="1" customWidth="1"/>
    <col min="11284" max="11284" width="11.28515625" style="1" bestFit="1" customWidth="1"/>
    <col min="11285" max="11285" width="10.5703125" style="1" bestFit="1" customWidth="1"/>
    <col min="11286" max="11286" width="14.28515625" style="1" bestFit="1" customWidth="1"/>
    <col min="11287" max="11287" width="8.28515625" style="1" customWidth="1"/>
    <col min="11288" max="11294" width="0" style="1" hidden="1" customWidth="1"/>
    <col min="11295" max="11295" width="10.28515625" style="1"/>
    <col min="11296" max="11296" width="8.5703125" style="1" customWidth="1"/>
    <col min="11297" max="11297" width="11.85546875" style="1" customWidth="1"/>
    <col min="11298" max="11298" width="6.140625" style="1" customWidth="1"/>
    <col min="11299" max="11299" width="12.5703125" style="1" customWidth="1"/>
    <col min="11300" max="11520" width="10.28515625" style="1"/>
    <col min="11521" max="11521" width="3.7109375" style="1" customWidth="1"/>
    <col min="11522" max="11522" width="8.85546875" style="1" customWidth="1"/>
    <col min="11523" max="11523" width="26.28515625" style="1" customWidth="1"/>
    <col min="11524" max="11524" width="7.140625" style="1" customWidth="1"/>
    <col min="11525" max="11525" width="22.85546875" style="1" customWidth="1"/>
    <col min="11526" max="11526" width="6.140625" style="1" customWidth="1"/>
    <col min="11527" max="11527" width="4.85546875" style="1" customWidth="1"/>
    <col min="11528" max="11528" width="6.5703125" style="1" customWidth="1"/>
    <col min="11529" max="11529" width="6.7109375" style="1" customWidth="1"/>
    <col min="11530" max="11530" width="0" style="1" hidden="1" customWidth="1"/>
    <col min="11531" max="11531" width="11.42578125" style="1" customWidth="1"/>
    <col min="11532" max="11532" width="0" style="1" hidden="1" customWidth="1"/>
    <col min="11533" max="11534" width="8.28515625" style="1" customWidth="1"/>
    <col min="11535" max="11535" width="6.28515625" style="1" customWidth="1"/>
    <col min="11536" max="11536" width="10.85546875" style="1" customWidth="1"/>
    <col min="11537" max="11537" width="7" style="1" customWidth="1"/>
    <col min="11538" max="11538" width="9" style="1" customWidth="1"/>
    <col min="11539" max="11539" width="9.85546875" style="1" customWidth="1"/>
    <col min="11540" max="11540" width="11.28515625" style="1" bestFit="1" customWidth="1"/>
    <col min="11541" max="11541" width="10.5703125" style="1" bestFit="1" customWidth="1"/>
    <col min="11542" max="11542" width="14.28515625" style="1" bestFit="1" customWidth="1"/>
    <col min="11543" max="11543" width="8.28515625" style="1" customWidth="1"/>
    <col min="11544" max="11550" width="0" style="1" hidden="1" customWidth="1"/>
    <col min="11551" max="11551" width="10.28515625" style="1"/>
    <col min="11552" max="11552" width="8.5703125" style="1" customWidth="1"/>
    <col min="11553" max="11553" width="11.85546875" style="1" customWidth="1"/>
    <col min="11554" max="11554" width="6.140625" style="1" customWidth="1"/>
    <col min="11555" max="11555" width="12.5703125" style="1" customWidth="1"/>
    <col min="11556" max="11776" width="10.28515625" style="1"/>
    <col min="11777" max="11777" width="3.7109375" style="1" customWidth="1"/>
    <col min="11778" max="11778" width="8.85546875" style="1" customWidth="1"/>
    <col min="11779" max="11779" width="26.28515625" style="1" customWidth="1"/>
    <col min="11780" max="11780" width="7.140625" style="1" customWidth="1"/>
    <col min="11781" max="11781" width="22.85546875" style="1" customWidth="1"/>
    <col min="11782" max="11782" width="6.140625" style="1" customWidth="1"/>
    <col min="11783" max="11783" width="4.85546875" style="1" customWidth="1"/>
    <col min="11784" max="11784" width="6.5703125" style="1" customWidth="1"/>
    <col min="11785" max="11785" width="6.7109375" style="1" customWidth="1"/>
    <col min="11786" max="11786" width="0" style="1" hidden="1" customWidth="1"/>
    <col min="11787" max="11787" width="11.42578125" style="1" customWidth="1"/>
    <col min="11788" max="11788" width="0" style="1" hidden="1" customWidth="1"/>
    <col min="11789" max="11790" width="8.28515625" style="1" customWidth="1"/>
    <col min="11791" max="11791" width="6.28515625" style="1" customWidth="1"/>
    <col min="11792" max="11792" width="10.85546875" style="1" customWidth="1"/>
    <col min="11793" max="11793" width="7" style="1" customWidth="1"/>
    <col min="11794" max="11794" width="9" style="1" customWidth="1"/>
    <col min="11795" max="11795" width="9.85546875" style="1" customWidth="1"/>
    <col min="11796" max="11796" width="11.28515625" style="1" bestFit="1" customWidth="1"/>
    <col min="11797" max="11797" width="10.5703125" style="1" bestFit="1" customWidth="1"/>
    <col min="11798" max="11798" width="14.28515625" style="1" bestFit="1" customWidth="1"/>
    <col min="11799" max="11799" width="8.28515625" style="1" customWidth="1"/>
    <col min="11800" max="11806" width="0" style="1" hidden="1" customWidth="1"/>
    <col min="11807" max="11807" width="10.28515625" style="1"/>
    <col min="11808" max="11808" width="8.5703125" style="1" customWidth="1"/>
    <col min="11809" max="11809" width="11.85546875" style="1" customWidth="1"/>
    <col min="11810" max="11810" width="6.140625" style="1" customWidth="1"/>
    <col min="11811" max="11811" width="12.5703125" style="1" customWidth="1"/>
    <col min="11812" max="12032" width="10.28515625" style="1"/>
    <col min="12033" max="12033" width="3.7109375" style="1" customWidth="1"/>
    <col min="12034" max="12034" width="8.85546875" style="1" customWidth="1"/>
    <col min="12035" max="12035" width="26.28515625" style="1" customWidth="1"/>
    <col min="12036" max="12036" width="7.140625" style="1" customWidth="1"/>
    <col min="12037" max="12037" width="22.85546875" style="1" customWidth="1"/>
    <col min="12038" max="12038" width="6.140625" style="1" customWidth="1"/>
    <col min="12039" max="12039" width="4.85546875" style="1" customWidth="1"/>
    <col min="12040" max="12040" width="6.5703125" style="1" customWidth="1"/>
    <col min="12041" max="12041" width="6.7109375" style="1" customWidth="1"/>
    <col min="12042" max="12042" width="0" style="1" hidden="1" customWidth="1"/>
    <col min="12043" max="12043" width="11.42578125" style="1" customWidth="1"/>
    <col min="12044" max="12044" width="0" style="1" hidden="1" customWidth="1"/>
    <col min="12045" max="12046" width="8.28515625" style="1" customWidth="1"/>
    <col min="12047" max="12047" width="6.28515625" style="1" customWidth="1"/>
    <col min="12048" max="12048" width="10.85546875" style="1" customWidth="1"/>
    <col min="12049" max="12049" width="7" style="1" customWidth="1"/>
    <col min="12050" max="12050" width="9" style="1" customWidth="1"/>
    <col min="12051" max="12051" width="9.85546875" style="1" customWidth="1"/>
    <col min="12052" max="12052" width="11.28515625" style="1" bestFit="1" customWidth="1"/>
    <col min="12053" max="12053" width="10.5703125" style="1" bestFit="1" customWidth="1"/>
    <col min="12054" max="12054" width="14.28515625" style="1" bestFit="1" customWidth="1"/>
    <col min="12055" max="12055" width="8.28515625" style="1" customWidth="1"/>
    <col min="12056" max="12062" width="0" style="1" hidden="1" customWidth="1"/>
    <col min="12063" max="12063" width="10.28515625" style="1"/>
    <col min="12064" max="12064" width="8.5703125" style="1" customWidth="1"/>
    <col min="12065" max="12065" width="11.85546875" style="1" customWidth="1"/>
    <col min="12066" max="12066" width="6.140625" style="1" customWidth="1"/>
    <col min="12067" max="12067" width="12.5703125" style="1" customWidth="1"/>
    <col min="12068" max="12288" width="10.28515625" style="1"/>
    <col min="12289" max="12289" width="3.7109375" style="1" customWidth="1"/>
    <col min="12290" max="12290" width="8.85546875" style="1" customWidth="1"/>
    <col min="12291" max="12291" width="26.28515625" style="1" customWidth="1"/>
    <col min="12292" max="12292" width="7.140625" style="1" customWidth="1"/>
    <col min="12293" max="12293" width="22.85546875" style="1" customWidth="1"/>
    <col min="12294" max="12294" width="6.140625" style="1" customWidth="1"/>
    <col min="12295" max="12295" width="4.85546875" style="1" customWidth="1"/>
    <col min="12296" max="12296" width="6.5703125" style="1" customWidth="1"/>
    <col min="12297" max="12297" width="6.7109375" style="1" customWidth="1"/>
    <col min="12298" max="12298" width="0" style="1" hidden="1" customWidth="1"/>
    <col min="12299" max="12299" width="11.42578125" style="1" customWidth="1"/>
    <col min="12300" max="12300" width="0" style="1" hidden="1" customWidth="1"/>
    <col min="12301" max="12302" width="8.28515625" style="1" customWidth="1"/>
    <col min="12303" max="12303" width="6.28515625" style="1" customWidth="1"/>
    <col min="12304" max="12304" width="10.85546875" style="1" customWidth="1"/>
    <col min="12305" max="12305" width="7" style="1" customWidth="1"/>
    <col min="12306" max="12306" width="9" style="1" customWidth="1"/>
    <col min="12307" max="12307" width="9.85546875" style="1" customWidth="1"/>
    <col min="12308" max="12308" width="11.28515625" style="1" bestFit="1" customWidth="1"/>
    <col min="12309" max="12309" width="10.5703125" style="1" bestFit="1" customWidth="1"/>
    <col min="12310" max="12310" width="14.28515625" style="1" bestFit="1" customWidth="1"/>
    <col min="12311" max="12311" width="8.28515625" style="1" customWidth="1"/>
    <col min="12312" max="12318" width="0" style="1" hidden="1" customWidth="1"/>
    <col min="12319" max="12319" width="10.28515625" style="1"/>
    <col min="12320" max="12320" width="8.5703125" style="1" customWidth="1"/>
    <col min="12321" max="12321" width="11.85546875" style="1" customWidth="1"/>
    <col min="12322" max="12322" width="6.140625" style="1" customWidth="1"/>
    <col min="12323" max="12323" width="12.5703125" style="1" customWidth="1"/>
    <col min="12324" max="12544" width="10.28515625" style="1"/>
    <col min="12545" max="12545" width="3.7109375" style="1" customWidth="1"/>
    <col min="12546" max="12546" width="8.85546875" style="1" customWidth="1"/>
    <col min="12547" max="12547" width="26.28515625" style="1" customWidth="1"/>
    <col min="12548" max="12548" width="7.140625" style="1" customWidth="1"/>
    <col min="12549" max="12549" width="22.85546875" style="1" customWidth="1"/>
    <col min="12550" max="12550" width="6.140625" style="1" customWidth="1"/>
    <col min="12551" max="12551" width="4.85546875" style="1" customWidth="1"/>
    <col min="12552" max="12552" width="6.5703125" style="1" customWidth="1"/>
    <col min="12553" max="12553" width="6.7109375" style="1" customWidth="1"/>
    <col min="12554" max="12554" width="0" style="1" hidden="1" customWidth="1"/>
    <col min="12555" max="12555" width="11.42578125" style="1" customWidth="1"/>
    <col min="12556" max="12556" width="0" style="1" hidden="1" customWidth="1"/>
    <col min="12557" max="12558" width="8.28515625" style="1" customWidth="1"/>
    <col min="12559" max="12559" width="6.28515625" style="1" customWidth="1"/>
    <col min="12560" max="12560" width="10.85546875" style="1" customWidth="1"/>
    <col min="12561" max="12561" width="7" style="1" customWidth="1"/>
    <col min="12562" max="12562" width="9" style="1" customWidth="1"/>
    <col min="12563" max="12563" width="9.85546875" style="1" customWidth="1"/>
    <col min="12564" max="12564" width="11.28515625" style="1" bestFit="1" customWidth="1"/>
    <col min="12565" max="12565" width="10.5703125" style="1" bestFit="1" customWidth="1"/>
    <col min="12566" max="12566" width="14.28515625" style="1" bestFit="1" customWidth="1"/>
    <col min="12567" max="12567" width="8.28515625" style="1" customWidth="1"/>
    <col min="12568" max="12574" width="0" style="1" hidden="1" customWidth="1"/>
    <col min="12575" max="12575" width="10.28515625" style="1"/>
    <col min="12576" max="12576" width="8.5703125" style="1" customWidth="1"/>
    <col min="12577" max="12577" width="11.85546875" style="1" customWidth="1"/>
    <col min="12578" max="12578" width="6.140625" style="1" customWidth="1"/>
    <col min="12579" max="12579" width="12.5703125" style="1" customWidth="1"/>
    <col min="12580" max="12800" width="10.28515625" style="1"/>
    <col min="12801" max="12801" width="3.7109375" style="1" customWidth="1"/>
    <col min="12802" max="12802" width="8.85546875" style="1" customWidth="1"/>
    <col min="12803" max="12803" width="26.28515625" style="1" customWidth="1"/>
    <col min="12804" max="12804" width="7.140625" style="1" customWidth="1"/>
    <col min="12805" max="12805" width="22.85546875" style="1" customWidth="1"/>
    <col min="12806" max="12806" width="6.140625" style="1" customWidth="1"/>
    <col min="12807" max="12807" width="4.85546875" style="1" customWidth="1"/>
    <col min="12808" max="12808" width="6.5703125" style="1" customWidth="1"/>
    <col min="12809" max="12809" width="6.7109375" style="1" customWidth="1"/>
    <col min="12810" max="12810" width="0" style="1" hidden="1" customWidth="1"/>
    <col min="12811" max="12811" width="11.42578125" style="1" customWidth="1"/>
    <col min="12812" max="12812" width="0" style="1" hidden="1" customWidth="1"/>
    <col min="12813" max="12814" width="8.28515625" style="1" customWidth="1"/>
    <col min="12815" max="12815" width="6.28515625" style="1" customWidth="1"/>
    <col min="12816" max="12816" width="10.85546875" style="1" customWidth="1"/>
    <col min="12817" max="12817" width="7" style="1" customWidth="1"/>
    <col min="12818" max="12818" width="9" style="1" customWidth="1"/>
    <col min="12819" max="12819" width="9.85546875" style="1" customWidth="1"/>
    <col min="12820" max="12820" width="11.28515625" style="1" bestFit="1" customWidth="1"/>
    <col min="12821" max="12821" width="10.5703125" style="1" bestFit="1" customWidth="1"/>
    <col min="12822" max="12822" width="14.28515625" style="1" bestFit="1" customWidth="1"/>
    <col min="12823" max="12823" width="8.28515625" style="1" customWidth="1"/>
    <col min="12824" max="12830" width="0" style="1" hidden="1" customWidth="1"/>
    <col min="12831" max="12831" width="10.28515625" style="1"/>
    <col min="12832" max="12832" width="8.5703125" style="1" customWidth="1"/>
    <col min="12833" max="12833" width="11.85546875" style="1" customWidth="1"/>
    <col min="12834" max="12834" width="6.140625" style="1" customWidth="1"/>
    <col min="12835" max="12835" width="12.5703125" style="1" customWidth="1"/>
    <col min="12836" max="13056" width="10.28515625" style="1"/>
    <col min="13057" max="13057" width="3.7109375" style="1" customWidth="1"/>
    <col min="13058" max="13058" width="8.85546875" style="1" customWidth="1"/>
    <col min="13059" max="13059" width="26.28515625" style="1" customWidth="1"/>
    <col min="13060" max="13060" width="7.140625" style="1" customWidth="1"/>
    <col min="13061" max="13061" width="22.85546875" style="1" customWidth="1"/>
    <col min="13062" max="13062" width="6.140625" style="1" customWidth="1"/>
    <col min="13063" max="13063" width="4.85546875" style="1" customWidth="1"/>
    <col min="13064" max="13064" width="6.5703125" style="1" customWidth="1"/>
    <col min="13065" max="13065" width="6.7109375" style="1" customWidth="1"/>
    <col min="13066" max="13066" width="0" style="1" hidden="1" customWidth="1"/>
    <col min="13067" max="13067" width="11.42578125" style="1" customWidth="1"/>
    <col min="13068" max="13068" width="0" style="1" hidden="1" customWidth="1"/>
    <col min="13069" max="13070" width="8.28515625" style="1" customWidth="1"/>
    <col min="13071" max="13071" width="6.28515625" style="1" customWidth="1"/>
    <col min="13072" max="13072" width="10.85546875" style="1" customWidth="1"/>
    <col min="13073" max="13073" width="7" style="1" customWidth="1"/>
    <col min="13074" max="13074" width="9" style="1" customWidth="1"/>
    <col min="13075" max="13075" width="9.85546875" style="1" customWidth="1"/>
    <col min="13076" max="13076" width="11.28515625" style="1" bestFit="1" customWidth="1"/>
    <col min="13077" max="13077" width="10.5703125" style="1" bestFit="1" customWidth="1"/>
    <col min="13078" max="13078" width="14.28515625" style="1" bestFit="1" customWidth="1"/>
    <col min="13079" max="13079" width="8.28515625" style="1" customWidth="1"/>
    <col min="13080" max="13086" width="0" style="1" hidden="1" customWidth="1"/>
    <col min="13087" max="13087" width="10.28515625" style="1"/>
    <col min="13088" max="13088" width="8.5703125" style="1" customWidth="1"/>
    <col min="13089" max="13089" width="11.85546875" style="1" customWidth="1"/>
    <col min="13090" max="13090" width="6.140625" style="1" customWidth="1"/>
    <col min="13091" max="13091" width="12.5703125" style="1" customWidth="1"/>
    <col min="13092" max="13312" width="10.28515625" style="1"/>
    <col min="13313" max="13313" width="3.7109375" style="1" customWidth="1"/>
    <col min="13314" max="13314" width="8.85546875" style="1" customWidth="1"/>
    <col min="13315" max="13315" width="26.28515625" style="1" customWidth="1"/>
    <col min="13316" max="13316" width="7.140625" style="1" customWidth="1"/>
    <col min="13317" max="13317" width="22.85546875" style="1" customWidth="1"/>
    <col min="13318" max="13318" width="6.140625" style="1" customWidth="1"/>
    <col min="13319" max="13319" width="4.85546875" style="1" customWidth="1"/>
    <col min="13320" max="13320" width="6.5703125" style="1" customWidth="1"/>
    <col min="13321" max="13321" width="6.7109375" style="1" customWidth="1"/>
    <col min="13322" max="13322" width="0" style="1" hidden="1" customWidth="1"/>
    <col min="13323" max="13323" width="11.42578125" style="1" customWidth="1"/>
    <col min="13324" max="13324" width="0" style="1" hidden="1" customWidth="1"/>
    <col min="13325" max="13326" width="8.28515625" style="1" customWidth="1"/>
    <col min="13327" max="13327" width="6.28515625" style="1" customWidth="1"/>
    <col min="13328" max="13328" width="10.85546875" style="1" customWidth="1"/>
    <col min="13329" max="13329" width="7" style="1" customWidth="1"/>
    <col min="13330" max="13330" width="9" style="1" customWidth="1"/>
    <col min="13331" max="13331" width="9.85546875" style="1" customWidth="1"/>
    <col min="13332" max="13332" width="11.28515625" style="1" bestFit="1" customWidth="1"/>
    <col min="13333" max="13333" width="10.5703125" style="1" bestFit="1" customWidth="1"/>
    <col min="13334" max="13334" width="14.28515625" style="1" bestFit="1" customWidth="1"/>
    <col min="13335" max="13335" width="8.28515625" style="1" customWidth="1"/>
    <col min="13336" max="13342" width="0" style="1" hidden="1" customWidth="1"/>
    <col min="13343" max="13343" width="10.28515625" style="1"/>
    <col min="13344" max="13344" width="8.5703125" style="1" customWidth="1"/>
    <col min="13345" max="13345" width="11.85546875" style="1" customWidth="1"/>
    <col min="13346" max="13346" width="6.140625" style="1" customWidth="1"/>
    <col min="13347" max="13347" width="12.5703125" style="1" customWidth="1"/>
    <col min="13348" max="13568" width="10.28515625" style="1"/>
    <col min="13569" max="13569" width="3.7109375" style="1" customWidth="1"/>
    <col min="13570" max="13570" width="8.85546875" style="1" customWidth="1"/>
    <col min="13571" max="13571" width="26.28515625" style="1" customWidth="1"/>
    <col min="13572" max="13572" width="7.140625" style="1" customWidth="1"/>
    <col min="13573" max="13573" width="22.85546875" style="1" customWidth="1"/>
    <col min="13574" max="13574" width="6.140625" style="1" customWidth="1"/>
    <col min="13575" max="13575" width="4.85546875" style="1" customWidth="1"/>
    <col min="13576" max="13576" width="6.5703125" style="1" customWidth="1"/>
    <col min="13577" max="13577" width="6.7109375" style="1" customWidth="1"/>
    <col min="13578" max="13578" width="0" style="1" hidden="1" customWidth="1"/>
    <col min="13579" max="13579" width="11.42578125" style="1" customWidth="1"/>
    <col min="13580" max="13580" width="0" style="1" hidden="1" customWidth="1"/>
    <col min="13581" max="13582" width="8.28515625" style="1" customWidth="1"/>
    <col min="13583" max="13583" width="6.28515625" style="1" customWidth="1"/>
    <col min="13584" max="13584" width="10.85546875" style="1" customWidth="1"/>
    <col min="13585" max="13585" width="7" style="1" customWidth="1"/>
    <col min="13586" max="13586" width="9" style="1" customWidth="1"/>
    <col min="13587" max="13587" width="9.85546875" style="1" customWidth="1"/>
    <col min="13588" max="13588" width="11.28515625" style="1" bestFit="1" customWidth="1"/>
    <col min="13589" max="13589" width="10.5703125" style="1" bestFit="1" customWidth="1"/>
    <col min="13590" max="13590" width="14.28515625" style="1" bestFit="1" customWidth="1"/>
    <col min="13591" max="13591" width="8.28515625" style="1" customWidth="1"/>
    <col min="13592" max="13598" width="0" style="1" hidden="1" customWidth="1"/>
    <col min="13599" max="13599" width="10.28515625" style="1"/>
    <col min="13600" max="13600" width="8.5703125" style="1" customWidth="1"/>
    <col min="13601" max="13601" width="11.85546875" style="1" customWidth="1"/>
    <col min="13602" max="13602" width="6.140625" style="1" customWidth="1"/>
    <col min="13603" max="13603" width="12.5703125" style="1" customWidth="1"/>
    <col min="13604" max="13824" width="10.28515625" style="1"/>
    <col min="13825" max="13825" width="3.7109375" style="1" customWidth="1"/>
    <col min="13826" max="13826" width="8.85546875" style="1" customWidth="1"/>
    <col min="13827" max="13827" width="26.28515625" style="1" customWidth="1"/>
    <col min="13828" max="13828" width="7.140625" style="1" customWidth="1"/>
    <col min="13829" max="13829" width="22.85546875" style="1" customWidth="1"/>
    <col min="13830" max="13830" width="6.140625" style="1" customWidth="1"/>
    <col min="13831" max="13831" width="4.85546875" style="1" customWidth="1"/>
    <col min="13832" max="13832" width="6.5703125" style="1" customWidth="1"/>
    <col min="13833" max="13833" width="6.7109375" style="1" customWidth="1"/>
    <col min="13834" max="13834" width="0" style="1" hidden="1" customWidth="1"/>
    <col min="13835" max="13835" width="11.42578125" style="1" customWidth="1"/>
    <col min="13836" max="13836" width="0" style="1" hidden="1" customWidth="1"/>
    <col min="13837" max="13838" width="8.28515625" style="1" customWidth="1"/>
    <col min="13839" max="13839" width="6.28515625" style="1" customWidth="1"/>
    <col min="13840" max="13840" width="10.85546875" style="1" customWidth="1"/>
    <col min="13841" max="13841" width="7" style="1" customWidth="1"/>
    <col min="13842" max="13842" width="9" style="1" customWidth="1"/>
    <col min="13843" max="13843" width="9.85546875" style="1" customWidth="1"/>
    <col min="13844" max="13844" width="11.28515625" style="1" bestFit="1" customWidth="1"/>
    <col min="13845" max="13845" width="10.5703125" style="1" bestFit="1" customWidth="1"/>
    <col min="13846" max="13846" width="14.28515625" style="1" bestFit="1" customWidth="1"/>
    <col min="13847" max="13847" width="8.28515625" style="1" customWidth="1"/>
    <col min="13848" max="13854" width="0" style="1" hidden="1" customWidth="1"/>
    <col min="13855" max="13855" width="10.28515625" style="1"/>
    <col min="13856" max="13856" width="8.5703125" style="1" customWidth="1"/>
    <col min="13857" max="13857" width="11.85546875" style="1" customWidth="1"/>
    <col min="13858" max="13858" width="6.140625" style="1" customWidth="1"/>
    <col min="13859" max="13859" width="12.5703125" style="1" customWidth="1"/>
    <col min="13860" max="14080" width="10.28515625" style="1"/>
    <col min="14081" max="14081" width="3.7109375" style="1" customWidth="1"/>
    <col min="14082" max="14082" width="8.85546875" style="1" customWidth="1"/>
    <col min="14083" max="14083" width="26.28515625" style="1" customWidth="1"/>
    <col min="14084" max="14084" width="7.140625" style="1" customWidth="1"/>
    <col min="14085" max="14085" width="22.85546875" style="1" customWidth="1"/>
    <col min="14086" max="14086" width="6.140625" style="1" customWidth="1"/>
    <col min="14087" max="14087" width="4.85546875" style="1" customWidth="1"/>
    <col min="14088" max="14088" width="6.5703125" style="1" customWidth="1"/>
    <col min="14089" max="14089" width="6.7109375" style="1" customWidth="1"/>
    <col min="14090" max="14090" width="0" style="1" hidden="1" customWidth="1"/>
    <col min="14091" max="14091" width="11.42578125" style="1" customWidth="1"/>
    <col min="14092" max="14092" width="0" style="1" hidden="1" customWidth="1"/>
    <col min="14093" max="14094" width="8.28515625" style="1" customWidth="1"/>
    <col min="14095" max="14095" width="6.28515625" style="1" customWidth="1"/>
    <col min="14096" max="14096" width="10.85546875" style="1" customWidth="1"/>
    <col min="14097" max="14097" width="7" style="1" customWidth="1"/>
    <col min="14098" max="14098" width="9" style="1" customWidth="1"/>
    <col min="14099" max="14099" width="9.85546875" style="1" customWidth="1"/>
    <col min="14100" max="14100" width="11.28515625" style="1" bestFit="1" customWidth="1"/>
    <col min="14101" max="14101" width="10.5703125" style="1" bestFit="1" customWidth="1"/>
    <col min="14102" max="14102" width="14.28515625" style="1" bestFit="1" customWidth="1"/>
    <col min="14103" max="14103" width="8.28515625" style="1" customWidth="1"/>
    <col min="14104" max="14110" width="0" style="1" hidden="1" customWidth="1"/>
    <col min="14111" max="14111" width="10.28515625" style="1"/>
    <col min="14112" max="14112" width="8.5703125" style="1" customWidth="1"/>
    <col min="14113" max="14113" width="11.85546875" style="1" customWidth="1"/>
    <col min="14114" max="14114" width="6.140625" style="1" customWidth="1"/>
    <col min="14115" max="14115" width="12.5703125" style="1" customWidth="1"/>
    <col min="14116" max="14336" width="10.28515625" style="1"/>
    <col min="14337" max="14337" width="3.7109375" style="1" customWidth="1"/>
    <col min="14338" max="14338" width="8.85546875" style="1" customWidth="1"/>
    <col min="14339" max="14339" width="26.28515625" style="1" customWidth="1"/>
    <col min="14340" max="14340" width="7.140625" style="1" customWidth="1"/>
    <col min="14341" max="14341" width="22.85546875" style="1" customWidth="1"/>
    <col min="14342" max="14342" width="6.140625" style="1" customWidth="1"/>
    <col min="14343" max="14343" width="4.85546875" style="1" customWidth="1"/>
    <col min="14344" max="14344" width="6.5703125" style="1" customWidth="1"/>
    <col min="14345" max="14345" width="6.7109375" style="1" customWidth="1"/>
    <col min="14346" max="14346" width="0" style="1" hidden="1" customWidth="1"/>
    <col min="14347" max="14347" width="11.42578125" style="1" customWidth="1"/>
    <col min="14348" max="14348" width="0" style="1" hidden="1" customWidth="1"/>
    <col min="14349" max="14350" width="8.28515625" style="1" customWidth="1"/>
    <col min="14351" max="14351" width="6.28515625" style="1" customWidth="1"/>
    <col min="14352" max="14352" width="10.85546875" style="1" customWidth="1"/>
    <col min="14353" max="14353" width="7" style="1" customWidth="1"/>
    <col min="14354" max="14354" width="9" style="1" customWidth="1"/>
    <col min="14355" max="14355" width="9.85546875" style="1" customWidth="1"/>
    <col min="14356" max="14356" width="11.28515625" style="1" bestFit="1" customWidth="1"/>
    <col min="14357" max="14357" width="10.5703125" style="1" bestFit="1" customWidth="1"/>
    <col min="14358" max="14358" width="14.28515625" style="1" bestFit="1" customWidth="1"/>
    <col min="14359" max="14359" width="8.28515625" style="1" customWidth="1"/>
    <col min="14360" max="14366" width="0" style="1" hidden="1" customWidth="1"/>
    <col min="14367" max="14367" width="10.28515625" style="1"/>
    <col min="14368" max="14368" width="8.5703125" style="1" customWidth="1"/>
    <col min="14369" max="14369" width="11.85546875" style="1" customWidth="1"/>
    <col min="14370" max="14370" width="6.140625" style="1" customWidth="1"/>
    <col min="14371" max="14371" width="12.5703125" style="1" customWidth="1"/>
    <col min="14372" max="14592" width="10.28515625" style="1"/>
    <col min="14593" max="14593" width="3.7109375" style="1" customWidth="1"/>
    <col min="14594" max="14594" width="8.85546875" style="1" customWidth="1"/>
    <col min="14595" max="14595" width="26.28515625" style="1" customWidth="1"/>
    <col min="14596" max="14596" width="7.140625" style="1" customWidth="1"/>
    <col min="14597" max="14597" width="22.85546875" style="1" customWidth="1"/>
    <col min="14598" max="14598" width="6.140625" style="1" customWidth="1"/>
    <col min="14599" max="14599" width="4.85546875" style="1" customWidth="1"/>
    <col min="14600" max="14600" width="6.5703125" style="1" customWidth="1"/>
    <col min="14601" max="14601" width="6.7109375" style="1" customWidth="1"/>
    <col min="14602" max="14602" width="0" style="1" hidden="1" customWidth="1"/>
    <col min="14603" max="14603" width="11.42578125" style="1" customWidth="1"/>
    <col min="14604" max="14604" width="0" style="1" hidden="1" customWidth="1"/>
    <col min="14605" max="14606" width="8.28515625" style="1" customWidth="1"/>
    <col min="14607" max="14607" width="6.28515625" style="1" customWidth="1"/>
    <col min="14608" max="14608" width="10.85546875" style="1" customWidth="1"/>
    <col min="14609" max="14609" width="7" style="1" customWidth="1"/>
    <col min="14610" max="14610" width="9" style="1" customWidth="1"/>
    <col min="14611" max="14611" width="9.85546875" style="1" customWidth="1"/>
    <col min="14612" max="14612" width="11.28515625" style="1" bestFit="1" customWidth="1"/>
    <col min="14613" max="14613" width="10.5703125" style="1" bestFit="1" customWidth="1"/>
    <col min="14614" max="14614" width="14.28515625" style="1" bestFit="1" customWidth="1"/>
    <col min="14615" max="14615" width="8.28515625" style="1" customWidth="1"/>
    <col min="14616" max="14622" width="0" style="1" hidden="1" customWidth="1"/>
    <col min="14623" max="14623" width="10.28515625" style="1"/>
    <col min="14624" max="14624" width="8.5703125" style="1" customWidth="1"/>
    <col min="14625" max="14625" width="11.85546875" style="1" customWidth="1"/>
    <col min="14626" max="14626" width="6.140625" style="1" customWidth="1"/>
    <col min="14627" max="14627" width="12.5703125" style="1" customWidth="1"/>
    <col min="14628" max="14848" width="10.28515625" style="1"/>
    <col min="14849" max="14849" width="3.7109375" style="1" customWidth="1"/>
    <col min="14850" max="14850" width="8.85546875" style="1" customWidth="1"/>
    <col min="14851" max="14851" width="26.28515625" style="1" customWidth="1"/>
    <col min="14852" max="14852" width="7.140625" style="1" customWidth="1"/>
    <col min="14853" max="14853" width="22.85546875" style="1" customWidth="1"/>
    <col min="14854" max="14854" width="6.140625" style="1" customWidth="1"/>
    <col min="14855" max="14855" width="4.85546875" style="1" customWidth="1"/>
    <col min="14856" max="14856" width="6.5703125" style="1" customWidth="1"/>
    <col min="14857" max="14857" width="6.7109375" style="1" customWidth="1"/>
    <col min="14858" max="14858" width="0" style="1" hidden="1" customWidth="1"/>
    <col min="14859" max="14859" width="11.42578125" style="1" customWidth="1"/>
    <col min="14860" max="14860" width="0" style="1" hidden="1" customWidth="1"/>
    <col min="14861" max="14862" width="8.28515625" style="1" customWidth="1"/>
    <col min="14863" max="14863" width="6.28515625" style="1" customWidth="1"/>
    <col min="14864" max="14864" width="10.85546875" style="1" customWidth="1"/>
    <col min="14865" max="14865" width="7" style="1" customWidth="1"/>
    <col min="14866" max="14866" width="9" style="1" customWidth="1"/>
    <col min="14867" max="14867" width="9.85546875" style="1" customWidth="1"/>
    <col min="14868" max="14868" width="11.28515625" style="1" bestFit="1" customWidth="1"/>
    <col min="14869" max="14869" width="10.5703125" style="1" bestFit="1" customWidth="1"/>
    <col min="14870" max="14870" width="14.28515625" style="1" bestFit="1" customWidth="1"/>
    <col min="14871" max="14871" width="8.28515625" style="1" customWidth="1"/>
    <col min="14872" max="14878" width="0" style="1" hidden="1" customWidth="1"/>
    <col min="14879" max="14879" width="10.28515625" style="1"/>
    <col min="14880" max="14880" width="8.5703125" style="1" customWidth="1"/>
    <col min="14881" max="14881" width="11.85546875" style="1" customWidth="1"/>
    <col min="14882" max="14882" width="6.140625" style="1" customWidth="1"/>
    <col min="14883" max="14883" width="12.5703125" style="1" customWidth="1"/>
    <col min="14884" max="15104" width="10.28515625" style="1"/>
    <col min="15105" max="15105" width="3.7109375" style="1" customWidth="1"/>
    <col min="15106" max="15106" width="8.85546875" style="1" customWidth="1"/>
    <col min="15107" max="15107" width="26.28515625" style="1" customWidth="1"/>
    <col min="15108" max="15108" width="7.140625" style="1" customWidth="1"/>
    <col min="15109" max="15109" width="22.85546875" style="1" customWidth="1"/>
    <col min="15110" max="15110" width="6.140625" style="1" customWidth="1"/>
    <col min="15111" max="15111" width="4.85546875" style="1" customWidth="1"/>
    <col min="15112" max="15112" width="6.5703125" style="1" customWidth="1"/>
    <col min="15113" max="15113" width="6.7109375" style="1" customWidth="1"/>
    <col min="15114" max="15114" width="0" style="1" hidden="1" customWidth="1"/>
    <col min="15115" max="15115" width="11.42578125" style="1" customWidth="1"/>
    <col min="15116" max="15116" width="0" style="1" hidden="1" customWidth="1"/>
    <col min="15117" max="15118" width="8.28515625" style="1" customWidth="1"/>
    <col min="15119" max="15119" width="6.28515625" style="1" customWidth="1"/>
    <col min="15120" max="15120" width="10.85546875" style="1" customWidth="1"/>
    <col min="15121" max="15121" width="7" style="1" customWidth="1"/>
    <col min="15122" max="15122" width="9" style="1" customWidth="1"/>
    <col min="15123" max="15123" width="9.85546875" style="1" customWidth="1"/>
    <col min="15124" max="15124" width="11.28515625" style="1" bestFit="1" customWidth="1"/>
    <col min="15125" max="15125" width="10.5703125" style="1" bestFit="1" customWidth="1"/>
    <col min="15126" max="15126" width="14.28515625" style="1" bestFit="1" customWidth="1"/>
    <col min="15127" max="15127" width="8.28515625" style="1" customWidth="1"/>
    <col min="15128" max="15134" width="0" style="1" hidden="1" customWidth="1"/>
    <col min="15135" max="15135" width="10.28515625" style="1"/>
    <col min="15136" max="15136" width="8.5703125" style="1" customWidth="1"/>
    <col min="15137" max="15137" width="11.85546875" style="1" customWidth="1"/>
    <col min="15138" max="15138" width="6.140625" style="1" customWidth="1"/>
    <col min="15139" max="15139" width="12.5703125" style="1" customWidth="1"/>
    <col min="15140" max="15360" width="10.28515625" style="1"/>
    <col min="15361" max="15361" width="3.7109375" style="1" customWidth="1"/>
    <col min="15362" max="15362" width="8.85546875" style="1" customWidth="1"/>
    <col min="15363" max="15363" width="26.28515625" style="1" customWidth="1"/>
    <col min="15364" max="15364" width="7.140625" style="1" customWidth="1"/>
    <col min="15365" max="15365" width="22.85546875" style="1" customWidth="1"/>
    <col min="15366" max="15366" width="6.140625" style="1" customWidth="1"/>
    <col min="15367" max="15367" width="4.85546875" style="1" customWidth="1"/>
    <col min="15368" max="15368" width="6.5703125" style="1" customWidth="1"/>
    <col min="15369" max="15369" width="6.7109375" style="1" customWidth="1"/>
    <col min="15370" max="15370" width="0" style="1" hidden="1" customWidth="1"/>
    <col min="15371" max="15371" width="11.42578125" style="1" customWidth="1"/>
    <col min="15372" max="15372" width="0" style="1" hidden="1" customWidth="1"/>
    <col min="15373" max="15374" width="8.28515625" style="1" customWidth="1"/>
    <col min="15375" max="15375" width="6.28515625" style="1" customWidth="1"/>
    <col min="15376" max="15376" width="10.85546875" style="1" customWidth="1"/>
    <col min="15377" max="15377" width="7" style="1" customWidth="1"/>
    <col min="15378" max="15378" width="9" style="1" customWidth="1"/>
    <col min="15379" max="15379" width="9.85546875" style="1" customWidth="1"/>
    <col min="15380" max="15380" width="11.28515625" style="1" bestFit="1" customWidth="1"/>
    <col min="15381" max="15381" width="10.5703125" style="1" bestFit="1" customWidth="1"/>
    <col min="15382" max="15382" width="14.28515625" style="1" bestFit="1" customWidth="1"/>
    <col min="15383" max="15383" width="8.28515625" style="1" customWidth="1"/>
    <col min="15384" max="15390" width="0" style="1" hidden="1" customWidth="1"/>
    <col min="15391" max="15391" width="10.28515625" style="1"/>
    <col min="15392" max="15392" width="8.5703125" style="1" customWidth="1"/>
    <col min="15393" max="15393" width="11.85546875" style="1" customWidth="1"/>
    <col min="15394" max="15394" width="6.140625" style="1" customWidth="1"/>
    <col min="15395" max="15395" width="12.5703125" style="1" customWidth="1"/>
    <col min="15396" max="15616" width="10.28515625" style="1"/>
    <col min="15617" max="15617" width="3.7109375" style="1" customWidth="1"/>
    <col min="15618" max="15618" width="8.85546875" style="1" customWidth="1"/>
    <col min="15619" max="15619" width="26.28515625" style="1" customWidth="1"/>
    <col min="15620" max="15620" width="7.140625" style="1" customWidth="1"/>
    <col min="15621" max="15621" width="22.85546875" style="1" customWidth="1"/>
    <col min="15622" max="15622" width="6.140625" style="1" customWidth="1"/>
    <col min="15623" max="15623" width="4.85546875" style="1" customWidth="1"/>
    <col min="15624" max="15624" width="6.5703125" style="1" customWidth="1"/>
    <col min="15625" max="15625" width="6.7109375" style="1" customWidth="1"/>
    <col min="15626" max="15626" width="0" style="1" hidden="1" customWidth="1"/>
    <col min="15627" max="15627" width="11.42578125" style="1" customWidth="1"/>
    <col min="15628" max="15628" width="0" style="1" hidden="1" customWidth="1"/>
    <col min="15629" max="15630" width="8.28515625" style="1" customWidth="1"/>
    <col min="15631" max="15631" width="6.28515625" style="1" customWidth="1"/>
    <col min="15632" max="15632" width="10.85546875" style="1" customWidth="1"/>
    <col min="15633" max="15633" width="7" style="1" customWidth="1"/>
    <col min="15634" max="15634" width="9" style="1" customWidth="1"/>
    <col min="15635" max="15635" width="9.85546875" style="1" customWidth="1"/>
    <col min="15636" max="15636" width="11.28515625" style="1" bestFit="1" customWidth="1"/>
    <col min="15637" max="15637" width="10.5703125" style="1" bestFit="1" customWidth="1"/>
    <col min="15638" max="15638" width="14.28515625" style="1" bestFit="1" customWidth="1"/>
    <col min="15639" max="15639" width="8.28515625" style="1" customWidth="1"/>
    <col min="15640" max="15646" width="0" style="1" hidden="1" customWidth="1"/>
    <col min="15647" max="15647" width="10.28515625" style="1"/>
    <col min="15648" max="15648" width="8.5703125" style="1" customWidth="1"/>
    <col min="15649" max="15649" width="11.85546875" style="1" customWidth="1"/>
    <col min="15650" max="15650" width="6.140625" style="1" customWidth="1"/>
    <col min="15651" max="15651" width="12.5703125" style="1" customWidth="1"/>
    <col min="15652" max="15872" width="10.28515625" style="1"/>
    <col min="15873" max="15873" width="3.7109375" style="1" customWidth="1"/>
    <col min="15874" max="15874" width="8.85546875" style="1" customWidth="1"/>
    <col min="15875" max="15875" width="26.28515625" style="1" customWidth="1"/>
    <col min="15876" max="15876" width="7.140625" style="1" customWidth="1"/>
    <col min="15877" max="15877" width="22.85546875" style="1" customWidth="1"/>
    <col min="15878" max="15878" width="6.140625" style="1" customWidth="1"/>
    <col min="15879" max="15879" width="4.85546875" style="1" customWidth="1"/>
    <col min="15880" max="15880" width="6.5703125" style="1" customWidth="1"/>
    <col min="15881" max="15881" width="6.7109375" style="1" customWidth="1"/>
    <col min="15882" max="15882" width="0" style="1" hidden="1" customWidth="1"/>
    <col min="15883" max="15883" width="11.42578125" style="1" customWidth="1"/>
    <col min="15884" max="15884" width="0" style="1" hidden="1" customWidth="1"/>
    <col min="15885" max="15886" width="8.28515625" style="1" customWidth="1"/>
    <col min="15887" max="15887" width="6.28515625" style="1" customWidth="1"/>
    <col min="15888" max="15888" width="10.85546875" style="1" customWidth="1"/>
    <col min="15889" max="15889" width="7" style="1" customWidth="1"/>
    <col min="15890" max="15890" width="9" style="1" customWidth="1"/>
    <col min="15891" max="15891" width="9.85546875" style="1" customWidth="1"/>
    <col min="15892" max="15892" width="11.28515625" style="1" bestFit="1" customWidth="1"/>
    <col min="15893" max="15893" width="10.5703125" style="1" bestFit="1" customWidth="1"/>
    <col min="15894" max="15894" width="14.28515625" style="1" bestFit="1" customWidth="1"/>
    <col min="15895" max="15895" width="8.28515625" style="1" customWidth="1"/>
    <col min="15896" max="15902" width="0" style="1" hidden="1" customWidth="1"/>
    <col min="15903" max="15903" width="10.28515625" style="1"/>
    <col min="15904" max="15904" width="8.5703125" style="1" customWidth="1"/>
    <col min="15905" max="15905" width="11.85546875" style="1" customWidth="1"/>
    <col min="15906" max="15906" width="6.140625" style="1" customWidth="1"/>
    <col min="15907" max="15907" width="12.5703125" style="1" customWidth="1"/>
    <col min="15908" max="16128" width="10.28515625" style="1"/>
    <col min="16129" max="16129" width="3.7109375" style="1" customWidth="1"/>
    <col min="16130" max="16130" width="8.85546875" style="1" customWidth="1"/>
    <col min="16131" max="16131" width="26.28515625" style="1" customWidth="1"/>
    <col min="16132" max="16132" width="7.140625" style="1" customWidth="1"/>
    <col min="16133" max="16133" width="22.85546875" style="1" customWidth="1"/>
    <col min="16134" max="16134" width="6.140625" style="1" customWidth="1"/>
    <col min="16135" max="16135" width="4.85546875" style="1" customWidth="1"/>
    <col min="16136" max="16136" width="6.5703125" style="1" customWidth="1"/>
    <col min="16137" max="16137" width="6.7109375" style="1" customWidth="1"/>
    <col min="16138" max="16138" width="0" style="1" hidden="1" customWidth="1"/>
    <col min="16139" max="16139" width="11.42578125" style="1" customWidth="1"/>
    <col min="16140" max="16140" width="0" style="1" hidden="1" customWidth="1"/>
    <col min="16141" max="16142" width="8.28515625" style="1" customWidth="1"/>
    <col min="16143" max="16143" width="6.28515625" style="1" customWidth="1"/>
    <col min="16144" max="16144" width="10.85546875" style="1" customWidth="1"/>
    <col min="16145" max="16145" width="7" style="1" customWidth="1"/>
    <col min="16146" max="16146" width="9" style="1" customWidth="1"/>
    <col min="16147" max="16147" width="9.85546875" style="1" customWidth="1"/>
    <col min="16148" max="16148" width="11.28515625" style="1" bestFit="1" customWidth="1"/>
    <col min="16149" max="16149" width="10.5703125" style="1" bestFit="1" customWidth="1"/>
    <col min="16150" max="16150" width="14.28515625" style="1" bestFit="1" customWidth="1"/>
    <col min="16151" max="16151" width="8.28515625" style="1" customWidth="1"/>
    <col min="16152" max="16158" width="0" style="1" hidden="1" customWidth="1"/>
    <col min="16159" max="16159" width="10.28515625" style="1"/>
    <col min="16160" max="16160" width="8.5703125" style="1" customWidth="1"/>
    <col min="16161" max="16161" width="11.85546875" style="1" customWidth="1"/>
    <col min="16162" max="16162" width="6.140625" style="1" customWidth="1"/>
    <col min="16163" max="16163" width="12.5703125" style="1" customWidth="1"/>
    <col min="16164" max="16384" width="10.28515625" style="1"/>
  </cols>
  <sheetData>
    <row r="1" spans="2:35" ht="16.5" customHeight="1" x14ac:dyDescent="0.2">
      <c r="I1" s="2"/>
    </row>
    <row r="2" spans="2:35" ht="16.5" customHeight="1" x14ac:dyDescent="0.2">
      <c r="B2" s="3" t="s">
        <v>0</v>
      </c>
      <c r="C2" s="3"/>
      <c r="D2" s="3"/>
      <c r="E2" s="3"/>
      <c r="F2" s="4"/>
      <c r="J2" s="3" t="s">
        <v>1</v>
      </c>
      <c r="K2" s="5"/>
    </row>
    <row r="3" spans="2:35" ht="16.5" customHeight="1" x14ac:dyDescent="0.2"/>
    <row r="4" spans="2:35" ht="24" customHeight="1" x14ac:dyDescent="0.2">
      <c r="B4" s="3" t="s">
        <v>2</v>
      </c>
      <c r="C4" s="3"/>
      <c r="D4" s="3"/>
      <c r="E4" s="6"/>
      <c r="F4" s="7"/>
      <c r="K4" s="8" t="s">
        <v>3</v>
      </c>
      <c r="L4" s="8"/>
      <c r="M4" s="8"/>
      <c r="N4" s="8"/>
      <c r="O4" s="8"/>
      <c r="P4" s="8" t="s">
        <v>4</v>
      </c>
      <c r="Q4" s="8"/>
      <c r="R4" s="8"/>
      <c r="S4" s="8"/>
      <c r="T4" s="9"/>
      <c r="V4" s="9"/>
      <c r="W4" s="9"/>
      <c r="X4" s="9"/>
      <c r="Y4" s="9" t="s">
        <v>5</v>
      </c>
      <c r="Z4" s="9"/>
      <c r="AA4" s="9"/>
      <c r="AB4" s="9"/>
    </row>
    <row r="5" spans="2:35" ht="16.5" customHeight="1" x14ac:dyDescent="0.2">
      <c r="B5" s="3"/>
      <c r="C5" s="3"/>
      <c r="D5" s="3"/>
      <c r="E5" s="3"/>
      <c r="F5" s="3"/>
      <c r="R5" s="10"/>
      <c r="S5" s="10" t="s">
        <v>6</v>
      </c>
      <c r="AF5" s="10" t="s">
        <v>7</v>
      </c>
    </row>
    <row r="6" spans="2:35" s="13" customFormat="1" ht="48" customHeight="1" x14ac:dyDescent="0.2"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20</v>
      </c>
      <c r="O6" s="11" t="s">
        <v>21</v>
      </c>
      <c r="P6" s="11" t="s">
        <v>22</v>
      </c>
      <c r="Q6" s="11" t="s">
        <v>23</v>
      </c>
      <c r="R6" s="11" t="s">
        <v>24</v>
      </c>
      <c r="S6" s="11" t="s">
        <v>25</v>
      </c>
      <c r="T6" s="11" t="s">
        <v>26</v>
      </c>
      <c r="U6" s="11" t="s">
        <v>27</v>
      </c>
      <c r="V6" s="11" t="s">
        <v>28</v>
      </c>
      <c r="W6" s="11" t="s">
        <v>29</v>
      </c>
      <c r="X6" s="11" t="s">
        <v>30</v>
      </c>
      <c r="Y6" s="11" t="s">
        <v>31</v>
      </c>
      <c r="Z6" s="11" t="s">
        <v>32</v>
      </c>
      <c r="AA6" s="11" t="s">
        <v>33</v>
      </c>
      <c r="AB6" s="11" t="s">
        <v>34</v>
      </c>
      <c r="AC6" s="11" t="s">
        <v>35</v>
      </c>
      <c r="AD6" s="11" t="s">
        <v>36</v>
      </c>
      <c r="AE6" s="11" t="s">
        <v>37</v>
      </c>
      <c r="AF6" s="11" t="s">
        <v>38</v>
      </c>
      <c r="AG6" s="11" t="s">
        <v>39</v>
      </c>
      <c r="AH6" s="11" t="s">
        <v>40</v>
      </c>
      <c r="AI6" s="12" t="s">
        <v>41</v>
      </c>
    </row>
    <row r="7" spans="2:35" s="5" customFormat="1" ht="16.5" customHeight="1" x14ac:dyDescent="0.2">
      <c r="B7" s="14">
        <v>1</v>
      </c>
      <c r="C7" s="15" t="s">
        <v>42</v>
      </c>
      <c r="D7" s="16" t="s">
        <v>43</v>
      </c>
      <c r="E7" s="15" t="s">
        <v>44</v>
      </c>
      <c r="F7" s="14" t="s">
        <v>45</v>
      </c>
      <c r="G7" s="14"/>
      <c r="H7" s="17">
        <v>1</v>
      </c>
      <c r="I7" s="18">
        <v>1</v>
      </c>
      <c r="J7" s="14"/>
      <c r="K7" s="19">
        <v>32462.880000000001</v>
      </c>
      <c r="L7" s="20"/>
      <c r="M7" s="14">
        <v>9120</v>
      </c>
      <c r="N7" s="14">
        <v>1000</v>
      </c>
      <c r="O7" s="21"/>
      <c r="P7" s="22">
        <v>0</v>
      </c>
      <c r="Q7" s="16" t="s">
        <v>46</v>
      </c>
      <c r="R7" s="22">
        <v>0</v>
      </c>
      <c r="S7" s="16" t="s">
        <v>46</v>
      </c>
      <c r="T7" s="22">
        <v>0</v>
      </c>
      <c r="U7" s="16" t="s">
        <v>46</v>
      </c>
      <c r="V7" s="22">
        <v>0</v>
      </c>
      <c r="W7" s="16" t="s">
        <v>46</v>
      </c>
      <c r="X7" s="22">
        <v>0</v>
      </c>
      <c r="Y7" s="16" t="s">
        <v>46</v>
      </c>
      <c r="Z7" s="22">
        <v>0</v>
      </c>
      <c r="AA7" s="16" t="s">
        <v>46</v>
      </c>
      <c r="AB7" s="22">
        <v>0</v>
      </c>
      <c r="AC7" s="16" t="s">
        <v>46</v>
      </c>
      <c r="AD7" s="22">
        <v>32462.880000000001</v>
      </c>
      <c r="AE7" s="22">
        <f t="shared" ref="AE7:AE37" si="0">+K7+P7+R7+T7+V7</f>
        <v>32462.880000000001</v>
      </c>
      <c r="AF7" s="23">
        <v>0.28000000000000003</v>
      </c>
      <c r="AG7" s="22">
        <f>+AE7*AF7</f>
        <v>9089.6064000000006</v>
      </c>
      <c r="AH7" s="16">
        <v>16000</v>
      </c>
      <c r="AI7" s="22">
        <f>+AE7+AG7</f>
        <v>41552.486400000002</v>
      </c>
    </row>
    <row r="8" spans="2:35" s="5" customFormat="1" ht="16.5" customHeight="1" x14ac:dyDescent="0.2">
      <c r="B8" s="14">
        <f>+B7+1</f>
        <v>2</v>
      </c>
      <c r="C8" s="15" t="s">
        <v>42</v>
      </c>
      <c r="D8" s="16" t="s">
        <v>43</v>
      </c>
      <c r="E8" s="15" t="s">
        <v>47</v>
      </c>
      <c r="F8" s="14" t="s">
        <v>45</v>
      </c>
      <c r="G8" s="14"/>
      <c r="H8" s="17">
        <v>0.6</v>
      </c>
      <c r="I8" s="18">
        <v>5</v>
      </c>
      <c r="J8" s="14"/>
      <c r="K8" s="19">
        <v>61200.6</v>
      </c>
      <c r="L8" s="20"/>
      <c r="M8" s="14">
        <v>9121</v>
      </c>
      <c r="N8" s="14">
        <v>1000</v>
      </c>
      <c r="O8" s="21"/>
      <c r="P8" s="22">
        <v>0</v>
      </c>
      <c r="Q8" s="16" t="s">
        <v>46</v>
      </c>
      <c r="R8" s="22">
        <v>0</v>
      </c>
      <c r="S8" s="16" t="s">
        <v>46</v>
      </c>
      <c r="T8" s="22">
        <v>0</v>
      </c>
      <c r="U8" s="16" t="s">
        <v>46</v>
      </c>
      <c r="V8" s="22">
        <v>0</v>
      </c>
      <c r="W8" s="16" t="s">
        <v>46</v>
      </c>
      <c r="X8" s="22">
        <v>0</v>
      </c>
      <c r="Y8" s="16" t="s">
        <v>46</v>
      </c>
      <c r="Z8" s="22">
        <v>0</v>
      </c>
      <c r="AA8" s="16" t="s">
        <v>46</v>
      </c>
      <c r="AB8" s="22">
        <v>0</v>
      </c>
      <c r="AC8" s="16" t="s">
        <v>46</v>
      </c>
      <c r="AD8" s="22">
        <v>61200.6</v>
      </c>
      <c r="AE8" s="22">
        <f t="shared" si="0"/>
        <v>61200.6</v>
      </c>
      <c r="AF8" s="23">
        <v>0.28000000000000003</v>
      </c>
      <c r="AG8" s="22">
        <f>+AE8*AF8</f>
        <v>17136.168000000001</v>
      </c>
      <c r="AH8" s="16">
        <v>16000</v>
      </c>
      <c r="AI8" s="22">
        <f>+AE8+AG8</f>
        <v>78336.767999999996</v>
      </c>
    </row>
    <row r="9" spans="2:35" s="5" customFormat="1" ht="16.5" customHeight="1" x14ac:dyDescent="0.2">
      <c r="B9" s="14">
        <f t="shared" ref="B9:B37" si="1">+B8+1</f>
        <v>3</v>
      </c>
      <c r="C9" s="15" t="s">
        <v>48</v>
      </c>
      <c r="D9" s="16" t="s">
        <v>48</v>
      </c>
      <c r="E9" s="15" t="s">
        <v>81</v>
      </c>
      <c r="F9" s="14" t="s">
        <v>49</v>
      </c>
      <c r="G9" s="14">
        <v>26</v>
      </c>
      <c r="H9" s="17">
        <v>1</v>
      </c>
      <c r="I9" s="18">
        <v>1</v>
      </c>
      <c r="J9" s="17" t="s">
        <v>50</v>
      </c>
      <c r="K9" s="19">
        <f>1387.24*14</f>
        <v>19421.36</v>
      </c>
      <c r="L9" s="20"/>
      <c r="M9" s="14">
        <v>9200</v>
      </c>
      <c r="N9" s="14">
        <v>12000</v>
      </c>
      <c r="O9" s="21">
        <v>3</v>
      </c>
      <c r="P9" s="22">
        <f>+(106.78)*14</f>
        <v>1494.92</v>
      </c>
      <c r="Q9" s="16">
        <v>12006</v>
      </c>
      <c r="R9" s="22">
        <f>873.38*14</f>
        <v>12227.32</v>
      </c>
      <c r="S9" s="16">
        <v>12100</v>
      </c>
      <c r="T9" s="22">
        <f>2243.9*14</f>
        <v>31414.600000000002</v>
      </c>
      <c r="U9" s="16">
        <v>12101</v>
      </c>
      <c r="V9" s="22">
        <v>0</v>
      </c>
      <c r="W9" s="16" t="s">
        <v>46</v>
      </c>
      <c r="X9" s="22">
        <v>0</v>
      </c>
      <c r="Y9" s="16" t="s">
        <v>46</v>
      </c>
      <c r="Z9" s="22">
        <v>0</v>
      </c>
      <c r="AA9" s="16" t="s">
        <v>46</v>
      </c>
      <c r="AB9" s="22">
        <v>0</v>
      </c>
      <c r="AC9" s="16" t="s">
        <v>46</v>
      </c>
      <c r="AD9" s="22">
        <v>61747.14</v>
      </c>
      <c r="AE9" s="22">
        <f t="shared" si="0"/>
        <v>64558.2</v>
      </c>
      <c r="AF9" s="23">
        <v>0.28000000000000003</v>
      </c>
      <c r="AG9" s="22">
        <f>+AE9*AF9</f>
        <v>18076.296000000002</v>
      </c>
      <c r="AH9" s="16">
        <v>16000</v>
      </c>
      <c r="AI9" s="22">
        <f>+AE9+AG9</f>
        <v>82634.495999999999</v>
      </c>
    </row>
    <row r="10" spans="2:35" s="5" customFormat="1" ht="16.5" customHeight="1" x14ac:dyDescent="0.2">
      <c r="B10" s="14">
        <f t="shared" si="1"/>
        <v>4</v>
      </c>
      <c r="C10" s="15" t="s">
        <v>51</v>
      </c>
      <c r="D10" s="16" t="s">
        <v>52</v>
      </c>
      <c r="E10" s="15" t="s">
        <v>54</v>
      </c>
      <c r="F10" s="14" t="s">
        <v>49</v>
      </c>
      <c r="G10" s="14">
        <v>24</v>
      </c>
      <c r="H10" s="17">
        <v>0.64</v>
      </c>
      <c r="I10" s="18">
        <v>1</v>
      </c>
      <c r="J10" s="17" t="s">
        <v>53</v>
      </c>
      <c r="K10" s="19">
        <f>+K9*0.64</f>
        <v>12429.670400000001</v>
      </c>
      <c r="L10" s="20"/>
      <c r="M10" s="14">
        <v>1510</v>
      </c>
      <c r="N10" s="14">
        <v>12000</v>
      </c>
      <c r="O10" s="21">
        <v>7</v>
      </c>
      <c r="P10" s="22">
        <f>(53.39*6)*14*0.64</f>
        <v>2870.2464</v>
      </c>
      <c r="Q10" s="16">
        <v>12006</v>
      </c>
      <c r="R10" s="22">
        <f>+((718.36*1.015)*14)*64/100</f>
        <v>6533.0531839999985</v>
      </c>
      <c r="S10" s="16">
        <v>12100</v>
      </c>
      <c r="T10" s="22">
        <f>1268.79*14</f>
        <v>17763.059999999998</v>
      </c>
      <c r="U10" s="16">
        <v>12101</v>
      </c>
      <c r="V10" s="22">
        <f>100*12</f>
        <v>1200</v>
      </c>
      <c r="W10" s="16">
        <v>15000</v>
      </c>
      <c r="X10" s="22">
        <v>0</v>
      </c>
      <c r="Y10" s="16" t="s">
        <v>46</v>
      </c>
      <c r="Z10" s="22">
        <v>0</v>
      </c>
      <c r="AA10" s="16" t="s">
        <v>46</v>
      </c>
      <c r="AB10" s="22">
        <v>0</v>
      </c>
      <c r="AC10" s="16" t="s">
        <v>46</v>
      </c>
      <c r="AD10" s="22">
        <v>37572.92</v>
      </c>
      <c r="AE10" s="22">
        <f t="shared" si="0"/>
        <v>40796.029983999993</v>
      </c>
      <c r="AF10" s="23">
        <v>0.28000000000000003</v>
      </c>
      <c r="AG10" s="22">
        <f t="shared" ref="AG10:AG37" si="2">+AE10*AF10</f>
        <v>11422.88839552</v>
      </c>
      <c r="AH10" s="16">
        <v>16000</v>
      </c>
      <c r="AI10" s="22">
        <f t="shared" ref="AI10:AI37" si="3">+AE10+AG10</f>
        <v>52218.918379519993</v>
      </c>
    </row>
    <row r="11" spans="2:35" s="30" customFormat="1" ht="16.5" customHeight="1" x14ac:dyDescent="0.2">
      <c r="B11" s="14">
        <f t="shared" si="1"/>
        <v>5</v>
      </c>
      <c r="C11" s="24" t="s">
        <v>55</v>
      </c>
      <c r="D11" s="16" t="s">
        <v>52</v>
      </c>
      <c r="E11" s="15" t="s">
        <v>56</v>
      </c>
      <c r="F11" s="14" t="s">
        <v>57</v>
      </c>
      <c r="G11" s="14">
        <v>14</v>
      </c>
      <c r="H11" s="25">
        <v>1</v>
      </c>
      <c r="I11" s="26">
        <v>1</v>
      </c>
      <c r="J11" s="25" t="s">
        <v>53</v>
      </c>
      <c r="K11" s="19">
        <f>749.58*14</f>
        <v>10494.12</v>
      </c>
      <c r="L11" s="27"/>
      <c r="M11" s="28">
        <v>1320</v>
      </c>
      <c r="N11" s="29">
        <v>13000</v>
      </c>
      <c r="O11" s="21">
        <v>0</v>
      </c>
      <c r="P11" s="22">
        <v>0</v>
      </c>
      <c r="Q11" s="29">
        <v>13000</v>
      </c>
      <c r="R11" s="22">
        <f>381.57*14</f>
        <v>5341.98</v>
      </c>
      <c r="S11" s="29">
        <v>13002</v>
      </c>
      <c r="T11" s="22">
        <f>1150.7*14</f>
        <v>16109.800000000001</v>
      </c>
      <c r="U11" s="29">
        <v>13002</v>
      </c>
      <c r="V11" s="22">
        <f>100*12</f>
        <v>1200</v>
      </c>
      <c r="W11" s="29">
        <v>13002</v>
      </c>
      <c r="X11" s="22">
        <v>0</v>
      </c>
      <c r="Y11" s="29" t="s">
        <v>46</v>
      </c>
      <c r="Z11" s="22">
        <v>0</v>
      </c>
      <c r="AA11" s="29" t="s">
        <v>46</v>
      </c>
      <c r="AB11" s="22">
        <v>0</v>
      </c>
      <c r="AC11" s="22"/>
      <c r="AD11" s="22">
        <v>34297.480000000003</v>
      </c>
      <c r="AE11" s="22">
        <f t="shared" si="0"/>
        <v>33145.9</v>
      </c>
      <c r="AF11" s="23">
        <v>0.28000000000000003</v>
      </c>
      <c r="AG11" s="22">
        <f t="shared" si="2"/>
        <v>9280.8520000000008</v>
      </c>
      <c r="AH11" s="16">
        <v>16000</v>
      </c>
      <c r="AI11" s="22">
        <f t="shared" si="3"/>
        <v>42426.752</v>
      </c>
    </row>
    <row r="12" spans="2:35" s="5" customFormat="1" ht="16.5" customHeight="1" x14ac:dyDescent="0.2">
      <c r="B12" s="14">
        <f t="shared" si="1"/>
        <v>6</v>
      </c>
      <c r="C12" s="15" t="s">
        <v>51</v>
      </c>
      <c r="D12" s="16" t="s">
        <v>58</v>
      </c>
      <c r="E12" s="15" t="s">
        <v>56</v>
      </c>
      <c r="F12" s="14" t="s">
        <v>57</v>
      </c>
      <c r="G12" s="14">
        <v>14</v>
      </c>
      <c r="H12" s="17">
        <v>1</v>
      </c>
      <c r="I12" s="18">
        <v>1</v>
      </c>
      <c r="J12" s="17" t="s">
        <v>53</v>
      </c>
      <c r="K12" s="19">
        <f>+K11</f>
        <v>10494.12</v>
      </c>
      <c r="L12" s="20"/>
      <c r="M12" s="14">
        <v>1320</v>
      </c>
      <c r="N12" s="14">
        <v>12004</v>
      </c>
      <c r="O12" s="21">
        <v>9</v>
      </c>
      <c r="P12" s="22">
        <f>+(22.44*14)*O12</f>
        <v>2827.44</v>
      </c>
      <c r="Q12" s="16">
        <v>12006</v>
      </c>
      <c r="R12" s="22">
        <f>+R11</f>
        <v>5341.98</v>
      </c>
      <c r="S12" s="16">
        <v>12100</v>
      </c>
      <c r="T12" s="22">
        <f>+T11</f>
        <v>16109.800000000001</v>
      </c>
      <c r="U12" s="16">
        <v>12101</v>
      </c>
      <c r="V12" s="22">
        <f>+V11</f>
        <v>1200</v>
      </c>
      <c r="W12" s="16">
        <v>15000</v>
      </c>
      <c r="X12" s="22">
        <v>0</v>
      </c>
      <c r="Y12" s="16" t="s">
        <v>46</v>
      </c>
      <c r="Z12" s="22">
        <v>0</v>
      </c>
      <c r="AA12" s="16" t="s">
        <v>46</v>
      </c>
      <c r="AB12" s="22">
        <v>0</v>
      </c>
      <c r="AC12" s="16" t="s">
        <v>46</v>
      </c>
      <c r="AD12" s="22">
        <v>31893.96</v>
      </c>
      <c r="AE12" s="22">
        <f t="shared" si="0"/>
        <v>35973.340000000004</v>
      </c>
      <c r="AF12" s="23">
        <v>0.28000000000000003</v>
      </c>
      <c r="AG12" s="22">
        <f t="shared" si="2"/>
        <v>10072.535200000002</v>
      </c>
      <c r="AH12" s="16">
        <v>16000</v>
      </c>
      <c r="AI12" s="22">
        <f t="shared" si="3"/>
        <v>46045.875200000009</v>
      </c>
    </row>
    <row r="13" spans="2:35" s="40" customFormat="1" ht="16.5" customHeight="1" x14ac:dyDescent="0.2">
      <c r="B13" s="14">
        <f t="shared" si="1"/>
        <v>7</v>
      </c>
      <c r="C13" s="31" t="s">
        <v>55</v>
      </c>
      <c r="D13" s="32" t="s">
        <v>58</v>
      </c>
      <c r="E13" s="31" t="s">
        <v>59</v>
      </c>
      <c r="F13" s="33" t="s">
        <v>57</v>
      </c>
      <c r="G13" s="33">
        <v>18</v>
      </c>
      <c r="H13" s="34">
        <v>1</v>
      </c>
      <c r="I13" s="35">
        <v>1</v>
      </c>
      <c r="J13" s="34" t="s">
        <v>53</v>
      </c>
      <c r="K13" s="36">
        <f>+K12</f>
        <v>10494.12</v>
      </c>
      <c r="L13" s="37"/>
      <c r="M13" s="33">
        <v>9200</v>
      </c>
      <c r="N13" s="33">
        <v>13000</v>
      </c>
      <c r="O13" s="38">
        <v>0</v>
      </c>
      <c r="P13" s="39">
        <v>0</v>
      </c>
      <c r="Q13" s="32">
        <v>13000</v>
      </c>
      <c r="R13" s="39">
        <f>493.86*14</f>
        <v>6914.04</v>
      </c>
      <c r="S13" s="32">
        <v>13002</v>
      </c>
      <c r="T13" s="39">
        <f>300.32*14</f>
        <v>4204.4799999999996</v>
      </c>
      <c r="U13" s="32">
        <v>13002</v>
      </c>
      <c r="V13" s="22">
        <f>100*12</f>
        <v>1200</v>
      </c>
      <c r="W13" s="32">
        <v>13002</v>
      </c>
      <c r="X13" s="39">
        <v>0</v>
      </c>
      <c r="Y13" s="32" t="s">
        <v>46</v>
      </c>
      <c r="Z13" s="39">
        <v>0</v>
      </c>
      <c r="AA13" s="32" t="s">
        <v>46</v>
      </c>
      <c r="AB13" s="39">
        <v>0</v>
      </c>
      <c r="AC13" s="32" t="s">
        <v>46</v>
      </c>
      <c r="AD13" s="39">
        <v>22029.84</v>
      </c>
      <c r="AE13" s="22">
        <f t="shared" si="0"/>
        <v>22812.639999999999</v>
      </c>
      <c r="AF13" s="23">
        <v>0.28000000000000003</v>
      </c>
      <c r="AG13" s="22">
        <f t="shared" si="2"/>
        <v>6387.5392000000002</v>
      </c>
      <c r="AH13" s="16">
        <v>16000</v>
      </c>
      <c r="AI13" s="22">
        <f t="shared" si="3"/>
        <v>29200.179199999999</v>
      </c>
    </row>
    <row r="14" spans="2:35" s="30" customFormat="1" ht="16.5" customHeight="1" x14ac:dyDescent="0.2">
      <c r="B14" s="14">
        <f t="shared" si="1"/>
        <v>8</v>
      </c>
      <c r="C14" s="15" t="s">
        <v>55</v>
      </c>
      <c r="D14" s="16" t="s">
        <v>58</v>
      </c>
      <c r="E14" s="15" t="s">
        <v>82</v>
      </c>
      <c r="F14" s="14" t="s">
        <v>57</v>
      </c>
      <c r="G14" s="14">
        <v>18</v>
      </c>
      <c r="H14" s="25">
        <v>0.5</v>
      </c>
      <c r="I14" s="26">
        <v>1</v>
      </c>
      <c r="J14" s="25" t="s">
        <v>50</v>
      </c>
      <c r="K14" s="19">
        <v>10087</v>
      </c>
      <c r="L14" s="27"/>
      <c r="M14" s="28">
        <v>3231</v>
      </c>
      <c r="N14" s="29">
        <v>13000</v>
      </c>
      <c r="O14" s="21">
        <v>2</v>
      </c>
      <c r="P14" s="22">
        <f>61.12*14</f>
        <v>855.68</v>
      </c>
      <c r="Q14" s="29">
        <v>13000</v>
      </c>
      <c r="R14" s="22">
        <f>350.18*14</f>
        <v>4902.5200000000004</v>
      </c>
      <c r="S14" s="29">
        <v>13002</v>
      </c>
      <c r="T14" s="22">
        <f>279.68*14</f>
        <v>3915.52</v>
      </c>
      <c r="U14" s="29">
        <v>13002</v>
      </c>
      <c r="V14" s="22">
        <v>0</v>
      </c>
      <c r="W14" s="29">
        <v>13002</v>
      </c>
      <c r="X14" s="22">
        <v>0</v>
      </c>
      <c r="Y14" s="29" t="s">
        <v>46</v>
      </c>
      <c r="Z14" s="22">
        <v>0</v>
      </c>
      <c r="AA14" s="29" t="s">
        <v>46</v>
      </c>
      <c r="AB14" s="22">
        <v>0</v>
      </c>
      <c r="AC14" s="29" t="s">
        <v>46</v>
      </c>
      <c r="AD14" s="22">
        <v>7633.8</v>
      </c>
      <c r="AE14" s="22">
        <f t="shared" si="0"/>
        <v>19760.72</v>
      </c>
      <c r="AF14" s="23">
        <v>0.28000000000000003</v>
      </c>
      <c r="AG14" s="22">
        <f t="shared" si="2"/>
        <v>5533.0016000000005</v>
      </c>
      <c r="AH14" s="16">
        <v>16000</v>
      </c>
      <c r="AI14" s="22">
        <f t="shared" si="3"/>
        <v>25293.721600000001</v>
      </c>
    </row>
    <row r="15" spans="2:35" s="30" customFormat="1" ht="16.5" customHeight="1" x14ac:dyDescent="0.2">
      <c r="B15" s="14">
        <f t="shared" si="1"/>
        <v>9</v>
      </c>
      <c r="C15" s="15" t="s">
        <v>61</v>
      </c>
      <c r="D15" s="16" t="s">
        <v>62</v>
      </c>
      <c r="E15" s="15" t="s">
        <v>63</v>
      </c>
      <c r="F15" s="14" t="s">
        <v>64</v>
      </c>
      <c r="G15" s="14">
        <v>22</v>
      </c>
      <c r="H15" s="25">
        <v>1</v>
      </c>
      <c r="I15" s="26">
        <v>1</v>
      </c>
      <c r="J15" s="25" t="s">
        <v>53</v>
      </c>
      <c r="K15" s="19">
        <f>900.63*14</f>
        <v>12608.82</v>
      </c>
      <c r="L15" s="27"/>
      <c r="M15" s="28">
        <v>3231</v>
      </c>
      <c r="N15" s="29">
        <v>13100</v>
      </c>
      <c r="O15" s="21">
        <v>12</v>
      </c>
      <c r="P15" s="22">
        <f>+(32.96*14)*O15</f>
        <v>5537.28</v>
      </c>
      <c r="Q15" s="29">
        <v>13100</v>
      </c>
      <c r="R15" s="22">
        <f>637.73*14</f>
        <v>8928.2200000000012</v>
      </c>
      <c r="S15" s="29">
        <v>13102</v>
      </c>
      <c r="T15" s="22">
        <f>1761.42*14</f>
        <v>24659.88</v>
      </c>
      <c r="U15" s="29">
        <v>13102</v>
      </c>
      <c r="V15" s="22">
        <f>100*12</f>
        <v>1200</v>
      </c>
      <c r="W15" s="29">
        <v>13102</v>
      </c>
      <c r="X15" s="22">
        <v>0</v>
      </c>
      <c r="Y15" s="29" t="s">
        <v>46</v>
      </c>
      <c r="Z15" s="22">
        <v>0</v>
      </c>
      <c r="AA15" s="29" t="s">
        <v>46</v>
      </c>
      <c r="AB15" s="22">
        <v>0</v>
      </c>
      <c r="AC15" s="29" t="s">
        <v>46</v>
      </c>
      <c r="AD15" s="22">
        <v>50379.839999999997</v>
      </c>
      <c r="AE15" s="22">
        <f t="shared" si="0"/>
        <v>52934.2</v>
      </c>
      <c r="AF15" s="23">
        <v>0.28000000000000003</v>
      </c>
      <c r="AG15" s="22">
        <f t="shared" si="2"/>
        <v>14821.576000000001</v>
      </c>
      <c r="AH15" s="16">
        <v>16000</v>
      </c>
      <c r="AI15" s="22">
        <f t="shared" si="3"/>
        <v>67755.775999999998</v>
      </c>
    </row>
    <row r="16" spans="2:35" s="5" customFormat="1" ht="16.5" customHeight="1" x14ac:dyDescent="0.2">
      <c r="B16" s="14">
        <f t="shared" si="1"/>
        <v>10</v>
      </c>
      <c r="C16" s="15" t="s">
        <v>61</v>
      </c>
      <c r="D16" s="16" t="s">
        <v>62</v>
      </c>
      <c r="E16" s="15" t="s">
        <v>59</v>
      </c>
      <c r="F16" s="14" t="s">
        <v>57</v>
      </c>
      <c r="G16" s="14">
        <v>18</v>
      </c>
      <c r="H16" s="17">
        <v>1</v>
      </c>
      <c r="I16" s="41">
        <v>1</v>
      </c>
      <c r="J16" s="17" t="s">
        <v>53</v>
      </c>
      <c r="K16" s="19">
        <f>749.58*14</f>
        <v>10494.12</v>
      </c>
      <c r="L16" s="20"/>
      <c r="M16" s="14">
        <v>9200</v>
      </c>
      <c r="N16" s="16">
        <v>13000</v>
      </c>
      <c r="O16" s="21">
        <v>13</v>
      </c>
      <c r="P16" s="22">
        <f>+(22.44*14)*O16</f>
        <v>4084.0800000000004</v>
      </c>
      <c r="Q16" s="29">
        <v>13000</v>
      </c>
      <c r="R16" s="22">
        <f>493.86*14</f>
        <v>6914.04</v>
      </c>
      <c r="S16" s="29">
        <v>13002</v>
      </c>
      <c r="T16" s="22">
        <f>1549.79*14</f>
        <v>21697.059999999998</v>
      </c>
      <c r="U16" s="29">
        <v>13002</v>
      </c>
      <c r="V16" s="22">
        <f>100*12</f>
        <v>1200</v>
      </c>
      <c r="W16" s="29">
        <v>13002</v>
      </c>
      <c r="X16" s="22">
        <v>0</v>
      </c>
      <c r="Y16" s="29" t="s">
        <v>46</v>
      </c>
      <c r="Z16" s="22">
        <v>0</v>
      </c>
      <c r="AA16" s="29" t="s">
        <v>46</v>
      </c>
      <c r="AB16" s="22">
        <v>0</v>
      </c>
      <c r="AC16" s="29" t="s">
        <v>46</v>
      </c>
      <c r="AD16" s="22">
        <v>42346.5</v>
      </c>
      <c r="AE16" s="22">
        <f t="shared" si="0"/>
        <v>44389.3</v>
      </c>
      <c r="AF16" s="23">
        <v>0.28000000000000003</v>
      </c>
      <c r="AG16" s="22">
        <f t="shared" si="2"/>
        <v>12429.004000000003</v>
      </c>
      <c r="AH16" s="16">
        <v>16000</v>
      </c>
      <c r="AI16" s="22">
        <f t="shared" si="3"/>
        <v>56818.304000000004</v>
      </c>
    </row>
    <row r="17" spans="2:35" s="5" customFormat="1" ht="16.5" customHeight="1" x14ac:dyDescent="0.2">
      <c r="B17" s="14">
        <f t="shared" si="1"/>
        <v>11</v>
      </c>
      <c r="C17" s="15" t="s">
        <v>61</v>
      </c>
      <c r="D17" s="16" t="s">
        <v>62</v>
      </c>
      <c r="E17" s="15" t="s">
        <v>59</v>
      </c>
      <c r="F17" s="14" t="s">
        <v>57</v>
      </c>
      <c r="G17" s="14">
        <v>16</v>
      </c>
      <c r="H17" s="17">
        <v>1</v>
      </c>
      <c r="I17" s="41">
        <v>1</v>
      </c>
      <c r="J17" s="17" t="s">
        <v>53</v>
      </c>
      <c r="K17" s="19">
        <f>749.58*14</f>
        <v>10494.12</v>
      </c>
      <c r="L17" s="20"/>
      <c r="M17" s="14">
        <v>9200</v>
      </c>
      <c r="N17" s="16">
        <v>13000</v>
      </c>
      <c r="O17" s="21">
        <v>6</v>
      </c>
      <c r="P17" s="22">
        <f>+(22.44*14)*O17</f>
        <v>1884.96</v>
      </c>
      <c r="Q17" s="29">
        <v>13000</v>
      </c>
      <c r="R17" s="22">
        <f>437.73*14</f>
        <v>6128.22</v>
      </c>
      <c r="S17" s="29">
        <v>13002</v>
      </c>
      <c r="T17" s="22">
        <f>862.3*14</f>
        <v>12072.199999999999</v>
      </c>
      <c r="U17" s="29">
        <v>13002</v>
      </c>
      <c r="V17" s="22">
        <f>100*12</f>
        <v>1200</v>
      </c>
      <c r="W17" s="29">
        <v>13002</v>
      </c>
      <c r="X17" s="22">
        <v>0</v>
      </c>
      <c r="Y17" s="29" t="s">
        <v>46</v>
      </c>
      <c r="Z17" s="22">
        <v>0</v>
      </c>
      <c r="AA17" s="29" t="s">
        <v>46</v>
      </c>
      <c r="AB17" s="22">
        <v>0</v>
      </c>
      <c r="AC17" s="29" t="s">
        <v>46</v>
      </c>
      <c r="AD17" s="22">
        <v>30586.92</v>
      </c>
      <c r="AE17" s="22">
        <f t="shared" si="0"/>
        <v>31779.5</v>
      </c>
      <c r="AF17" s="23">
        <v>0.28000000000000003</v>
      </c>
      <c r="AG17" s="22">
        <f t="shared" si="2"/>
        <v>8898.26</v>
      </c>
      <c r="AH17" s="16">
        <v>16000</v>
      </c>
      <c r="AI17" s="22">
        <f t="shared" si="3"/>
        <v>40677.760000000002</v>
      </c>
    </row>
    <row r="18" spans="2:35" s="10" customFormat="1" ht="16.5" customHeight="1" x14ac:dyDescent="0.2">
      <c r="B18" s="14">
        <f t="shared" si="1"/>
        <v>12</v>
      </c>
      <c r="C18" s="43" t="s">
        <v>65</v>
      </c>
      <c r="D18" s="44" t="s">
        <v>66</v>
      </c>
      <c r="E18" s="43" t="s">
        <v>59</v>
      </c>
      <c r="F18" s="42" t="s">
        <v>57</v>
      </c>
      <c r="G18" s="42">
        <v>16</v>
      </c>
      <c r="H18" s="45">
        <v>1</v>
      </c>
      <c r="I18" s="46">
        <v>1</v>
      </c>
      <c r="J18" s="45" t="s">
        <v>53</v>
      </c>
      <c r="K18" s="47">
        <f>749.58*14</f>
        <v>10494.12</v>
      </c>
      <c r="L18" s="48"/>
      <c r="M18" s="42">
        <v>9200</v>
      </c>
      <c r="N18" s="44">
        <v>13100</v>
      </c>
      <c r="O18" s="49">
        <v>2</v>
      </c>
      <c r="P18" s="50">
        <f>+(22.44*14)*O18</f>
        <v>628.32000000000005</v>
      </c>
      <c r="Q18" s="51">
        <v>13100</v>
      </c>
      <c r="R18" s="50">
        <f>437.73*14</f>
        <v>6128.22</v>
      </c>
      <c r="S18" s="51">
        <v>13102</v>
      </c>
      <c r="T18" s="50">
        <f>593.91*14</f>
        <v>8314.74</v>
      </c>
      <c r="U18" s="51">
        <v>13102</v>
      </c>
      <c r="V18" s="22">
        <f>100*12</f>
        <v>1200</v>
      </c>
      <c r="W18" s="51">
        <v>13102</v>
      </c>
      <c r="X18" s="50">
        <v>0</v>
      </c>
      <c r="Y18" s="51" t="s">
        <v>46</v>
      </c>
      <c r="Z18" s="50">
        <v>0</v>
      </c>
      <c r="AA18" s="51" t="s">
        <v>46</v>
      </c>
      <c r="AB18" s="50">
        <v>0</v>
      </c>
      <c r="AC18" s="51" t="s">
        <v>46</v>
      </c>
      <c r="AD18" s="50">
        <v>25491.06</v>
      </c>
      <c r="AE18" s="50">
        <f t="shared" si="0"/>
        <v>26765.4</v>
      </c>
      <c r="AF18" s="52">
        <v>0.28000000000000003</v>
      </c>
      <c r="AG18" s="50">
        <f t="shared" si="2"/>
        <v>7494.3120000000008</v>
      </c>
      <c r="AH18" s="44">
        <v>16000</v>
      </c>
      <c r="AI18" s="50">
        <f t="shared" si="3"/>
        <v>34259.712</v>
      </c>
    </row>
    <row r="19" spans="2:35" s="5" customFormat="1" ht="16.5" customHeight="1" x14ac:dyDescent="0.2">
      <c r="B19" s="14">
        <f t="shared" si="1"/>
        <v>13</v>
      </c>
      <c r="C19" s="15" t="s">
        <v>61</v>
      </c>
      <c r="D19" s="16" t="s">
        <v>62</v>
      </c>
      <c r="E19" s="15" t="s">
        <v>67</v>
      </c>
      <c r="F19" s="14" t="s">
        <v>68</v>
      </c>
      <c r="G19" s="14">
        <v>7</v>
      </c>
      <c r="H19" s="17">
        <v>1</v>
      </c>
      <c r="I19" s="41">
        <v>1</v>
      </c>
      <c r="J19" s="17" t="s">
        <v>53</v>
      </c>
      <c r="K19" s="19">
        <f t="shared" ref="K19:K24" si="4">686.07*14</f>
        <v>9604.9800000000014</v>
      </c>
      <c r="L19" s="20"/>
      <c r="M19" s="14">
        <v>9200</v>
      </c>
      <c r="N19" s="16">
        <v>13100</v>
      </c>
      <c r="O19" s="21">
        <v>4</v>
      </c>
      <c r="P19" s="22">
        <f t="shared" ref="P19:P24" si="5">+(16.9*14)*O19</f>
        <v>946.39999999999986</v>
      </c>
      <c r="Q19" s="29">
        <v>13100</v>
      </c>
      <c r="R19" s="22">
        <f>353.44*14</f>
        <v>4948.16</v>
      </c>
      <c r="S19" s="29">
        <v>13102</v>
      </c>
      <c r="T19" s="22">
        <f>156.84*14</f>
        <v>2195.7600000000002</v>
      </c>
      <c r="U19" s="29">
        <v>13102</v>
      </c>
      <c r="V19" s="22">
        <v>0</v>
      </c>
      <c r="W19" s="29">
        <v>13102</v>
      </c>
      <c r="X19" s="22">
        <v>0</v>
      </c>
      <c r="Y19" s="29" t="s">
        <v>46</v>
      </c>
      <c r="Z19" s="22">
        <v>0</v>
      </c>
      <c r="AA19" s="29" t="s">
        <v>46</v>
      </c>
      <c r="AB19" s="22">
        <v>0</v>
      </c>
      <c r="AC19" s="29" t="s">
        <v>46</v>
      </c>
      <c r="AD19" s="22">
        <v>16517.900000000001</v>
      </c>
      <c r="AE19" s="22">
        <f t="shared" si="0"/>
        <v>17695.300000000003</v>
      </c>
      <c r="AF19" s="23">
        <v>0.28000000000000003</v>
      </c>
      <c r="AG19" s="22">
        <f t="shared" si="2"/>
        <v>4954.6840000000011</v>
      </c>
      <c r="AH19" s="16">
        <v>16000</v>
      </c>
      <c r="AI19" s="22">
        <f t="shared" si="3"/>
        <v>22649.984000000004</v>
      </c>
    </row>
    <row r="20" spans="2:35" s="5" customFormat="1" ht="16.5" customHeight="1" x14ac:dyDescent="0.2">
      <c r="B20" s="14">
        <f t="shared" si="1"/>
        <v>14</v>
      </c>
      <c r="C20" s="15" t="s">
        <v>61</v>
      </c>
      <c r="D20" s="16" t="s">
        <v>62</v>
      </c>
      <c r="E20" s="15" t="s">
        <v>69</v>
      </c>
      <c r="F20" s="14" t="s">
        <v>68</v>
      </c>
      <c r="G20" s="14">
        <v>14</v>
      </c>
      <c r="H20" s="17">
        <v>1</v>
      </c>
      <c r="I20" s="41">
        <v>1</v>
      </c>
      <c r="J20" s="17" t="s">
        <v>50</v>
      </c>
      <c r="K20" s="19">
        <f t="shared" si="4"/>
        <v>9604.9800000000014</v>
      </c>
      <c r="L20" s="20"/>
      <c r="M20" s="14">
        <v>9200</v>
      </c>
      <c r="N20" s="16">
        <v>13100</v>
      </c>
      <c r="O20" s="21">
        <v>9</v>
      </c>
      <c r="P20" s="22">
        <f t="shared" si="5"/>
        <v>2129.3999999999996</v>
      </c>
      <c r="Q20" s="29">
        <v>13100</v>
      </c>
      <c r="R20" s="22">
        <f>381.57*14</f>
        <v>5341.98</v>
      </c>
      <c r="S20" s="29">
        <v>13102</v>
      </c>
      <c r="T20" s="22">
        <f>1274.39*14</f>
        <v>17841.460000000003</v>
      </c>
      <c r="U20" s="29">
        <v>13102</v>
      </c>
      <c r="V20" s="22">
        <f>100*12</f>
        <v>1200</v>
      </c>
      <c r="W20" s="29">
        <v>13102</v>
      </c>
      <c r="X20" s="22">
        <v>0</v>
      </c>
      <c r="Y20" s="29" t="s">
        <v>46</v>
      </c>
      <c r="Z20" s="22">
        <v>0</v>
      </c>
      <c r="AA20" s="29" t="s">
        <v>46</v>
      </c>
      <c r="AB20" s="22">
        <v>0</v>
      </c>
      <c r="AC20" s="29" t="s">
        <v>46</v>
      </c>
      <c r="AD20" s="22">
        <v>34283.199999999997</v>
      </c>
      <c r="AE20" s="22">
        <f t="shared" si="0"/>
        <v>36117.820000000007</v>
      </c>
      <c r="AF20" s="23">
        <v>0.28000000000000003</v>
      </c>
      <c r="AG20" s="22">
        <f t="shared" si="2"/>
        <v>10112.989600000003</v>
      </c>
      <c r="AH20" s="16">
        <v>16000</v>
      </c>
      <c r="AI20" s="22">
        <f t="shared" si="3"/>
        <v>46230.809600000008</v>
      </c>
    </row>
    <row r="21" spans="2:35" s="5" customFormat="1" ht="16.5" customHeight="1" x14ac:dyDescent="0.2">
      <c r="B21" s="14">
        <f t="shared" si="1"/>
        <v>15</v>
      </c>
      <c r="C21" s="15" t="s">
        <v>61</v>
      </c>
      <c r="D21" s="16" t="s">
        <v>62</v>
      </c>
      <c r="E21" s="15" t="s">
        <v>69</v>
      </c>
      <c r="F21" s="14" t="s">
        <v>68</v>
      </c>
      <c r="G21" s="14">
        <v>14</v>
      </c>
      <c r="H21" s="17">
        <v>1</v>
      </c>
      <c r="I21" s="41">
        <v>1</v>
      </c>
      <c r="J21" s="17" t="s">
        <v>53</v>
      </c>
      <c r="K21" s="19">
        <f t="shared" si="4"/>
        <v>9604.9800000000014</v>
      </c>
      <c r="L21" s="20"/>
      <c r="M21" s="14">
        <v>9200</v>
      </c>
      <c r="N21" s="16">
        <v>13100</v>
      </c>
      <c r="O21" s="21">
        <v>7</v>
      </c>
      <c r="P21" s="22">
        <f t="shared" si="5"/>
        <v>1656.1999999999998</v>
      </c>
      <c r="Q21" s="29">
        <v>13100</v>
      </c>
      <c r="R21" s="22">
        <f>381.57*14</f>
        <v>5341.98</v>
      </c>
      <c r="S21" s="29">
        <v>13102</v>
      </c>
      <c r="T21" s="22">
        <f>732.11*14</f>
        <v>10249.540000000001</v>
      </c>
      <c r="U21" s="29">
        <v>13102</v>
      </c>
      <c r="V21" s="22">
        <f>100*12</f>
        <v>1200</v>
      </c>
      <c r="W21" s="29">
        <v>13102</v>
      </c>
      <c r="X21" s="22">
        <v>0</v>
      </c>
      <c r="Y21" s="29" t="s">
        <v>46</v>
      </c>
      <c r="Z21" s="22">
        <v>0</v>
      </c>
      <c r="AA21" s="29" t="s">
        <v>46</v>
      </c>
      <c r="AB21" s="22">
        <v>0</v>
      </c>
      <c r="AC21" s="29" t="s">
        <v>46</v>
      </c>
      <c r="AD21" s="22">
        <v>26795.86</v>
      </c>
      <c r="AE21" s="22">
        <f t="shared" si="0"/>
        <v>28052.7</v>
      </c>
      <c r="AF21" s="23">
        <v>0.28000000000000003</v>
      </c>
      <c r="AG21" s="22">
        <f t="shared" si="2"/>
        <v>7854.7560000000012</v>
      </c>
      <c r="AH21" s="16">
        <v>16000</v>
      </c>
      <c r="AI21" s="22">
        <f t="shared" si="3"/>
        <v>35907.456000000006</v>
      </c>
    </row>
    <row r="22" spans="2:35" s="5" customFormat="1" ht="16.5" customHeight="1" x14ac:dyDescent="0.2">
      <c r="B22" s="14">
        <f t="shared" si="1"/>
        <v>16</v>
      </c>
      <c r="C22" s="15" t="s">
        <v>61</v>
      </c>
      <c r="D22" s="16" t="s">
        <v>62</v>
      </c>
      <c r="E22" s="15" t="s">
        <v>69</v>
      </c>
      <c r="F22" s="14" t="s">
        <v>68</v>
      </c>
      <c r="G22" s="14">
        <v>14</v>
      </c>
      <c r="H22" s="17">
        <v>1</v>
      </c>
      <c r="I22" s="41">
        <v>1</v>
      </c>
      <c r="J22" s="17" t="s">
        <v>53</v>
      </c>
      <c r="K22" s="19">
        <f t="shared" si="4"/>
        <v>9604.9800000000014</v>
      </c>
      <c r="L22" s="20"/>
      <c r="M22" s="14">
        <v>9200</v>
      </c>
      <c r="N22" s="16">
        <v>13000</v>
      </c>
      <c r="O22" s="21">
        <v>7</v>
      </c>
      <c r="P22" s="22">
        <f t="shared" si="5"/>
        <v>1656.1999999999998</v>
      </c>
      <c r="Q22" s="29">
        <v>13000</v>
      </c>
      <c r="R22" s="22">
        <f>381.57*14</f>
        <v>5341.98</v>
      </c>
      <c r="S22" s="29">
        <v>13002</v>
      </c>
      <c r="T22" s="22">
        <f>664.16*14</f>
        <v>9298.24</v>
      </c>
      <c r="U22" s="29">
        <v>13002</v>
      </c>
      <c r="V22" s="22">
        <f>100*12</f>
        <v>1200</v>
      </c>
      <c r="W22" s="29">
        <v>13002</v>
      </c>
      <c r="X22" s="22">
        <v>0</v>
      </c>
      <c r="Y22" s="29" t="s">
        <v>46</v>
      </c>
      <c r="Z22" s="22">
        <v>0</v>
      </c>
      <c r="AA22" s="29" t="s">
        <v>46</v>
      </c>
      <c r="AB22" s="22">
        <v>0</v>
      </c>
      <c r="AC22" s="29" t="s">
        <v>46</v>
      </c>
      <c r="AD22" s="22">
        <v>25886.14</v>
      </c>
      <c r="AE22" s="22">
        <f t="shared" si="0"/>
        <v>27101.4</v>
      </c>
      <c r="AF22" s="23">
        <v>0.28000000000000003</v>
      </c>
      <c r="AG22" s="22">
        <f t="shared" si="2"/>
        <v>7588.3920000000007</v>
      </c>
      <c r="AH22" s="16">
        <v>16000</v>
      </c>
      <c r="AI22" s="22">
        <f t="shared" si="3"/>
        <v>34689.792000000001</v>
      </c>
    </row>
    <row r="23" spans="2:35" s="63" customFormat="1" ht="16.149999999999999" customHeight="1" x14ac:dyDescent="0.2">
      <c r="B23" s="14">
        <f t="shared" si="1"/>
        <v>17</v>
      </c>
      <c r="C23" s="53" t="s">
        <v>65</v>
      </c>
      <c r="D23" s="54" t="s">
        <v>70</v>
      </c>
      <c r="E23" s="53" t="s">
        <v>69</v>
      </c>
      <c r="F23" s="55" t="s">
        <v>68</v>
      </c>
      <c r="G23" s="55">
        <v>14</v>
      </c>
      <c r="H23" s="56">
        <v>1</v>
      </c>
      <c r="I23" s="57">
        <v>1</v>
      </c>
      <c r="J23" s="56" t="s">
        <v>53</v>
      </c>
      <c r="K23" s="58">
        <f t="shared" si="4"/>
        <v>9604.9800000000014</v>
      </c>
      <c r="L23" s="59"/>
      <c r="M23" s="55">
        <v>9200</v>
      </c>
      <c r="N23" s="54">
        <v>13100</v>
      </c>
      <c r="O23" s="60">
        <v>0</v>
      </c>
      <c r="P23" s="61">
        <f t="shared" si="5"/>
        <v>0</v>
      </c>
      <c r="Q23" s="62">
        <v>13100</v>
      </c>
      <c r="R23" s="61">
        <f>381.57*14</f>
        <v>5341.98</v>
      </c>
      <c r="S23" s="62">
        <v>13102</v>
      </c>
      <c r="T23" s="61">
        <f>394.19*14</f>
        <v>5518.66</v>
      </c>
      <c r="U23" s="62">
        <v>13002</v>
      </c>
      <c r="V23" s="22">
        <f>100*12</f>
        <v>1200</v>
      </c>
      <c r="W23" s="62">
        <v>13102</v>
      </c>
      <c r="X23" s="61">
        <v>0</v>
      </c>
      <c r="Y23" s="62" t="s">
        <v>46</v>
      </c>
      <c r="Z23" s="61">
        <v>0</v>
      </c>
      <c r="AA23" s="62" t="s">
        <v>46</v>
      </c>
      <c r="AB23" s="61">
        <v>0</v>
      </c>
      <c r="AC23" s="62" t="s">
        <v>46</v>
      </c>
      <c r="AD23" s="61">
        <v>22374.799999999999</v>
      </c>
      <c r="AE23" s="50">
        <f t="shared" si="0"/>
        <v>21665.620000000003</v>
      </c>
      <c r="AF23" s="52">
        <v>0.28000000000000003</v>
      </c>
      <c r="AG23" s="50">
        <f t="shared" si="2"/>
        <v>6066.3736000000017</v>
      </c>
      <c r="AH23" s="44">
        <v>16000</v>
      </c>
      <c r="AI23" s="50">
        <f t="shared" si="3"/>
        <v>27731.993600000005</v>
      </c>
    </row>
    <row r="24" spans="2:35" s="63" customFormat="1" ht="16.149999999999999" customHeight="1" x14ac:dyDescent="0.2">
      <c r="B24" s="14">
        <f t="shared" si="1"/>
        <v>18</v>
      </c>
      <c r="C24" s="53" t="s">
        <v>65</v>
      </c>
      <c r="D24" s="44"/>
      <c r="E24" s="43" t="s">
        <v>71</v>
      </c>
      <c r="F24" s="42" t="s">
        <v>68</v>
      </c>
      <c r="G24" s="42">
        <v>14</v>
      </c>
      <c r="H24" s="45">
        <v>1</v>
      </c>
      <c r="I24" s="46">
        <v>1</v>
      </c>
      <c r="J24" s="45"/>
      <c r="K24" s="47">
        <f t="shared" si="4"/>
        <v>9604.9800000000014</v>
      </c>
      <c r="L24" s="59"/>
      <c r="M24" s="42">
        <v>9200</v>
      </c>
      <c r="N24" s="44">
        <v>13100</v>
      </c>
      <c r="O24" s="49">
        <v>0</v>
      </c>
      <c r="P24" s="50">
        <f t="shared" si="5"/>
        <v>0</v>
      </c>
      <c r="Q24" s="51">
        <v>13102</v>
      </c>
      <c r="R24" s="50">
        <f>381.57*14</f>
        <v>5341.98</v>
      </c>
      <c r="S24" s="51">
        <v>13102</v>
      </c>
      <c r="T24" s="50">
        <f>394.19*14</f>
        <v>5518.66</v>
      </c>
      <c r="U24" s="51">
        <v>13102</v>
      </c>
      <c r="V24" s="22">
        <f>100*12</f>
        <v>1200</v>
      </c>
      <c r="W24" s="51">
        <v>13102</v>
      </c>
      <c r="X24" s="50"/>
      <c r="Y24" s="51"/>
      <c r="Z24" s="50"/>
      <c r="AA24" s="51"/>
      <c r="AB24" s="50"/>
      <c r="AC24" s="51"/>
      <c r="AD24" s="50"/>
      <c r="AE24" s="50">
        <f>+K24+P24+R24+T24+V24</f>
        <v>21665.620000000003</v>
      </c>
      <c r="AF24" s="52">
        <v>0.28000000000000003</v>
      </c>
      <c r="AG24" s="50">
        <f>+AE24*AF24</f>
        <v>6066.3736000000017</v>
      </c>
      <c r="AH24" s="44">
        <v>16000</v>
      </c>
      <c r="AI24" s="22">
        <f>+AE24+AG24</f>
        <v>27731.993600000005</v>
      </c>
    </row>
    <row r="25" spans="2:35" s="10" customFormat="1" ht="16.5" customHeight="1" x14ac:dyDescent="0.2">
      <c r="B25" s="14">
        <f t="shared" si="1"/>
        <v>19</v>
      </c>
      <c r="C25" s="43" t="s">
        <v>61</v>
      </c>
      <c r="D25" s="44" t="s">
        <v>70</v>
      </c>
      <c r="E25" s="43" t="s">
        <v>72</v>
      </c>
      <c r="F25" s="42" t="s">
        <v>68</v>
      </c>
      <c r="G25" s="42">
        <v>14</v>
      </c>
      <c r="H25" s="45">
        <v>1</v>
      </c>
      <c r="I25" s="46">
        <v>1</v>
      </c>
      <c r="J25" s="45"/>
      <c r="K25" s="47">
        <v>0</v>
      </c>
      <c r="L25" s="48"/>
      <c r="M25" s="42">
        <v>3232</v>
      </c>
      <c r="N25" s="44">
        <v>13100</v>
      </c>
      <c r="O25" s="49">
        <v>0</v>
      </c>
      <c r="P25" s="50">
        <v>0</v>
      </c>
      <c r="Q25" s="51">
        <v>13100</v>
      </c>
      <c r="R25" s="47">
        <v>0</v>
      </c>
      <c r="S25" s="64">
        <f>+'ANNEX PERSONAL'!$K25+'ANNEX PERSONAL'!$R25</f>
        <v>0</v>
      </c>
      <c r="T25" s="47">
        <v>0</v>
      </c>
      <c r="U25" s="51">
        <v>13002</v>
      </c>
      <c r="V25" s="47">
        <v>0</v>
      </c>
      <c r="W25" s="51">
        <v>13102</v>
      </c>
      <c r="X25" s="50">
        <v>0</v>
      </c>
      <c r="Y25" s="51" t="s">
        <v>46</v>
      </c>
      <c r="Z25" s="50">
        <v>0</v>
      </c>
      <c r="AA25" s="51" t="s">
        <v>46</v>
      </c>
      <c r="AB25" s="50">
        <v>0</v>
      </c>
      <c r="AC25" s="51" t="s">
        <v>46</v>
      </c>
      <c r="AD25" s="50">
        <v>18893</v>
      </c>
      <c r="AE25" s="50">
        <f t="shared" si="0"/>
        <v>0</v>
      </c>
      <c r="AF25" s="52">
        <v>0.28000000000000003</v>
      </c>
      <c r="AG25" s="50">
        <f t="shared" si="2"/>
        <v>0</v>
      </c>
      <c r="AH25" s="44">
        <v>16000</v>
      </c>
      <c r="AI25" s="50">
        <f t="shared" si="3"/>
        <v>0</v>
      </c>
    </row>
    <row r="26" spans="2:35" s="5" customFormat="1" ht="16.5" customHeight="1" x14ac:dyDescent="0.2">
      <c r="B26" s="14">
        <f t="shared" si="1"/>
        <v>20</v>
      </c>
      <c r="C26" s="15" t="s">
        <v>61</v>
      </c>
      <c r="D26" s="16" t="s">
        <v>62</v>
      </c>
      <c r="E26" s="15" t="s">
        <v>73</v>
      </c>
      <c r="F26" s="14" t="s">
        <v>60</v>
      </c>
      <c r="G26" s="14">
        <v>16</v>
      </c>
      <c r="H26" s="17">
        <v>1</v>
      </c>
      <c r="I26" s="41">
        <v>1</v>
      </c>
      <c r="J26" s="17" t="s">
        <v>53</v>
      </c>
      <c r="K26" s="19">
        <f>1199.52*14</f>
        <v>16793.28</v>
      </c>
      <c r="L26" s="20"/>
      <c r="M26" s="14">
        <v>3231</v>
      </c>
      <c r="N26" s="16">
        <v>13002</v>
      </c>
      <c r="O26" s="21">
        <v>7</v>
      </c>
      <c r="P26" s="22">
        <f>+(43.54*14)*O26</f>
        <v>4266.92</v>
      </c>
      <c r="Q26" s="29">
        <v>13100</v>
      </c>
      <c r="R26" s="22">
        <f>437.73*14</f>
        <v>6128.22</v>
      </c>
      <c r="S26" s="29">
        <v>13102</v>
      </c>
      <c r="T26" s="22">
        <f>560.13*14</f>
        <v>7841.82</v>
      </c>
      <c r="U26" s="29">
        <v>13002</v>
      </c>
      <c r="V26" s="22">
        <f>100*12</f>
        <v>1200</v>
      </c>
      <c r="W26" s="29">
        <v>13102</v>
      </c>
      <c r="X26" s="22">
        <v>0</v>
      </c>
      <c r="Y26" s="29" t="s">
        <v>46</v>
      </c>
      <c r="Z26" s="22">
        <v>0</v>
      </c>
      <c r="AA26" s="29" t="s">
        <v>46</v>
      </c>
      <c r="AB26" s="22">
        <v>0</v>
      </c>
      <c r="AC26" s="29" t="s">
        <v>46</v>
      </c>
      <c r="AD26" s="22">
        <v>34845.160000000003</v>
      </c>
      <c r="AE26" s="22">
        <f t="shared" si="0"/>
        <v>36230.239999999998</v>
      </c>
      <c r="AF26" s="23">
        <v>0.28000000000000003</v>
      </c>
      <c r="AG26" s="22">
        <f t="shared" si="2"/>
        <v>10144.467200000001</v>
      </c>
      <c r="AH26" s="16">
        <v>16000</v>
      </c>
      <c r="AI26" s="22">
        <f t="shared" si="3"/>
        <v>46374.707199999997</v>
      </c>
    </row>
    <row r="27" spans="2:35" s="5" customFormat="1" ht="16.5" customHeight="1" x14ac:dyDescent="0.2">
      <c r="B27" s="14">
        <f t="shared" si="1"/>
        <v>21</v>
      </c>
      <c r="C27" s="15" t="s">
        <v>61</v>
      </c>
      <c r="D27" s="16" t="s">
        <v>62</v>
      </c>
      <c r="E27" s="15" t="s">
        <v>74</v>
      </c>
      <c r="F27" s="14" t="s">
        <v>64</v>
      </c>
      <c r="G27" s="14">
        <v>14</v>
      </c>
      <c r="H27" s="17">
        <v>1</v>
      </c>
      <c r="I27" s="41">
        <v>1</v>
      </c>
      <c r="J27" s="17" t="s">
        <v>53</v>
      </c>
      <c r="K27" s="19">
        <f>900.63*14</f>
        <v>12608.82</v>
      </c>
      <c r="L27" s="20"/>
      <c r="M27" s="14">
        <v>3231</v>
      </c>
      <c r="N27" s="16">
        <v>13002</v>
      </c>
      <c r="O27" s="21">
        <v>7</v>
      </c>
      <c r="P27" s="22">
        <f>+(32.96*14)*O27</f>
        <v>3230.08</v>
      </c>
      <c r="Q27" s="29">
        <v>13100</v>
      </c>
      <c r="R27" s="22">
        <f>381.57*14</f>
        <v>5341.98</v>
      </c>
      <c r="S27" s="29">
        <v>13102</v>
      </c>
      <c r="T27" s="22">
        <f>332.25*14</f>
        <v>4651.5</v>
      </c>
      <c r="U27" s="29">
        <v>13002</v>
      </c>
      <c r="V27" s="22">
        <f>100*12</f>
        <v>1200</v>
      </c>
      <c r="W27" s="29">
        <v>13102</v>
      </c>
      <c r="X27" s="22">
        <v>0</v>
      </c>
      <c r="Y27" s="29" t="s">
        <v>46</v>
      </c>
      <c r="Z27" s="22">
        <v>0</v>
      </c>
      <c r="AA27" s="29" t="s">
        <v>46</v>
      </c>
      <c r="AB27" s="22">
        <v>0</v>
      </c>
      <c r="AC27" s="29" t="s">
        <v>46</v>
      </c>
      <c r="AD27" s="22">
        <v>26047.7</v>
      </c>
      <c r="AE27" s="22">
        <f t="shared" si="0"/>
        <v>27032.379999999997</v>
      </c>
      <c r="AF27" s="23">
        <v>0.28000000000000003</v>
      </c>
      <c r="AG27" s="22">
        <f t="shared" si="2"/>
        <v>7569.0663999999997</v>
      </c>
      <c r="AH27" s="16">
        <v>16000</v>
      </c>
      <c r="AI27" s="22">
        <f t="shared" si="3"/>
        <v>34601.446400000001</v>
      </c>
    </row>
    <row r="28" spans="2:35" s="5" customFormat="1" ht="16.5" customHeight="1" x14ac:dyDescent="0.2">
      <c r="B28" s="14">
        <f t="shared" si="1"/>
        <v>22</v>
      </c>
      <c r="C28" s="15" t="s">
        <v>61</v>
      </c>
      <c r="D28" s="16" t="s">
        <v>62</v>
      </c>
      <c r="E28" s="15" t="s">
        <v>74</v>
      </c>
      <c r="F28" s="14" t="s">
        <v>64</v>
      </c>
      <c r="G28" s="14">
        <v>14</v>
      </c>
      <c r="H28" s="17">
        <v>1</v>
      </c>
      <c r="I28" s="41">
        <v>1</v>
      </c>
      <c r="J28" s="17" t="s">
        <v>53</v>
      </c>
      <c r="K28" s="19">
        <f>900.63*14</f>
        <v>12608.82</v>
      </c>
      <c r="L28" s="20"/>
      <c r="M28" s="14">
        <v>3231</v>
      </c>
      <c r="N28" s="16">
        <v>13100</v>
      </c>
      <c r="O28" s="21">
        <v>7</v>
      </c>
      <c r="P28" s="22">
        <f>+(32.96*14)*O28</f>
        <v>3230.08</v>
      </c>
      <c r="Q28" s="29">
        <v>13100</v>
      </c>
      <c r="R28" s="22">
        <f>381.57*14</f>
        <v>5341.98</v>
      </c>
      <c r="S28" s="29">
        <v>13102</v>
      </c>
      <c r="T28" s="22">
        <f>283.04*14</f>
        <v>3962.5600000000004</v>
      </c>
      <c r="U28" s="29">
        <v>13002</v>
      </c>
      <c r="V28" s="22">
        <f>100*12</f>
        <v>1200</v>
      </c>
      <c r="W28" s="29">
        <v>13102</v>
      </c>
      <c r="X28" s="22">
        <v>0</v>
      </c>
      <c r="Y28" s="29" t="s">
        <v>46</v>
      </c>
      <c r="Z28" s="22">
        <v>0</v>
      </c>
      <c r="AA28" s="29" t="s">
        <v>46</v>
      </c>
      <c r="AB28" s="22">
        <v>0</v>
      </c>
      <c r="AC28" s="29" t="s">
        <v>46</v>
      </c>
      <c r="AD28" s="22">
        <v>25401.18</v>
      </c>
      <c r="AE28" s="22">
        <f t="shared" si="0"/>
        <v>26343.439999999999</v>
      </c>
      <c r="AF28" s="23">
        <v>0.28000000000000003</v>
      </c>
      <c r="AG28" s="22">
        <f t="shared" si="2"/>
        <v>7376.1632</v>
      </c>
      <c r="AH28" s="16">
        <v>16000</v>
      </c>
      <c r="AI28" s="22">
        <f t="shared" si="3"/>
        <v>33719.603199999998</v>
      </c>
    </row>
    <row r="29" spans="2:35" s="5" customFormat="1" ht="16.5" customHeight="1" x14ac:dyDescent="0.2">
      <c r="B29" s="14">
        <f t="shared" si="1"/>
        <v>23</v>
      </c>
      <c r="C29" s="15" t="s">
        <v>61</v>
      </c>
      <c r="D29" s="16" t="s">
        <v>62</v>
      </c>
      <c r="E29" s="15" t="s">
        <v>74</v>
      </c>
      <c r="F29" s="14" t="s">
        <v>64</v>
      </c>
      <c r="G29" s="14">
        <v>14</v>
      </c>
      <c r="H29" s="17">
        <v>1</v>
      </c>
      <c r="I29" s="41">
        <v>1</v>
      </c>
      <c r="J29" s="17" t="s">
        <v>53</v>
      </c>
      <c r="K29" s="19">
        <f>900.63*14</f>
        <v>12608.82</v>
      </c>
      <c r="L29" s="20"/>
      <c r="M29" s="14">
        <v>3231</v>
      </c>
      <c r="N29" s="16">
        <v>13100</v>
      </c>
      <c r="O29" s="21">
        <v>7</v>
      </c>
      <c r="P29" s="22">
        <f>+(32.96*14)*O29</f>
        <v>3230.08</v>
      </c>
      <c r="Q29" s="29">
        <v>13100</v>
      </c>
      <c r="R29" s="22">
        <f>381.57*14</f>
        <v>5341.98</v>
      </c>
      <c r="S29" s="29">
        <v>13102</v>
      </c>
      <c r="T29" s="22">
        <f>283.04*14</f>
        <v>3962.5600000000004</v>
      </c>
      <c r="U29" s="29">
        <v>13002</v>
      </c>
      <c r="V29" s="22">
        <f>100*12</f>
        <v>1200</v>
      </c>
      <c r="W29" s="29">
        <v>13102</v>
      </c>
      <c r="X29" s="22">
        <v>0</v>
      </c>
      <c r="Y29" s="29" t="s">
        <v>46</v>
      </c>
      <c r="Z29" s="22">
        <v>0</v>
      </c>
      <c r="AA29" s="29" t="s">
        <v>46</v>
      </c>
      <c r="AB29" s="22">
        <v>0</v>
      </c>
      <c r="AC29" s="29" t="s">
        <v>46</v>
      </c>
      <c r="AD29" s="22">
        <v>24959.759999999998</v>
      </c>
      <c r="AE29" s="22">
        <f t="shared" si="0"/>
        <v>26343.439999999999</v>
      </c>
      <c r="AF29" s="23">
        <v>0.28000000000000003</v>
      </c>
      <c r="AG29" s="22">
        <f t="shared" si="2"/>
        <v>7376.1632</v>
      </c>
      <c r="AH29" s="16">
        <v>16000</v>
      </c>
      <c r="AI29" s="22">
        <f t="shared" si="3"/>
        <v>33719.603199999998</v>
      </c>
    </row>
    <row r="30" spans="2:35" s="5" customFormat="1" ht="16.5" customHeight="1" x14ac:dyDescent="0.2">
      <c r="B30" s="14">
        <f t="shared" si="1"/>
        <v>24</v>
      </c>
      <c r="C30" s="15" t="s">
        <v>61</v>
      </c>
      <c r="D30" s="16" t="s">
        <v>62</v>
      </c>
      <c r="E30" s="15" t="s">
        <v>74</v>
      </c>
      <c r="F30" s="14" t="s">
        <v>64</v>
      </c>
      <c r="G30" s="14">
        <v>14</v>
      </c>
      <c r="H30" s="17">
        <v>1</v>
      </c>
      <c r="I30" s="41">
        <v>1</v>
      </c>
      <c r="J30" s="17" t="s">
        <v>53</v>
      </c>
      <c r="K30" s="19">
        <f>900.63*14</f>
        <v>12608.82</v>
      </c>
      <c r="L30" s="20"/>
      <c r="M30" s="14">
        <v>3231</v>
      </c>
      <c r="N30" s="16">
        <v>13100</v>
      </c>
      <c r="O30" s="21">
        <v>1</v>
      </c>
      <c r="P30" s="22">
        <f>+(32.96*14)*O30</f>
        <v>461.44</v>
      </c>
      <c r="Q30" s="29">
        <v>13100</v>
      </c>
      <c r="R30" s="22">
        <f>381.57*14</f>
        <v>5341.98</v>
      </c>
      <c r="S30" s="29">
        <v>13102</v>
      </c>
      <c r="T30" s="22">
        <f>181.85*14</f>
        <v>2545.9</v>
      </c>
      <c r="U30" s="29">
        <v>13002</v>
      </c>
      <c r="V30" s="22">
        <f>100*12</f>
        <v>1200</v>
      </c>
      <c r="W30" s="29">
        <v>13102</v>
      </c>
      <c r="X30" s="22">
        <v>0</v>
      </c>
      <c r="Y30" s="29" t="s">
        <v>46</v>
      </c>
      <c r="Z30" s="22">
        <v>0</v>
      </c>
      <c r="AA30" s="29" t="s">
        <v>46</v>
      </c>
      <c r="AB30" s="22">
        <v>0</v>
      </c>
      <c r="AC30" s="29" t="s">
        <v>46</v>
      </c>
      <c r="AD30" s="22">
        <v>21385.279999999999</v>
      </c>
      <c r="AE30" s="22">
        <f t="shared" si="0"/>
        <v>22158.14</v>
      </c>
      <c r="AF30" s="23">
        <v>0.28000000000000003</v>
      </c>
      <c r="AG30" s="22">
        <f t="shared" si="2"/>
        <v>6204.2792000000009</v>
      </c>
      <c r="AH30" s="16">
        <v>16000</v>
      </c>
      <c r="AI30" s="22">
        <f t="shared" si="3"/>
        <v>28362.4192</v>
      </c>
    </row>
    <row r="31" spans="2:35" s="10" customFormat="1" ht="16.5" customHeight="1" x14ac:dyDescent="0.2">
      <c r="B31" s="14">
        <f t="shared" si="1"/>
        <v>25</v>
      </c>
      <c r="C31" s="43" t="s">
        <v>61</v>
      </c>
      <c r="D31" s="44" t="s">
        <v>66</v>
      </c>
      <c r="E31" s="43" t="s">
        <v>75</v>
      </c>
      <c r="F31" s="42" t="s">
        <v>57</v>
      </c>
      <c r="G31" s="42">
        <v>14</v>
      </c>
      <c r="H31" s="45">
        <v>1</v>
      </c>
      <c r="I31" s="46">
        <v>1</v>
      </c>
      <c r="J31" s="45"/>
      <c r="K31" s="47">
        <v>0</v>
      </c>
      <c r="L31" s="48"/>
      <c r="M31" s="42">
        <v>3232</v>
      </c>
      <c r="N31" s="44">
        <v>13100</v>
      </c>
      <c r="O31" s="49">
        <v>0</v>
      </c>
      <c r="P31" s="50">
        <v>0</v>
      </c>
      <c r="Q31" s="51">
        <v>13100</v>
      </c>
      <c r="R31" s="50">
        <v>0</v>
      </c>
      <c r="S31" s="51">
        <v>13108</v>
      </c>
      <c r="T31" s="50">
        <v>0</v>
      </c>
      <c r="U31" s="51">
        <v>13002</v>
      </c>
      <c r="V31" s="50">
        <v>0</v>
      </c>
      <c r="W31" s="51">
        <v>13102</v>
      </c>
      <c r="X31" s="50">
        <v>0</v>
      </c>
      <c r="Y31" s="51" t="s">
        <v>46</v>
      </c>
      <c r="Z31" s="50">
        <v>0</v>
      </c>
      <c r="AA31" s="51" t="s">
        <v>46</v>
      </c>
      <c r="AB31" s="50">
        <v>0</v>
      </c>
      <c r="AC31" s="51" t="s">
        <v>46</v>
      </c>
      <c r="AD31" s="50">
        <v>19366.900000000001</v>
      </c>
      <c r="AE31" s="50">
        <f t="shared" si="0"/>
        <v>0</v>
      </c>
      <c r="AF31" s="52">
        <v>0.28000000000000003</v>
      </c>
      <c r="AG31" s="50">
        <f t="shared" si="2"/>
        <v>0</v>
      </c>
      <c r="AH31" s="44">
        <v>16000</v>
      </c>
      <c r="AI31" s="50">
        <f t="shared" si="3"/>
        <v>0</v>
      </c>
    </row>
    <row r="32" spans="2:35" s="5" customFormat="1" ht="16.5" customHeight="1" x14ac:dyDescent="0.2">
      <c r="B32" s="14">
        <f t="shared" si="1"/>
        <v>26</v>
      </c>
      <c r="C32" s="15" t="s">
        <v>61</v>
      </c>
      <c r="D32" s="16" t="s">
        <v>62</v>
      </c>
      <c r="E32" s="15" t="s">
        <v>76</v>
      </c>
      <c r="F32" s="14" t="s">
        <v>68</v>
      </c>
      <c r="G32" s="14">
        <v>12</v>
      </c>
      <c r="H32" s="17">
        <v>1</v>
      </c>
      <c r="I32" s="41">
        <v>1</v>
      </c>
      <c r="J32" s="17" t="s">
        <v>53</v>
      </c>
      <c r="K32" s="19">
        <f>686.07*14</f>
        <v>9604.9800000000014</v>
      </c>
      <c r="L32" s="20"/>
      <c r="M32" s="14">
        <v>9200</v>
      </c>
      <c r="N32" s="16">
        <v>13100</v>
      </c>
      <c r="O32" s="21">
        <v>0</v>
      </c>
      <c r="P32" s="22">
        <f>+(16.9*14)*O32</f>
        <v>0</v>
      </c>
      <c r="Q32" s="29">
        <v>13100</v>
      </c>
      <c r="R32" s="22">
        <f>325.35*14</f>
        <v>4554.9000000000005</v>
      </c>
      <c r="S32" s="29">
        <v>13102</v>
      </c>
      <c r="T32" s="22">
        <f>451.93*14</f>
        <v>6327.02</v>
      </c>
      <c r="U32" s="29">
        <v>13002</v>
      </c>
      <c r="V32" s="22">
        <f>100*12</f>
        <v>1200</v>
      </c>
      <c r="W32" s="29">
        <v>13102</v>
      </c>
      <c r="X32" s="22">
        <v>0</v>
      </c>
      <c r="Y32" s="29" t="s">
        <v>46</v>
      </c>
      <c r="Z32" s="22">
        <v>0</v>
      </c>
      <c r="AA32" s="29" t="s">
        <v>46</v>
      </c>
      <c r="AB32" s="22">
        <v>0</v>
      </c>
      <c r="AC32" s="29" t="s">
        <v>46</v>
      </c>
      <c r="AD32" s="22">
        <v>21396.9</v>
      </c>
      <c r="AE32" s="22">
        <f t="shared" si="0"/>
        <v>21686.9</v>
      </c>
      <c r="AF32" s="23">
        <v>0.28000000000000003</v>
      </c>
      <c r="AG32" s="22">
        <f t="shared" si="2"/>
        <v>6072.3320000000012</v>
      </c>
      <c r="AH32" s="16">
        <v>16000</v>
      </c>
      <c r="AI32" s="22">
        <f t="shared" si="3"/>
        <v>27759.232000000004</v>
      </c>
    </row>
    <row r="33" spans="2:35" s="5" customFormat="1" ht="16.5" customHeight="1" x14ac:dyDescent="0.2">
      <c r="B33" s="14">
        <f t="shared" si="1"/>
        <v>27</v>
      </c>
      <c r="C33" s="15" t="s">
        <v>61</v>
      </c>
      <c r="D33" s="16" t="s">
        <v>62</v>
      </c>
      <c r="E33" s="15" t="s">
        <v>77</v>
      </c>
      <c r="F33" s="14" t="s">
        <v>68</v>
      </c>
      <c r="G33" s="14">
        <v>12</v>
      </c>
      <c r="H33" s="17">
        <v>0.5</v>
      </c>
      <c r="I33" s="41">
        <v>1</v>
      </c>
      <c r="J33" s="17" t="s">
        <v>50</v>
      </c>
      <c r="K33" s="19">
        <f>+(686.07*14)*0.5</f>
        <v>4802.4900000000007</v>
      </c>
      <c r="L33" s="20"/>
      <c r="M33" s="14">
        <v>3232</v>
      </c>
      <c r="N33" s="16">
        <v>13100</v>
      </c>
      <c r="O33" s="21">
        <v>5</v>
      </c>
      <c r="P33" s="22">
        <f>+((16.9*14)*O33)*0.5</f>
        <v>591.49999999999989</v>
      </c>
      <c r="Q33" s="29">
        <v>13100</v>
      </c>
      <c r="R33" s="22">
        <f>+(325.35*14)*0.5</f>
        <v>2277.4500000000003</v>
      </c>
      <c r="S33" s="29">
        <v>13102</v>
      </c>
      <c r="T33" s="22">
        <f>245.39*14</f>
        <v>3435.46</v>
      </c>
      <c r="U33" s="29">
        <v>13002</v>
      </c>
      <c r="V33" s="22">
        <v>600</v>
      </c>
      <c r="W33" s="29">
        <v>13102</v>
      </c>
      <c r="X33" s="22">
        <v>0</v>
      </c>
      <c r="Y33" s="29" t="s">
        <v>46</v>
      </c>
      <c r="Z33" s="22">
        <v>0</v>
      </c>
      <c r="AA33" s="29" t="s">
        <v>46</v>
      </c>
      <c r="AB33" s="22">
        <v>0</v>
      </c>
      <c r="AC33" s="29" t="s">
        <v>46</v>
      </c>
      <c r="AD33" s="22">
        <v>11292.82</v>
      </c>
      <c r="AE33" s="22">
        <f t="shared" si="0"/>
        <v>11706.900000000001</v>
      </c>
      <c r="AF33" s="23">
        <v>0.28000000000000003</v>
      </c>
      <c r="AG33" s="22">
        <f t="shared" si="2"/>
        <v>3277.9320000000007</v>
      </c>
      <c r="AH33" s="16">
        <v>16000</v>
      </c>
      <c r="AI33" s="22">
        <f t="shared" si="3"/>
        <v>14984.832000000002</v>
      </c>
    </row>
    <row r="34" spans="2:35" s="5" customFormat="1" ht="16.5" customHeight="1" x14ac:dyDescent="0.2">
      <c r="B34" s="14">
        <f t="shared" si="1"/>
        <v>28</v>
      </c>
      <c r="C34" s="15" t="s">
        <v>61</v>
      </c>
      <c r="D34" s="16" t="s">
        <v>62</v>
      </c>
      <c r="E34" s="15" t="s">
        <v>77</v>
      </c>
      <c r="F34" s="14" t="s">
        <v>68</v>
      </c>
      <c r="G34" s="14">
        <v>12</v>
      </c>
      <c r="H34" s="17">
        <v>1</v>
      </c>
      <c r="I34" s="41">
        <v>1</v>
      </c>
      <c r="J34" s="17"/>
      <c r="K34" s="19">
        <f>686.07*14</f>
        <v>9604.9800000000014</v>
      </c>
      <c r="L34" s="20"/>
      <c r="M34" s="14">
        <v>3232</v>
      </c>
      <c r="N34" s="16">
        <v>13100</v>
      </c>
      <c r="O34" s="21">
        <v>6</v>
      </c>
      <c r="P34" s="22">
        <f>+(16.9*14)*O34</f>
        <v>1419.6</v>
      </c>
      <c r="Q34" s="29">
        <v>13100</v>
      </c>
      <c r="R34" s="22">
        <f>325.35*14</f>
        <v>4554.9000000000005</v>
      </c>
      <c r="S34" s="29">
        <v>13103</v>
      </c>
      <c r="T34" s="22">
        <f>451.93*14</f>
        <v>6327.02</v>
      </c>
      <c r="U34" s="29">
        <v>13002</v>
      </c>
      <c r="V34" s="22">
        <f>100*12</f>
        <v>1200</v>
      </c>
      <c r="W34" s="29">
        <v>13102</v>
      </c>
      <c r="X34" s="22">
        <v>0</v>
      </c>
      <c r="Y34" s="29" t="s">
        <v>46</v>
      </c>
      <c r="Z34" s="22">
        <v>0</v>
      </c>
      <c r="AA34" s="29" t="s">
        <v>46</v>
      </c>
      <c r="AB34" s="22">
        <v>0</v>
      </c>
      <c r="AC34" s="29" t="s">
        <v>46</v>
      </c>
      <c r="AD34" s="22">
        <v>22065.4</v>
      </c>
      <c r="AE34" s="22">
        <f t="shared" si="0"/>
        <v>23106.500000000004</v>
      </c>
      <c r="AF34" s="23">
        <v>0.28000000000000003</v>
      </c>
      <c r="AG34" s="22">
        <f t="shared" si="2"/>
        <v>6469.8200000000015</v>
      </c>
      <c r="AH34" s="16">
        <v>16000</v>
      </c>
      <c r="AI34" s="22">
        <f t="shared" si="3"/>
        <v>29576.320000000007</v>
      </c>
    </row>
    <row r="35" spans="2:35" s="5" customFormat="1" ht="16.5" customHeight="1" x14ac:dyDescent="0.2">
      <c r="B35" s="14">
        <f t="shared" si="1"/>
        <v>29</v>
      </c>
      <c r="C35" s="15" t="s">
        <v>61</v>
      </c>
      <c r="D35" s="16" t="s">
        <v>62</v>
      </c>
      <c r="E35" s="15" t="s">
        <v>78</v>
      </c>
      <c r="F35" s="14" t="s">
        <v>68</v>
      </c>
      <c r="G35" s="14">
        <v>12</v>
      </c>
      <c r="H35" s="17">
        <v>1</v>
      </c>
      <c r="I35" s="41">
        <v>1</v>
      </c>
      <c r="J35" s="17"/>
      <c r="K35" s="19">
        <f>686.07*14</f>
        <v>9604.9800000000014</v>
      </c>
      <c r="L35" s="20"/>
      <c r="M35" s="14">
        <v>3231</v>
      </c>
      <c r="N35" s="16">
        <v>13100</v>
      </c>
      <c r="O35" s="21">
        <v>0</v>
      </c>
      <c r="P35" s="22">
        <f>+(16.9*14)*O35</f>
        <v>0</v>
      </c>
      <c r="Q35" s="29">
        <v>13100</v>
      </c>
      <c r="R35" s="22">
        <f>325.35*14</f>
        <v>4554.9000000000005</v>
      </c>
      <c r="S35" s="29">
        <v>13104</v>
      </c>
      <c r="T35" s="22">
        <f>451.93*14</f>
        <v>6327.02</v>
      </c>
      <c r="U35" s="29">
        <v>13002</v>
      </c>
      <c r="V35" s="22">
        <f>100*12</f>
        <v>1200</v>
      </c>
      <c r="W35" s="29">
        <v>13102</v>
      </c>
      <c r="X35" s="22">
        <v>0</v>
      </c>
      <c r="Y35" s="29" t="s">
        <v>46</v>
      </c>
      <c r="Z35" s="22">
        <v>0</v>
      </c>
      <c r="AA35" s="29" t="s">
        <v>46</v>
      </c>
      <c r="AB35" s="22">
        <v>0</v>
      </c>
      <c r="AC35" s="29" t="s">
        <v>46</v>
      </c>
      <c r="AD35" s="22">
        <v>20934.2</v>
      </c>
      <c r="AE35" s="22">
        <f t="shared" si="0"/>
        <v>21686.9</v>
      </c>
      <c r="AF35" s="23">
        <v>0.28000000000000003</v>
      </c>
      <c r="AG35" s="22">
        <f t="shared" si="2"/>
        <v>6072.3320000000012</v>
      </c>
      <c r="AH35" s="16">
        <v>16000</v>
      </c>
      <c r="AI35" s="22">
        <f t="shared" si="3"/>
        <v>27759.232000000004</v>
      </c>
    </row>
    <row r="36" spans="2:35" s="5" customFormat="1" ht="16.5" customHeight="1" x14ac:dyDescent="0.2">
      <c r="B36" s="14">
        <f t="shared" si="1"/>
        <v>30</v>
      </c>
      <c r="C36" s="15" t="s">
        <v>61</v>
      </c>
      <c r="D36" s="16" t="s">
        <v>62</v>
      </c>
      <c r="E36" s="15" t="s">
        <v>77</v>
      </c>
      <c r="F36" s="14" t="s">
        <v>68</v>
      </c>
      <c r="G36" s="14">
        <v>12</v>
      </c>
      <c r="H36" s="17">
        <v>0.5</v>
      </c>
      <c r="I36" s="41">
        <v>1</v>
      </c>
      <c r="J36" s="17"/>
      <c r="K36" s="19">
        <f>+(686.07*14)*0.5</f>
        <v>4802.4900000000007</v>
      </c>
      <c r="L36" s="20"/>
      <c r="M36" s="14">
        <v>3232</v>
      </c>
      <c r="N36" s="16">
        <v>13100</v>
      </c>
      <c r="O36" s="21">
        <v>0</v>
      </c>
      <c r="P36" s="22">
        <f>+((16.9*14)*O36)*0.5</f>
        <v>0</v>
      </c>
      <c r="Q36" s="29">
        <v>13100</v>
      </c>
      <c r="R36" s="22">
        <f>+(325.35*14)*0.5</f>
        <v>2277.4500000000003</v>
      </c>
      <c r="S36" s="29">
        <v>13105</v>
      </c>
      <c r="T36" s="22">
        <f>225.97*14</f>
        <v>3163.58</v>
      </c>
      <c r="U36" s="29">
        <v>13002</v>
      </c>
      <c r="V36" s="22">
        <v>600</v>
      </c>
      <c r="W36" s="29">
        <v>13102</v>
      </c>
      <c r="X36" s="22">
        <v>0</v>
      </c>
      <c r="Y36" s="29" t="s">
        <v>46</v>
      </c>
      <c r="Z36" s="22">
        <v>0</v>
      </c>
      <c r="AA36" s="29" t="s">
        <v>46</v>
      </c>
      <c r="AB36" s="22">
        <v>0</v>
      </c>
      <c r="AC36" s="29" t="s">
        <v>46</v>
      </c>
      <c r="AD36" s="22">
        <v>10467.379999999999</v>
      </c>
      <c r="AE36" s="22">
        <f t="shared" si="0"/>
        <v>10843.52</v>
      </c>
      <c r="AF36" s="23">
        <v>0.28000000000000003</v>
      </c>
      <c r="AG36" s="22">
        <f t="shared" si="2"/>
        <v>3036.1856000000002</v>
      </c>
      <c r="AH36" s="16">
        <v>16000</v>
      </c>
      <c r="AI36" s="22">
        <f t="shared" si="3"/>
        <v>13879.705600000001</v>
      </c>
    </row>
    <row r="37" spans="2:35" s="5" customFormat="1" ht="16.5" customHeight="1" x14ac:dyDescent="0.2">
      <c r="B37" s="14">
        <f t="shared" si="1"/>
        <v>31</v>
      </c>
      <c r="C37" s="15" t="s">
        <v>61</v>
      </c>
      <c r="D37" s="16" t="s">
        <v>62</v>
      </c>
      <c r="E37" s="15" t="s">
        <v>79</v>
      </c>
      <c r="F37" s="14" t="s">
        <v>68</v>
      </c>
      <c r="G37" s="14">
        <v>12</v>
      </c>
      <c r="H37" s="17">
        <v>1</v>
      </c>
      <c r="I37" s="41">
        <v>1</v>
      </c>
      <c r="J37" s="17"/>
      <c r="K37" s="19">
        <f>686.07*14</f>
        <v>9604.9800000000014</v>
      </c>
      <c r="L37" s="20"/>
      <c r="M37" s="14">
        <v>3232</v>
      </c>
      <c r="N37" s="16">
        <v>13100</v>
      </c>
      <c r="O37" s="21">
        <v>6</v>
      </c>
      <c r="P37" s="22">
        <f>+(16.9*14)*O37</f>
        <v>1419.6</v>
      </c>
      <c r="Q37" s="29">
        <v>13100</v>
      </c>
      <c r="R37" s="22">
        <f>325.35*14</f>
        <v>4554.9000000000005</v>
      </c>
      <c r="S37" s="29">
        <v>13106</v>
      </c>
      <c r="T37" s="22">
        <f>490.9*14</f>
        <v>6872.5999999999995</v>
      </c>
      <c r="U37" s="29">
        <v>13002</v>
      </c>
      <c r="V37" s="22">
        <f>100*12</f>
        <v>1200</v>
      </c>
      <c r="W37" s="29">
        <v>13102</v>
      </c>
      <c r="X37" s="22">
        <v>0</v>
      </c>
      <c r="Y37" s="29" t="s">
        <v>46</v>
      </c>
      <c r="Z37" s="22">
        <v>0</v>
      </c>
      <c r="AA37" s="29" t="s">
        <v>46</v>
      </c>
      <c r="AB37" s="22">
        <v>0</v>
      </c>
      <c r="AC37" s="29" t="s">
        <v>46</v>
      </c>
      <c r="AD37" s="22">
        <v>22360.94</v>
      </c>
      <c r="AE37" s="22">
        <f t="shared" si="0"/>
        <v>23652.080000000002</v>
      </c>
      <c r="AF37" s="23">
        <v>0.28000000000000003</v>
      </c>
      <c r="AG37" s="22">
        <f t="shared" si="2"/>
        <v>6622.5824000000011</v>
      </c>
      <c r="AH37" s="16">
        <v>16000</v>
      </c>
      <c r="AI37" s="22">
        <f t="shared" si="3"/>
        <v>30274.662400000001</v>
      </c>
    </row>
    <row r="38" spans="2:35" x14ac:dyDescent="0.2">
      <c r="B38" s="42" t="s">
        <v>80</v>
      </c>
      <c r="C38" s="42"/>
      <c r="D38" s="42"/>
      <c r="E38" s="42"/>
      <c r="F38" s="42"/>
      <c r="G38" s="42"/>
      <c r="H38" s="65"/>
      <c r="I38" s="66"/>
      <c r="J38" s="42"/>
      <c r="K38" s="47">
        <f>SUBTOTAL(109,Tabla31722304[Retribucions Bàsiques])</f>
        <v>384058.39039999992</v>
      </c>
      <c r="L38" s="48"/>
      <c r="M38" s="48"/>
      <c r="N38" s="48"/>
      <c r="O38" s="50"/>
      <c r="P38" s="50">
        <f>SUBTOTAL(109,Tabla31722304[Triennis])</f>
        <v>44420.426400000004</v>
      </c>
      <c r="Q38" s="67"/>
      <c r="R38" s="50">
        <f>SUBTOTAL(109,Tabla31722304[Destí])</f>
        <v>151288.29318399998</v>
      </c>
      <c r="S38" s="67"/>
      <c r="T38" s="50">
        <f>SUBTOTAL(109,Tabla31722304[Específic])</f>
        <v>262300.49999999994</v>
      </c>
      <c r="U38" s="67"/>
      <c r="V38" s="50">
        <f>SUBTOTAL(109,Tabla31722304[Productivitat])</f>
        <v>27600</v>
      </c>
      <c r="W38" s="67"/>
      <c r="X38" s="50">
        <f>SUBTOTAL(109,Tabla31722304[Gratificacions])</f>
        <v>0</v>
      </c>
      <c r="Y38" s="67"/>
      <c r="Z38" s="50">
        <f>SUBTOTAL(109,Tabla31722304[Altres incentius al rendiment])</f>
        <v>0</v>
      </c>
      <c r="AA38" s="67"/>
      <c r="AB38" s="50">
        <f>SUBTOTAL(109,Tabla31722304[[Dedicació especial ]])</f>
        <v>0</v>
      </c>
      <c r="AC38" s="67"/>
      <c r="AD38" s="50">
        <f>SUBTOTAL(109,Tabla31722304[Total retribucions per lloc])</f>
        <v>842917.46</v>
      </c>
      <c r="AE38" s="50">
        <f>SUBTOTAL(109,Tabla31722304[Total retribucions])</f>
        <v>869667.60998399998</v>
      </c>
      <c r="AF38" s="65">
        <f>SUBTOTAL(101,Tabla31722304[% Seguretat Social])</f>
        <v>0.28000000000000008</v>
      </c>
      <c r="AG38" s="50">
        <f>SUBTOTAL(109,Tabla31722304[Seguretat Social])</f>
        <v>243506.93079552002</v>
      </c>
      <c r="AH38" s="67"/>
      <c r="AI38" s="22">
        <f>SUBTOTAL(109,Tabla31722304[TOTAL 
COST ])</f>
        <v>1113174.5407795203</v>
      </c>
    </row>
    <row r="39" spans="2:35" ht="33" customHeight="1" x14ac:dyDescent="0.2">
      <c r="B39" s="42"/>
      <c r="C39" s="43"/>
      <c r="D39" s="44"/>
      <c r="E39" s="43"/>
      <c r="F39" s="42"/>
      <c r="G39" s="42"/>
      <c r="H39" s="42"/>
      <c r="I39" s="42"/>
      <c r="J39" s="42"/>
      <c r="K39" s="47"/>
      <c r="L39" s="48"/>
      <c r="M39" s="42"/>
      <c r="N39" s="44"/>
      <c r="O39" s="49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/>
      <c r="AA39" s="51"/>
      <c r="AB39" s="50"/>
      <c r="AC39" s="51"/>
      <c r="AD39" s="50"/>
      <c r="AE39" s="50"/>
      <c r="AF39" s="68"/>
      <c r="AG39" s="50"/>
      <c r="AH39" s="51"/>
      <c r="AI39" s="50"/>
    </row>
    <row r="40" spans="2:35" s="10" customFormat="1" ht="16.5" customHeight="1" x14ac:dyDescent="0.2">
      <c r="B40" s="42"/>
      <c r="C40" s="43"/>
      <c r="D40" s="44"/>
      <c r="E40" s="43"/>
      <c r="F40" s="42"/>
      <c r="G40" s="42"/>
      <c r="H40" s="45"/>
      <c r="I40" s="69"/>
      <c r="J40" s="45"/>
      <c r="K40" s="47"/>
      <c r="L40" s="42"/>
      <c r="M40" s="42"/>
      <c r="N40" s="44"/>
      <c r="O40" s="49"/>
      <c r="P40" s="50"/>
      <c r="Q40" s="44"/>
      <c r="R40" s="50"/>
      <c r="S40" s="44"/>
      <c r="T40" s="50"/>
      <c r="U40" s="44"/>
      <c r="V40" s="50"/>
      <c r="W40" s="44"/>
      <c r="X40" s="50"/>
      <c r="Y40" s="44"/>
      <c r="Z40" s="50"/>
      <c r="AA40" s="44"/>
      <c r="AB40" s="50"/>
      <c r="AC40" s="44"/>
      <c r="AD40" s="50"/>
      <c r="AE40" s="50"/>
      <c r="AF40" s="52"/>
      <c r="AG40" s="50"/>
      <c r="AH40" s="44"/>
      <c r="AI40" s="22"/>
    </row>
    <row r="41" spans="2:35" ht="16.5" customHeight="1" x14ac:dyDescent="0.2">
      <c r="AI41" s="70"/>
    </row>
  </sheetData>
  <mergeCells count="2">
    <mergeCell ref="K4:O4"/>
    <mergeCell ref="P4:S4"/>
  </mergeCells>
  <dataValidations count="4">
    <dataValidation type="list" allowBlank="1" showInputMessage="1" showErrorMessage="1" sqref="F39:F40 JB39:JB40 SX39:SX40 ACT39:ACT40 AMP39:AMP40 AWL39:AWL40 BGH39:BGH40 BQD39:BQD40 BZZ39:BZZ40 CJV39:CJV40 CTR39:CTR40 DDN39:DDN40 DNJ39:DNJ40 DXF39:DXF40 EHB39:EHB40 EQX39:EQX40 FAT39:FAT40 FKP39:FKP40 FUL39:FUL40 GEH39:GEH40 GOD39:GOD40 GXZ39:GXZ40 HHV39:HHV40 HRR39:HRR40 IBN39:IBN40 ILJ39:ILJ40 IVF39:IVF40 JFB39:JFB40 JOX39:JOX40 JYT39:JYT40 KIP39:KIP40 KSL39:KSL40 LCH39:LCH40 LMD39:LMD40 LVZ39:LVZ40 MFV39:MFV40 MPR39:MPR40 MZN39:MZN40 NJJ39:NJJ40 NTF39:NTF40 ODB39:ODB40 OMX39:OMX40 OWT39:OWT40 PGP39:PGP40 PQL39:PQL40 QAH39:QAH40 QKD39:QKD40 QTZ39:QTZ40 RDV39:RDV40 RNR39:RNR40 RXN39:RXN40 SHJ39:SHJ40 SRF39:SRF40 TBB39:TBB40 TKX39:TKX40 TUT39:TUT40 UEP39:UEP40 UOL39:UOL40 UYH39:UYH40 VID39:VID40 VRZ39:VRZ40 WBV39:WBV40 WLR39:WLR40 WVN39:WVN40 F65575:F65576 JB65575:JB65576 SX65575:SX65576 ACT65575:ACT65576 AMP65575:AMP65576 AWL65575:AWL65576 BGH65575:BGH65576 BQD65575:BQD65576 BZZ65575:BZZ65576 CJV65575:CJV65576 CTR65575:CTR65576 DDN65575:DDN65576 DNJ65575:DNJ65576 DXF65575:DXF65576 EHB65575:EHB65576 EQX65575:EQX65576 FAT65575:FAT65576 FKP65575:FKP65576 FUL65575:FUL65576 GEH65575:GEH65576 GOD65575:GOD65576 GXZ65575:GXZ65576 HHV65575:HHV65576 HRR65575:HRR65576 IBN65575:IBN65576 ILJ65575:ILJ65576 IVF65575:IVF65576 JFB65575:JFB65576 JOX65575:JOX65576 JYT65575:JYT65576 KIP65575:KIP65576 KSL65575:KSL65576 LCH65575:LCH65576 LMD65575:LMD65576 LVZ65575:LVZ65576 MFV65575:MFV65576 MPR65575:MPR65576 MZN65575:MZN65576 NJJ65575:NJJ65576 NTF65575:NTF65576 ODB65575:ODB65576 OMX65575:OMX65576 OWT65575:OWT65576 PGP65575:PGP65576 PQL65575:PQL65576 QAH65575:QAH65576 QKD65575:QKD65576 QTZ65575:QTZ65576 RDV65575:RDV65576 RNR65575:RNR65576 RXN65575:RXN65576 SHJ65575:SHJ65576 SRF65575:SRF65576 TBB65575:TBB65576 TKX65575:TKX65576 TUT65575:TUT65576 UEP65575:UEP65576 UOL65575:UOL65576 UYH65575:UYH65576 VID65575:VID65576 VRZ65575:VRZ65576 WBV65575:WBV65576 WLR65575:WLR65576 WVN65575:WVN65576 F131111:F131112 JB131111:JB131112 SX131111:SX131112 ACT131111:ACT131112 AMP131111:AMP131112 AWL131111:AWL131112 BGH131111:BGH131112 BQD131111:BQD131112 BZZ131111:BZZ131112 CJV131111:CJV131112 CTR131111:CTR131112 DDN131111:DDN131112 DNJ131111:DNJ131112 DXF131111:DXF131112 EHB131111:EHB131112 EQX131111:EQX131112 FAT131111:FAT131112 FKP131111:FKP131112 FUL131111:FUL131112 GEH131111:GEH131112 GOD131111:GOD131112 GXZ131111:GXZ131112 HHV131111:HHV131112 HRR131111:HRR131112 IBN131111:IBN131112 ILJ131111:ILJ131112 IVF131111:IVF131112 JFB131111:JFB131112 JOX131111:JOX131112 JYT131111:JYT131112 KIP131111:KIP131112 KSL131111:KSL131112 LCH131111:LCH131112 LMD131111:LMD131112 LVZ131111:LVZ131112 MFV131111:MFV131112 MPR131111:MPR131112 MZN131111:MZN131112 NJJ131111:NJJ131112 NTF131111:NTF131112 ODB131111:ODB131112 OMX131111:OMX131112 OWT131111:OWT131112 PGP131111:PGP131112 PQL131111:PQL131112 QAH131111:QAH131112 QKD131111:QKD131112 QTZ131111:QTZ131112 RDV131111:RDV131112 RNR131111:RNR131112 RXN131111:RXN131112 SHJ131111:SHJ131112 SRF131111:SRF131112 TBB131111:TBB131112 TKX131111:TKX131112 TUT131111:TUT131112 UEP131111:UEP131112 UOL131111:UOL131112 UYH131111:UYH131112 VID131111:VID131112 VRZ131111:VRZ131112 WBV131111:WBV131112 WLR131111:WLR131112 WVN131111:WVN131112 F196647:F196648 JB196647:JB196648 SX196647:SX196648 ACT196647:ACT196648 AMP196647:AMP196648 AWL196647:AWL196648 BGH196647:BGH196648 BQD196647:BQD196648 BZZ196647:BZZ196648 CJV196647:CJV196648 CTR196647:CTR196648 DDN196647:DDN196648 DNJ196647:DNJ196648 DXF196647:DXF196648 EHB196647:EHB196648 EQX196647:EQX196648 FAT196647:FAT196648 FKP196647:FKP196648 FUL196647:FUL196648 GEH196647:GEH196648 GOD196647:GOD196648 GXZ196647:GXZ196648 HHV196647:HHV196648 HRR196647:HRR196648 IBN196647:IBN196648 ILJ196647:ILJ196648 IVF196647:IVF196648 JFB196647:JFB196648 JOX196647:JOX196648 JYT196647:JYT196648 KIP196647:KIP196648 KSL196647:KSL196648 LCH196647:LCH196648 LMD196647:LMD196648 LVZ196647:LVZ196648 MFV196647:MFV196648 MPR196647:MPR196648 MZN196647:MZN196648 NJJ196647:NJJ196648 NTF196647:NTF196648 ODB196647:ODB196648 OMX196647:OMX196648 OWT196647:OWT196648 PGP196647:PGP196648 PQL196647:PQL196648 QAH196647:QAH196648 QKD196647:QKD196648 QTZ196647:QTZ196648 RDV196647:RDV196648 RNR196647:RNR196648 RXN196647:RXN196648 SHJ196647:SHJ196648 SRF196647:SRF196648 TBB196647:TBB196648 TKX196647:TKX196648 TUT196647:TUT196648 UEP196647:UEP196648 UOL196647:UOL196648 UYH196647:UYH196648 VID196647:VID196648 VRZ196647:VRZ196648 WBV196647:WBV196648 WLR196647:WLR196648 WVN196647:WVN196648 F262183:F262184 JB262183:JB262184 SX262183:SX262184 ACT262183:ACT262184 AMP262183:AMP262184 AWL262183:AWL262184 BGH262183:BGH262184 BQD262183:BQD262184 BZZ262183:BZZ262184 CJV262183:CJV262184 CTR262183:CTR262184 DDN262183:DDN262184 DNJ262183:DNJ262184 DXF262183:DXF262184 EHB262183:EHB262184 EQX262183:EQX262184 FAT262183:FAT262184 FKP262183:FKP262184 FUL262183:FUL262184 GEH262183:GEH262184 GOD262183:GOD262184 GXZ262183:GXZ262184 HHV262183:HHV262184 HRR262183:HRR262184 IBN262183:IBN262184 ILJ262183:ILJ262184 IVF262183:IVF262184 JFB262183:JFB262184 JOX262183:JOX262184 JYT262183:JYT262184 KIP262183:KIP262184 KSL262183:KSL262184 LCH262183:LCH262184 LMD262183:LMD262184 LVZ262183:LVZ262184 MFV262183:MFV262184 MPR262183:MPR262184 MZN262183:MZN262184 NJJ262183:NJJ262184 NTF262183:NTF262184 ODB262183:ODB262184 OMX262183:OMX262184 OWT262183:OWT262184 PGP262183:PGP262184 PQL262183:PQL262184 QAH262183:QAH262184 QKD262183:QKD262184 QTZ262183:QTZ262184 RDV262183:RDV262184 RNR262183:RNR262184 RXN262183:RXN262184 SHJ262183:SHJ262184 SRF262183:SRF262184 TBB262183:TBB262184 TKX262183:TKX262184 TUT262183:TUT262184 UEP262183:UEP262184 UOL262183:UOL262184 UYH262183:UYH262184 VID262183:VID262184 VRZ262183:VRZ262184 WBV262183:WBV262184 WLR262183:WLR262184 WVN262183:WVN262184 F327719:F327720 JB327719:JB327720 SX327719:SX327720 ACT327719:ACT327720 AMP327719:AMP327720 AWL327719:AWL327720 BGH327719:BGH327720 BQD327719:BQD327720 BZZ327719:BZZ327720 CJV327719:CJV327720 CTR327719:CTR327720 DDN327719:DDN327720 DNJ327719:DNJ327720 DXF327719:DXF327720 EHB327719:EHB327720 EQX327719:EQX327720 FAT327719:FAT327720 FKP327719:FKP327720 FUL327719:FUL327720 GEH327719:GEH327720 GOD327719:GOD327720 GXZ327719:GXZ327720 HHV327719:HHV327720 HRR327719:HRR327720 IBN327719:IBN327720 ILJ327719:ILJ327720 IVF327719:IVF327720 JFB327719:JFB327720 JOX327719:JOX327720 JYT327719:JYT327720 KIP327719:KIP327720 KSL327719:KSL327720 LCH327719:LCH327720 LMD327719:LMD327720 LVZ327719:LVZ327720 MFV327719:MFV327720 MPR327719:MPR327720 MZN327719:MZN327720 NJJ327719:NJJ327720 NTF327719:NTF327720 ODB327719:ODB327720 OMX327719:OMX327720 OWT327719:OWT327720 PGP327719:PGP327720 PQL327719:PQL327720 QAH327719:QAH327720 QKD327719:QKD327720 QTZ327719:QTZ327720 RDV327719:RDV327720 RNR327719:RNR327720 RXN327719:RXN327720 SHJ327719:SHJ327720 SRF327719:SRF327720 TBB327719:TBB327720 TKX327719:TKX327720 TUT327719:TUT327720 UEP327719:UEP327720 UOL327719:UOL327720 UYH327719:UYH327720 VID327719:VID327720 VRZ327719:VRZ327720 WBV327719:WBV327720 WLR327719:WLR327720 WVN327719:WVN327720 F393255:F393256 JB393255:JB393256 SX393255:SX393256 ACT393255:ACT393256 AMP393255:AMP393256 AWL393255:AWL393256 BGH393255:BGH393256 BQD393255:BQD393256 BZZ393255:BZZ393256 CJV393255:CJV393256 CTR393255:CTR393256 DDN393255:DDN393256 DNJ393255:DNJ393256 DXF393255:DXF393256 EHB393255:EHB393256 EQX393255:EQX393256 FAT393255:FAT393256 FKP393255:FKP393256 FUL393255:FUL393256 GEH393255:GEH393256 GOD393255:GOD393256 GXZ393255:GXZ393256 HHV393255:HHV393256 HRR393255:HRR393256 IBN393255:IBN393256 ILJ393255:ILJ393256 IVF393255:IVF393256 JFB393255:JFB393256 JOX393255:JOX393256 JYT393255:JYT393256 KIP393255:KIP393256 KSL393255:KSL393256 LCH393255:LCH393256 LMD393255:LMD393256 LVZ393255:LVZ393256 MFV393255:MFV393256 MPR393255:MPR393256 MZN393255:MZN393256 NJJ393255:NJJ393256 NTF393255:NTF393256 ODB393255:ODB393256 OMX393255:OMX393256 OWT393255:OWT393256 PGP393255:PGP393256 PQL393255:PQL393256 QAH393255:QAH393256 QKD393255:QKD393256 QTZ393255:QTZ393256 RDV393255:RDV393256 RNR393255:RNR393256 RXN393255:RXN393256 SHJ393255:SHJ393256 SRF393255:SRF393256 TBB393255:TBB393256 TKX393255:TKX393256 TUT393255:TUT393256 UEP393255:UEP393256 UOL393255:UOL393256 UYH393255:UYH393256 VID393255:VID393256 VRZ393255:VRZ393256 WBV393255:WBV393256 WLR393255:WLR393256 WVN393255:WVN393256 F458791:F458792 JB458791:JB458792 SX458791:SX458792 ACT458791:ACT458792 AMP458791:AMP458792 AWL458791:AWL458792 BGH458791:BGH458792 BQD458791:BQD458792 BZZ458791:BZZ458792 CJV458791:CJV458792 CTR458791:CTR458792 DDN458791:DDN458792 DNJ458791:DNJ458792 DXF458791:DXF458792 EHB458791:EHB458792 EQX458791:EQX458792 FAT458791:FAT458792 FKP458791:FKP458792 FUL458791:FUL458792 GEH458791:GEH458792 GOD458791:GOD458792 GXZ458791:GXZ458792 HHV458791:HHV458792 HRR458791:HRR458792 IBN458791:IBN458792 ILJ458791:ILJ458792 IVF458791:IVF458792 JFB458791:JFB458792 JOX458791:JOX458792 JYT458791:JYT458792 KIP458791:KIP458792 KSL458791:KSL458792 LCH458791:LCH458792 LMD458791:LMD458792 LVZ458791:LVZ458792 MFV458791:MFV458792 MPR458791:MPR458792 MZN458791:MZN458792 NJJ458791:NJJ458792 NTF458791:NTF458792 ODB458791:ODB458792 OMX458791:OMX458792 OWT458791:OWT458792 PGP458791:PGP458792 PQL458791:PQL458792 QAH458791:QAH458792 QKD458791:QKD458792 QTZ458791:QTZ458792 RDV458791:RDV458792 RNR458791:RNR458792 RXN458791:RXN458792 SHJ458791:SHJ458792 SRF458791:SRF458792 TBB458791:TBB458792 TKX458791:TKX458792 TUT458791:TUT458792 UEP458791:UEP458792 UOL458791:UOL458792 UYH458791:UYH458792 VID458791:VID458792 VRZ458791:VRZ458792 WBV458791:WBV458792 WLR458791:WLR458792 WVN458791:WVN458792 F524327:F524328 JB524327:JB524328 SX524327:SX524328 ACT524327:ACT524328 AMP524327:AMP524328 AWL524327:AWL524328 BGH524327:BGH524328 BQD524327:BQD524328 BZZ524327:BZZ524328 CJV524327:CJV524328 CTR524327:CTR524328 DDN524327:DDN524328 DNJ524327:DNJ524328 DXF524327:DXF524328 EHB524327:EHB524328 EQX524327:EQX524328 FAT524327:FAT524328 FKP524327:FKP524328 FUL524327:FUL524328 GEH524327:GEH524328 GOD524327:GOD524328 GXZ524327:GXZ524328 HHV524327:HHV524328 HRR524327:HRR524328 IBN524327:IBN524328 ILJ524327:ILJ524328 IVF524327:IVF524328 JFB524327:JFB524328 JOX524327:JOX524328 JYT524327:JYT524328 KIP524327:KIP524328 KSL524327:KSL524328 LCH524327:LCH524328 LMD524327:LMD524328 LVZ524327:LVZ524328 MFV524327:MFV524328 MPR524327:MPR524328 MZN524327:MZN524328 NJJ524327:NJJ524328 NTF524327:NTF524328 ODB524327:ODB524328 OMX524327:OMX524328 OWT524327:OWT524328 PGP524327:PGP524328 PQL524327:PQL524328 QAH524327:QAH524328 QKD524327:QKD524328 QTZ524327:QTZ524328 RDV524327:RDV524328 RNR524327:RNR524328 RXN524327:RXN524328 SHJ524327:SHJ524328 SRF524327:SRF524328 TBB524327:TBB524328 TKX524327:TKX524328 TUT524327:TUT524328 UEP524327:UEP524328 UOL524327:UOL524328 UYH524327:UYH524328 VID524327:VID524328 VRZ524327:VRZ524328 WBV524327:WBV524328 WLR524327:WLR524328 WVN524327:WVN524328 F589863:F589864 JB589863:JB589864 SX589863:SX589864 ACT589863:ACT589864 AMP589863:AMP589864 AWL589863:AWL589864 BGH589863:BGH589864 BQD589863:BQD589864 BZZ589863:BZZ589864 CJV589863:CJV589864 CTR589863:CTR589864 DDN589863:DDN589864 DNJ589863:DNJ589864 DXF589863:DXF589864 EHB589863:EHB589864 EQX589863:EQX589864 FAT589863:FAT589864 FKP589863:FKP589864 FUL589863:FUL589864 GEH589863:GEH589864 GOD589863:GOD589864 GXZ589863:GXZ589864 HHV589863:HHV589864 HRR589863:HRR589864 IBN589863:IBN589864 ILJ589863:ILJ589864 IVF589863:IVF589864 JFB589863:JFB589864 JOX589863:JOX589864 JYT589863:JYT589864 KIP589863:KIP589864 KSL589863:KSL589864 LCH589863:LCH589864 LMD589863:LMD589864 LVZ589863:LVZ589864 MFV589863:MFV589864 MPR589863:MPR589864 MZN589863:MZN589864 NJJ589863:NJJ589864 NTF589863:NTF589864 ODB589863:ODB589864 OMX589863:OMX589864 OWT589863:OWT589864 PGP589863:PGP589864 PQL589863:PQL589864 QAH589863:QAH589864 QKD589863:QKD589864 QTZ589863:QTZ589864 RDV589863:RDV589864 RNR589863:RNR589864 RXN589863:RXN589864 SHJ589863:SHJ589864 SRF589863:SRF589864 TBB589863:TBB589864 TKX589863:TKX589864 TUT589863:TUT589864 UEP589863:UEP589864 UOL589863:UOL589864 UYH589863:UYH589864 VID589863:VID589864 VRZ589863:VRZ589864 WBV589863:WBV589864 WLR589863:WLR589864 WVN589863:WVN589864 F655399:F655400 JB655399:JB655400 SX655399:SX655400 ACT655399:ACT655400 AMP655399:AMP655400 AWL655399:AWL655400 BGH655399:BGH655400 BQD655399:BQD655400 BZZ655399:BZZ655400 CJV655399:CJV655400 CTR655399:CTR655400 DDN655399:DDN655400 DNJ655399:DNJ655400 DXF655399:DXF655400 EHB655399:EHB655400 EQX655399:EQX655400 FAT655399:FAT655400 FKP655399:FKP655400 FUL655399:FUL655400 GEH655399:GEH655400 GOD655399:GOD655400 GXZ655399:GXZ655400 HHV655399:HHV655400 HRR655399:HRR655400 IBN655399:IBN655400 ILJ655399:ILJ655400 IVF655399:IVF655400 JFB655399:JFB655400 JOX655399:JOX655400 JYT655399:JYT655400 KIP655399:KIP655400 KSL655399:KSL655400 LCH655399:LCH655400 LMD655399:LMD655400 LVZ655399:LVZ655400 MFV655399:MFV655400 MPR655399:MPR655400 MZN655399:MZN655400 NJJ655399:NJJ655400 NTF655399:NTF655400 ODB655399:ODB655400 OMX655399:OMX655400 OWT655399:OWT655400 PGP655399:PGP655400 PQL655399:PQL655400 QAH655399:QAH655400 QKD655399:QKD655400 QTZ655399:QTZ655400 RDV655399:RDV655400 RNR655399:RNR655400 RXN655399:RXN655400 SHJ655399:SHJ655400 SRF655399:SRF655400 TBB655399:TBB655400 TKX655399:TKX655400 TUT655399:TUT655400 UEP655399:UEP655400 UOL655399:UOL655400 UYH655399:UYH655400 VID655399:VID655400 VRZ655399:VRZ655400 WBV655399:WBV655400 WLR655399:WLR655400 WVN655399:WVN655400 F720935:F720936 JB720935:JB720936 SX720935:SX720936 ACT720935:ACT720936 AMP720935:AMP720936 AWL720935:AWL720936 BGH720935:BGH720936 BQD720935:BQD720936 BZZ720935:BZZ720936 CJV720935:CJV720936 CTR720935:CTR720936 DDN720935:DDN720936 DNJ720935:DNJ720936 DXF720935:DXF720936 EHB720935:EHB720936 EQX720935:EQX720936 FAT720935:FAT720936 FKP720935:FKP720936 FUL720935:FUL720936 GEH720935:GEH720936 GOD720935:GOD720936 GXZ720935:GXZ720936 HHV720935:HHV720936 HRR720935:HRR720936 IBN720935:IBN720936 ILJ720935:ILJ720936 IVF720935:IVF720936 JFB720935:JFB720936 JOX720935:JOX720936 JYT720935:JYT720936 KIP720935:KIP720936 KSL720935:KSL720936 LCH720935:LCH720936 LMD720935:LMD720936 LVZ720935:LVZ720936 MFV720935:MFV720936 MPR720935:MPR720936 MZN720935:MZN720936 NJJ720935:NJJ720936 NTF720935:NTF720936 ODB720935:ODB720936 OMX720935:OMX720936 OWT720935:OWT720936 PGP720935:PGP720936 PQL720935:PQL720936 QAH720935:QAH720936 QKD720935:QKD720936 QTZ720935:QTZ720936 RDV720935:RDV720936 RNR720935:RNR720936 RXN720935:RXN720936 SHJ720935:SHJ720936 SRF720935:SRF720936 TBB720935:TBB720936 TKX720935:TKX720936 TUT720935:TUT720936 UEP720935:UEP720936 UOL720935:UOL720936 UYH720935:UYH720936 VID720935:VID720936 VRZ720935:VRZ720936 WBV720935:WBV720936 WLR720935:WLR720936 WVN720935:WVN720936 F786471:F786472 JB786471:JB786472 SX786471:SX786472 ACT786471:ACT786472 AMP786471:AMP786472 AWL786471:AWL786472 BGH786471:BGH786472 BQD786471:BQD786472 BZZ786471:BZZ786472 CJV786471:CJV786472 CTR786471:CTR786472 DDN786471:DDN786472 DNJ786471:DNJ786472 DXF786471:DXF786472 EHB786471:EHB786472 EQX786471:EQX786472 FAT786471:FAT786472 FKP786471:FKP786472 FUL786471:FUL786472 GEH786471:GEH786472 GOD786471:GOD786472 GXZ786471:GXZ786472 HHV786471:HHV786472 HRR786471:HRR786472 IBN786471:IBN786472 ILJ786471:ILJ786472 IVF786471:IVF786472 JFB786471:JFB786472 JOX786471:JOX786472 JYT786471:JYT786472 KIP786471:KIP786472 KSL786471:KSL786472 LCH786471:LCH786472 LMD786471:LMD786472 LVZ786471:LVZ786472 MFV786471:MFV786472 MPR786471:MPR786472 MZN786471:MZN786472 NJJ786471:NJJ786472 NTF786471:NTF786472 ODB786471:ODB786472 OMX786471:OMX786472 OWT786471:OWT786472 PGP786471:PGP786472 PQL786471:PQL786472 QAH786471:QAH786472 QKD786471:QKD786472 QTZ786471:QTZ786472 RDV786471:RDV786472 RNR786471:RNR786472 RXN786471:RXN786472 SHJ786471:SHJ786472 SRF786471:SRF786472 TBB786471:TBB786472 TKX786471:TKX786472 TUT786471:TUT786472 UEP786471:UEP786472 UOL786471:UOL786472 UYH786471:UYH786472 VID786471:VID786472 VRZ786471:VRZ786472 WBV786471:WBV786472 WLR786471:WLR786472 WVN786471:WVN786472 F852007:F852008 JB852007:JB852008 SX852007:SX852008 ACT852007:ACT852008 AMP852007:AMP852008 AWL852007:AWL852008 BGH852007:BGH852008 BQD852007:BQD852008 BZZ852007:BZZ852008 CJV852007:CJV852008 CTR852007:CTR852008 DDN852007:DDN852008 DNJ852007:DNJ852008 DXF852007:DXF852008 EHB852007:EHB852008 EQX852007:EQX852008 FAT852007:FAT852008 FKP852007:FKP852008 FUL852007:FUL852008 GEH852007:GEH852008 GOD852007:GOD852008 GXZ852007:GXZ852008 HHV852007:HHV852008 HRR852007:HRR852008 IBN852007:IBN852008 ILJ852007:ILJ852008 IVF852007:IVF852008 JFB852007:JFB852008 JOX852007:JOX852008 JYT852007:JYT852008 KIP852007:KIP852008 KSL852007:KSL852008 LCH852007:LCH852008 LMD852007:LMD852008 LVZ852007:LVZ852008 MFV852007:MFV852008 MPR852007:MPR852008 MZN852007:MZN852008 NJJ852007:NJJ852008 NTF852007:NTF852008 ODB852007:ODB852008 OMX852007:OMX852008 OWT852007:OWT852008 PGP852007:PGP852008 PQL852007:PQL852008 QAH852007:QAH852008 QKD852007:QKD852008 QTZ852007:QTZ852008 RDV852007:RDV852008 RNR852007:RNR852008 RXN852007:RXN852008 SHJ852007:SHJ852008 SRF852007:SRF852008 TBB852007:TBB852008 TKX852007:TKX852008 TUT852007:TUT852008 UEP852007:UEP852008 UOL852007:UOL852008 UYH852007:UYH852008 VID852007:VID852008 VRZ852007:VRZ852008 WBV852007:WBV852008 WLR852007:WLR852008 WVN852007:WVN852008 F917543:F917544 JB917543:JB917544 SX917543:SX917544 ACT917543:ACT917544 AMP917543:AMP917544 AWL917543:AWL917544 BGH917543:BGH917544 BQD917543:BQD917544 BZZ917543:BZZ917544 CJV917543:CJV917544 CTR917543:CTR917544 DDN917543:DDN917544 DNJ917543:DNJ917544 DXF917543:DXF917544 EHB917543:EHB917544 EQX917543:EQX917544 FAT917543:FAT917544 FKP917543:FKP917544 FUL917543:FUL917544 GEH917543:GEH917544 GOD917543:GOD917544 GXZ917543:GXZ917544 HHV917543:HHV917544 HRR917543:HRR917544 IBN917543:IBN917544 ILJ917543:ILJ917544 IVF917543:IVF917544 JFB917543:JFB917544 JOX917543:JOX917544 JYT917543:JYT917544 KIP917543:KIP917544 KSL917543:KSL917544 LCH917543:LCH917544 LMD917543:LMD917544 LVZ917543:LVZ917544 MFV917543:MFV917544 MPR917543:MPR917544 MZN917543:MZN917544 NJJ917543:NJJ917544 NTF917543:NTF917544 ODB917543:ODB917544 OMX917543:OMX917544 OWT917543:OWT917544 PGP917543:PGP917544 PQL917543:PQL917544 QAH917543:QAH917544 QKD917543:QKD917544 QTZ917543:QTZ917544 RDV917543:RDV917544 RNR917543:RNR917544 RXN917543:RXN917544 SHJ917543:SHJ917544 SRF917543:SRF917544 TBB917543:TBB917544 TKX917543:TKX917544 TUT917543:TUT917544 UEP917543:UEP917544 UOL917543:UOL917544 UYH917543:UYH917544 VID917543:VID917544 VRZ917543:VRZ917544 WBV917543:WBV917544 WLR917543:WLR917544 WVN917543:WVN917544 F983079:F983080 JB983079:JB983080 SX983079:SX983080 ACT983079:ACT983080 AMP983079:AMP983080 AWL983079:AWL983080 BGH983079:BGH983080 BQD983079:BQD983080 BZZ983079:BZZ983080 CJV983079:CJV983080 CTR983079:CTR983080 DDN983079:DDN983080 DNJ983079:DNJ983080 DXF983079:DXF983080 EHB983079:EHB983080 EQX983079:EQX983080 FAT983079:FAT983080 FKP983079:FKP983080 FUL983079:FUL983080 GEH983079:GEH983080 GOD983079:GOD983080 GXZ983079:GXZ983080 HHV983079:HHV983080 HRR983079:HRR983080 IBN983079:IBN983080 ILJ983079:ILJ983080 IVF983079:IVF983080 JFB983079:JFB983080 JOX983079:JOX983080 JYT983079:JYT983080 KIP983079:KIP983080 KSL983079:KSL983080 LCH983079:LCH983080 LMD983079:LMD983080 LVZ983079:LVZ983080 MFV983079:MFV983080 MPR983079:MPR983080 MZN983079:MZN983080 NJJ983079:NJJ983080 NTF983079:NTF983080 ODB983079:ODB983080 OMX983079:OMX983080 OWT983079:OWT983080 PGP983079:PGP983080 PQL983079:PQL983080 QAH983079:QAH983080 QKD983079:QKD983080 QTZ983079:QTZ983080 RDV983079:RDV983080 RNR983079:RNR983080 RXN983079:RXN983080 SHJ983079:SHJ983080 SRF983079:SRF983080 TBB983079:TBB983080 TKX983079:TKX983080 TUT983079:TUT983080 UEP983079:UEP983080 UOL983079:UOL983080 UYH983079:UYH983080 VID983079:VID983080 VRZ983079:VRZ983080 WBV983079:WBV983080 WLR983079:WLR983080 WVN983079:WVN983080 F65540:F65573 JB65540:JB65573 SX65540:SX65573 ACT65540:ACT65573 AMP65540:AMP65573 AWL65540:AWL65573 BGH65540:BGH65573 BQD65540:BQD65573 BZZ65540:BZZ65573 CJV65540:CJV65573 CTR65540:CTR65573 DDN65540:DDN65573 DNJ65540:DNJ65573 DXF65540:DXF65573 EHB65540:EHB65573 EQX65540:EQX65573 FAT65540:FAT65573 FKP65540:FKP65573 FUL65540:FUL65573 GEH65540:GEH65573 GOD65540:GOD65573 GXZ65540:GXZ65573 HHV65540:HHV65573 HRR65540:HRR65573 IBN65540:IBN65573 ILJ65540:ILJ65573 IVF65540:IVF65573 JFB65540:JFB65573 JOX65540:JOX65573 JYT65540:JYT65573 KIP65540:KIP65573 KSL65540:KSL65573 LCH65540:LCH65573 LMD65540:LMD65573 LVZ65540:LVZ65573 MFV65540:MFV65573 MPR65540:MPR65573 MZN65540:MZN65573 NJJ65540:NJJ65573 NTF65540:NTF65573 ODB65540:ODB65573 OMX65540:OMX65573 OWT65540:OWT65573 PGP65540:PGP65573 PQL65540:PQL65573 QAH65540:QAH65573 QKD65540:QKD65573 QTZ65540:QTZ65573 RDV65540:RDV65573 RNR65540:RNR65573 RXN65540:RXN65573 SHJ65540:SHJ65573 SRF65540:SRF65573 TBB65540:TBB65573 TKX65540:TKX65573 TUT65540:TUT65573 UEP65540:UEP65573 UOL65540:UOL65573 UYH65540:UYH65573 VID65540:VID65573 VRZ65540:VRZ65573 WBV65540:WBV65573 WLR65540:WLR65573 WVN65540:WVN65573 F131076:F131109 JB131076:JB131109 SX131076:SX131109 ACT131076:ACT131109 AMP131076:AMP131109 AWL131076:AWL131109 BGH131076:BGH131109 BQD131076:BQD131109 BZZ131076:BZZ131109 CJV131076:CJV131109 CTR131076:CTR131109 DDN131076:DDN131109 DNJ131076:DNJ131109 DXF131076:DXF131109 EHB131076:EHB131109 EQX131076:EQX131109 FAT131076:FAT131109 FKP131076:FKP131109 FUL131076:FUL131109 GEH131076:GEH131109 GOD131076:GOD131109 GXZ131076:GXZ131109 HHV131076:HHV131109 HRR131076:HRR131109 IBN131076:IBN131109 ILJ131076:ILJ131109 IVF131076:IVF131109 JFB131076:JFB131109 JOX131076:JOX131109 JYT131076:JYT131109 KIP131076:KIP131109 KSL131076:KSL131109 LCH131076:LCH131109 LMD131076:LMD131109 LVZ131076:LVZ131109 MFV131076:MFV131109 MPR131076:MPR131109 MZN131076:MZN131109 NJJ131076:NJJ131109 NTF131076:NTF131109 ODB131076:ODB131109 OMX131076:OMX131109 OWT131076:OWT131109 PGP131076:PGP131109 PQL131076:PQL131109 QAH131076:QAH131109 QKD131076:QKD131109 QTZ131076:QTZ131109 RDV131076:RDV131109 RNR131076:RNR131109 RXN131076:RXN131109 SHJ131076:SHJ131109 SRF131076:SRF131109 TBB131076:TBB131109 TKX131076:TKX131109 TUT131076:TUT131109 UEP131076:UEP131109 UOL131076:UOL131109 UYH131076:UYH131109 VID131076:VID131109 VRZ131076:VRZ131109 WBV131076:WBV131109 WLR131076:WLR131109 WVN131076:WVN131109 F196612:F196645 JB196612:JB196645 SX196612:SX196645 ACT196612:ACT196645 AMP196612:AMP196645 AWL196612:AWL196645 BGH196612:BGH196645 BQD196612:BQD196645 BZZ196612:BZZ196645 CJV196612:CJV196645 CTR196612:CTR196645 DDN196612:DDN196645 DNJ196612:DNJ196645 DXF196612:DXF196645 EHB196612:EHB196645 EQX196612:EQX196645 FAT196612:FAT196645 FKP196612:FKP196645 FUL196612:FUL196645 GEH196612:GEH196645 GOD196612:GOD196645 GXZ196612:GXZ196645 HHV196612:HHV196645 HRR196612:HRR196645 IBN196612:IBN196645 ILJ196612:ILJ196645 IVF196612:IVF196645 JFB196612:JFB196645 JOX196612:JOX196645 JYT196612:JYT196645 KIP196612:KIP196645 KSL196612:KSL196645 LCH196612:LCH196645 LMD196612:LMD196645 LVZ196612:LVZ196645 MFV196612:MFV196645 MPR196612:MPR196645 MZN196612:MZN196645 NJJ196612:NJJ196645 NTF196612:NTF196645 ODB196612:ODB196645 OMX196612:OMX196645 OWT196612:OWT196645 PGP196612:PGP196645 PQL196612:PQL196645 QAH196612:QAH196645 QKD196612:QKD196645 QTZ196612:QTZ196645 RDV196612:RDV196645 RNR196612:RNR196645 RXN196612:RXN196645 SHJ196612:SHJ196645 SRF196612:SRF196645 TBB196612:TBB196645 TKX196612:TKX196645 TUT196612:TUT196645 UEP196612:UEP196645 UOL196612:UOL196645 UYH196612:UYH196645 VID196612:VID196645 VRZ196612:VRZ196645 WBV196612:WBV196645 WLR196612:WLR196645 WVN196612:WVN196645 F262148:F262181 JB262148:JB262181 SX262148:SX262181 ACT262148:ACT262181 AMP262148:AMP262181 AWL262148:AWL262181 BGH262148:BGH262181 BQD262148:BQD262181 BZZ262148:BZZ262181 CJV262148:CJV262181 CTR262148:CTR262181 DDN262148:DDN262181 DNJ262148:DNJ262181 DXF262148:DXF262181 EHB262148:EHB262181 EQX262148:EQX262181 FAT262148:FAT262181 FKP262148:FKP262181 FUL262148:FUL262181 GEH262148:GEH262181 GOD262148:GOD262181 GXZ262148:GXZ262181 HHV262148:HHV262181 HRR262148:HRR262181 IBN262148:IBN262181 ILJ262148:ILJ262181 IVF262148:IVF262181 JFB262148:JFB262181 JOX262148:JOX262181 JYT262148:JYT262181 KIP262148:KIP262181 KSL262148:KSL262181 LCH262148:LCH262181 LMD262148:LMD262181 LVZ262148:LVZ262181 MFV262148:MFV262181 MPR262148:MPR262181 MZN262148:MZN262181 NJJ262148:NJJ262181 NTF262148:NTF262181 ODB262148:ODB262181 OMX262148:OMX262181 OWT262148:OWT262181 PGP262148:PGP262181 PQL262148:PQL262181 QAH262148:QAH262181 QKD262148:QKD262181 QTZ262148:QTZ262181 RDV262148:RDV262181 RNR262148:RNR262181 RXN262148:RXN262181 SHJ262148:SHJ262181 SRF262148:SRF262181 TBB262148:TBB262181 TKX262148:TKX262181 TUT262148:TUT262181 UEP262148:UEP262181 UOL262148:UOL262181 UYH262148:UYH262181 VID262148:VID262181 VRZ262148:VRZ262181 WBV262148:WBV262181 WLR262148:WLR262181 WVN262148:WVN262181 F327684:F327717 JB327684:JB327717 SX327684:SX327717 ACT327684:ACT327717 AMP327684:AMP327717 AWL327684:AWL327717 BGH327684:BGH327717 BQD327684:BQD327717 BZZ327684:BZZ327717 CJV327684:CJV327717 CTR327684:CTR327717 DDN327684:DDN327717 DNJ327684:DNJ327717 DXF327684:DXF327717 EHB327684:EHB327717 EQX327684:EQX327717 FAT327684:FAT327717 FKP327684:FKP327717 FUL327684:FUL327717 GEH327684:GEH327717 GOD327684:GOD327717 GXZ327684:GXZ327717 HHV327684:HHV327717 HRR327684:HRR327717 IBN327684:IBN327717 ILJ327684:ILJ327717 IVF327684:IVF327717 JFB327684:JFB327717 JOX327684:JOX327717 JYT327684:JYT327717 KIP327684:KIP327717 KSL327684:KSL327717 LCH327684:LCH327717 LMD327684:LMD327717 LVZ327684:LVZ327717 MFV327684:MFV327717 MPR327684:MPR327717 MZN327684:MZN327717 NJJ327684:NJJ327717 NTF327684:NTF327717 ODB327684:ODB327717 OMX327684:OMX327717 OWT327684:OWT327717 PGP327684:PGP327717 PQL327684:PQL327717 QAH327684:QAH327717 QKD327684:QKD327717 QTZ327684:QTZ327717 RDV327684:RDV327717 RNR327684:RNR327717 RXN327684:RXN327717 SHJ327684:SHJ327717 SRF327684:SRF327717 TBB327684:TBB327717 TKX327684:TKX327717 TUT327684:TUT327717 UEP327684:UEP327717 UOL327684:UOL327717 UYH327684:UYH327717 VID327684:VID327717 VRZ327684:VRZ327717 WBV327684:WBV327717 WLR327684:WLR327717 WVN327684:WVN327717 F393220:F393253 JB393220:JB393253 SX393220:SX393253 ACT393220:ACT393253 AMP393220:AMP393253 AWL393220:AWL393253 BGH393220:BGH393253 BQD393220:BQD393253 BZZ393220:BZZ393253 CJV393220:CJV393253 CTR393220:CTR393253 DDN393220:DDN393253 DNJ393220:DNJ393253 DXF393220:DXF393253 EHB393220:EHB393253 EQX393220:EQX393253 FAT393220:FAT393253 FKP393220:FKP393253 FUL393220:FUL393253 GEH393220:GEH393253 GOD393220:GOD393253 GXZ393220:GXZ393253 HHV393220:HHV393253 HRR393220:HRR393253 IBN393220:IBN393253 ILJ393220:ILJ393253 IVF393220:IVF393253 JFB393220:JFB393253 JOX393220:JOX393253 JYT393220:JYT393253 KIP393220:KIP393253 KSL393220:KSL393253 LCH393220:LCH393253 LMD393220:LMD393253 LVZ393220:LVZ393253 MFV393220:MFV393253 MPR393220:MPR393253 MZN393220:MZN393253 NJJ393220:NJJ393253 NTF393220:NTF393253 ODB393220:ODB393253 OMX393220:OMX393253 OWT393220:OWT393253 PGP393220:PGP393253 PQL393220:PQL393253 QAH393220:QAH393253 QKD393220:QKD393253 QTZ393220:QTZ393253 RDV393220:RDV393253 RNR393220:RNR393253 RXN393220:RXN393253 SHJ393220:SHJ393253 SRF393220:SRF393253 TBB393220:TBB393253 TKX393220:TKX393253 TUT393220:TUT393253 UEP393220:UEP393253 UOL393220:UOL393253 UYH393220:UYH393253 VID393220:VID393253 VRZ393220:VRZ393253 WBV393220:WBV393253 WLR393220:WLR393253 WVN393220:WVN393253 F458756:F458789 JB458756:JB458789 SX458756:SX458789 ACT458756:ACT458789 AMP458756:AMP458789 AWL458756:AWL458789 BGH458756:BGH458789 BQD458756:BQD458789 BZZ458756:BZZ458789 CJV458756:CJV458789 CTR458756:CTR458789 DDN458756:DDN458789 DNJ458756:DNJ458789 DXF458756:DXF458789 EHB458756:EHB458789 EQX458756:EQX458789 FAT458756:FAT458789 FKP458756:FKP458789 FUL458756:FUL458789 GEH458756:GEH458789 GOD458756:GOD458789 GXZ458756:GXZ458789 HHV458756:HHV458789 HRR458756:HRR458789 IBN458756:IBN458789 ILJ458756:ILJ458789 IVF458756:IVF458789 JFB458756:JFB458789 JOX458756:JOX458789 JYT458756:JYT458789 KIP458756:KIP458789 KSL458756:KSL458789 LCH458756:LCH458789 LMD458756:LMD458789 LVZ458756:LVZ458789 MFV458756:MFV458789 MPR458756:MPR458789 MZN458756:MZN458789 NJJ458756:NJJ458789 NTF458756:NTF458789 ODB458756:ODB458789 OMX458756:OMX458789 OWT458756:OWT458789 PGP458756:PGP458789 PQL458756:PQL458789 QAH458756:QAH458789 QKD458756:QKD458789 QTZ458756:QTZ458789 RDV458756:RDV458789 RNR458756:RNR458789 RXN458756:RXN458789 SHJ458756:SHJ458789 SRF458756:SRF458789 TBB458756:TBB458789 TKX458756:TKX458789 TUT458756:TUT458789 UEP458756:UEP458789 UOL458756:UOL458789 UYH458756:UYH458789 VID458756:VID458789 VRZ458756:VRZ458789 WBV458756:WBV458789 WLR458756:WLR458789 WVN458756:WVN458789 F524292:F524325 JB524292:JB524325 SX524292:SX524325 ACT524292:ACT524325 AMP524292:AMP524325 AWL524292:AWL524325 BGH524292:BGH524325 BQD524292:BQD524325 BZZ524292:BZZ524325 CJV524292:CJV524325 CTR524292:CTR524325 DDN524292:DDN524325 DNJ524292:DNJ524325 DXF524292:DXF524325 EHB524292:EHB524325 EQX524292:EQX524325 FAT524292:FAT524325 FKP524292:FKP524325 FUL524292:FUL524325 GEH524292:GEH524325 GOD524292:GOD524325 GXZ524292:GXZ524325 HHV524292:HHV524325 HRR524292:HRR524325 IBN524292:IBN524325 ILJ524292:ILJ524325 IVF524292:IVF524325 JFB524292:JFB524325 JOX524292:JOX524325 JYT524292:JYT524325 KIP524292:KIP524325 KSL524292:KSL524325 LCH524292:LCH524325 LMD524292:LMD524325 LVZ524292:LVZ524325 MFV524292:MFV524325 MPR524292:MPR524325 MZN524292:MZN524325 NJJ524292:NJJ524325 NTF524292:NTF524325 ODB524292:ODB524325 OMX524292:OMX524325 OWT524292:OWT524325 PGP524292:PGP524325 PQL524292:PQL524325 QAH524292:QAH524325 QKD524292:QKD524325 QTZ524292:QTZ524325 RDV524292:RDV524325 RNR524292:RNR524325 RXN524292:RXN524325 SHJ524292:SHJ524325 SRF524292:SRF524325 TBB524292:TBB524325 TKX524292:TKX524325 TUT524292:TUT524325 UEP524292:UEP524325 UOL524292:UOL524325 UYH524292:UYH524325 VID524292:VID524325 VRZ524292:VRZ524325 WBV524292:WBV524325 WLR524292:WLR524325 WVN524292:WVN524325 F589828:F589861 JB589828:JB589861 SX589828:SX589861 ACT589828:ACT589861 AMP589828:AMP589861 AWL589828:AWL589861 BGH589828:BGH589861 BQD589828:BQD589861 BZZ589828:BZZ589861 CJV589828:CJV589861 CTR589828:CTR589861 DDN589828:DDN589861 DNJ589828:DNJ589861 DXF589828:DXF589861 EHB589828:EHB589861 EQX589828:EQX589861 FAT589828:FAT589861 FKP589828:FKP589861 FUL589828:FUL589861 GEH589828:GEH589861 GOD589828:GOD589861 GXZ589828:GXZ589861 HHV589828:HHV589861 HRR589828:HRR589861 IBN589828:IBN589861 ILJ589828:ILJ589861 IVF589828:IVF589861 JFB589828:JFB589861 JOX589828:JOX589861 JYT589828:JYT589861 KIP589828:KIP589861 KSL589828:KSL589861 LCH589828:LCH589861 LMD589828:LMD589861 LVZ589828:LVZ589861 MFV589828:MFV589861 MPR589828:MPR589861 MZN589828:MZN589861 NJJ589828:NJJ589861 NTF589828:NTF589861 ODB589828:ODB589861 OMX589828:OMX589861 OWT589828:OWT589861 PGP589828:PGP589861 PQL589828:PQL589861 QAH589828:QAH589861 QKD589828:QKD589861 QTZ589828:QTZ589861 RDV589828:RDV589861 RNR589828:RNR589861 RXN589828:RXN589861 SHJ589828:SHJ589861 SRF589828:SRF589861 TBB589828:TBB589861 TKX589828:TKX589861 TUT589828:TUT589861 UEP589828:UEP589861 UOL589828:UOL589861 UYH589828:UYH589861 VID589828:VID589861 VRZ589828:VRZ589861 WBV589828:WBV589861 WLR589828:WLR589861 WVN589828:WVN589861 F655364:F655397 JB655364:JB655397 SX655364:SX655397 ACT655364:ACT655397 AMP655364:AMP655397 AWL655364:AWL655397 BGH655364:BGH655397 BQD655364:BQD655397 BZZ655364:BZZ655397 CJV655364:CJV655397 CTR655364:CTR655397 DDN655364:DDN655397 DNJ655364:DNJ655397 DXF655364:DXF655397 EHB655364:EHB655397 EQX655364:EQX655397 FAT655364:FAT655397 FKP655364:FKP655397 FUL655364:FUL655397 GEH655364:GEH655397 GOD655364:GOD655397 GXZ655364:GXZ655397 HHV655364:HHV655397 HRR655364:HRR655397 IBN655364:IBN655397 ILJ655364:ILJ655397 IVF655364:IVF655397 JFB655364:JFB655397 JOX655364:JOX655397 JYT655364:JYT655397 KIP655364:KIP655397 KSL655364:KSL655397 LCH655364:LCH655397 LMD655364:LMD655397 LVZ655364:LVZ655397 MFV655364:MFV655397 MPR655364:MPR655397 MZN655364:MZN655397 NJJ655364:NJJ655397 NTF655364:NTF655397 ODB655364:ODB655397 OMX655364:OMX655397 OWT655364:OWT655397 PGP655364:PGP655397 PQL655364:PQL655397 QAH655364:QAH655397 QKD655364:QKD655397 QTZ655364:QTZ655397 RDV655364:RDV655397 RNR655364:RNR655397 RXN655364:RXN655397 SHJ655364:SHJ655397 SRF655364:SRF655397 TBB655364:TBB655397 TKX655364:TKX655397 TUT655364:TUT655397 UEP655364:UEP655397 UOL655364:UOL655397 UYH655364:UYH655397 VID655364:VID655397 VRZ655364:VRZ655397 WBV655364:WBV655397 WLR655364:WLR655397 WVN655364:WVN655397 F720900:F720933 JB720900:JB720933 SX720900:SX720933 ACT720900:ACT720933 AMP720900:AMP720933 AWL720900:AWL720933 BGH720900:BGH720933 BQD720900:BQD720933 BZZ720900:BZZ720933 CJV720900:CJV720933 CTR720900:CTR720933 DDN720900:DDN720933 DNJ720900:DNJ720933 DXF720900:DXF720933 EHB720900:EHB720933 EQX720900:EQX720933 FAT720900:FAT720933 FKP720900:FKP720933 FUL720900:FUL720933 GEH720900:GEH720933 GOD720900:GOD720933 GXZ720900:GXZ720933 HHV720900:HHV720933 HRR720900:HRR720933 IBN720900:IBN720933 ILJ720900:ILJ720933 IVF720900:IVF720933 JFB720900:JFB720933 JOX720900:JOX720933 JYT720900:JYT720933 KIP720900:KIP720933 KSL720900:KSL720933 LCH720900:LCH720933 LMD720900:LMD720933 LVZ720900:LVZ720933 MFV720900:MFV720933 MPR720900:MPR720933 MZN720900:MZN720933 NJJ720900:NJJ720933 NTF720900:NTF720933 ODB720900:ODB720933 OMX720900:OMX720933 OWT720900:OWT720933 PGP720900:PGP720933 PQL720900:PQL720933 QAH720900:QAH720933 QKD720900:QKD720933 QTZ720900:QTZ720933 RDV720900:RDV720933 RNR720900:RNR720933 RXN720900:RXN720933 SHJ720900:SHJ720933 SRF720900:SRF720933 TBB720900:TBB720933 TKX720900:TKX720933 TUT720900:TUT720933 UEP720900:UEP720933 UOL720900:UOL720933 UYH720900:UYH720933 VID720900:VID720933 VRZ720900:VRZ720933 WBV720900:WBV720933 WLR720900:WLR720933 WVN720900:WVN720933 F786436:F786469 JB786436:JB786469 SX786436:SX786469 ACT786436:ACT786469 AMP786436:AMP786469 AWL786436:AWL786469 BGH786436:BGH786469 BQD786436:BQD786469 BZZ786436:BZZ786469 CJV786436:CJV786469 CTR786436:CTR786469 DDN786436:DDN786469 DNJ786436:DNJ786469 DXF786436:DXF786469 EHB786436:EHB786469 EQX786436:EQX786469 FAT786436:FAT786469 FKP786436:FKP786469 FUL786436:FUL786469 GEH786436:GEH786469 GOD786436:GOD786469 GXZ786436:GXZ786469 HHV786436:HHV786469 HRR786436:HRR786469 IBN786436:IBN786469 ILJ786436:ILJ786469 IVF786436:IVF786469 JFB786436:JFB786469 JOX786436:JOX786469 JYT786436:JYT786469 KIP786436:KIP786469 KSL786436:KSL786469 LCH786436:LCH786469 LMD786436:LMD786469 LVZ786436:LVZ786469 MFV786436:MFV786469 MPR786436:MPR786469 MZN786436:MZN786469 NJJ786436:NJJ786469 NTF786436:NTF786469 ODB786436:ODB786469 OMX786436:OMX786469 OWT786436:OWT786469 PGP786436:PGP786469 PQL786436:PQL786469 QAH786436:QAH786469 QKD786436:QKD786469 QTZ786436:QTZ786469 RDV786436:RDV786469 RNR786436:RNR786469 RXN786436:RXN786469 SHJ786436:SHJ786469 SRF786436:SRF786469 TBB786436:TBB786469 TKX786436:TKX786469 TUT786436:TUT786469 UEP786436:UEP786469 UOL786436:UOL786469 UYH786436:UYH786469 VID786436:VID786469 VRZ786436:VRZ786469 WBV786436:WBV786469 WLR786436:WLR786469 WVN786436:WVN786469 F851972:F852005 JB851972:JB852005 SX851972:SX852005 ACT851972:ACT852005 AMP851972:AMP852005 AWL851972:AWL852005 BGH851972:BGH852005 BQD851972:BQD852005 BZZ851972:BZZ852005 CJV851972:CJV852005 CTR851972:CTR852005 DDN851972:DDN852005 DNJ851972:DNJ852005 DXF851972:DXF852005 EHB851972:EHB852005 EQX851972:EQX852005 FAT851972:FAT852005 FKP851972:FKP852005 FUL851972:FUL852005 GEH851972:GEH852005 GOD851972:GOD852005 GXZ851972:GXZ852005 HHV851972:HHV852005 HRR851972:HRR852005 IBN851972:IBN852005 ILJ851972:ILJ852005 IVF851972:IVF852005 JFB851972:JFB852005 JOX851972:JOX852005 JYT851972:JYT852005 KIP851972:KIP852005 KSL851972:KSL852005 LCH851972:LCH852005 LMD851972:LMD852005 LVZ851972:LVZ852005 MFV851972:MFV852005 MPR851972:MPR852005 MZN851972:MZN852005 NJJ851972:NJJ852005 NTF851972:NTF852005 ODB851972:ODB852005 OMX851972:OMX852005 OWT851972:OWT852005 PGP851972:PGP852005 PQL851972:PQL852005 QAH851972:QAH852005 QKD851972:QKD852005 QTZ851972:QTZ852005 RDV851972:RDV852005 RNR851972:RNR852005 RXN851972:RXN852005 SHJ851972:SHJ852005 SRF851972:SRF852005 TBB851972:TBB852005 TKX851972:TKX852005 TUT851972:TUT852005 UEP851972:UEP852005 UOL851972:UOL852005 UYH851972:UYH852005 VID851972:VID852005 VRZ851972:VRZ852005 WBV851972:WBV852005 WLR851972:WLR852005 WVN851972:WVN852005 F917508:F917541 JB917508:JB917541 SX917508:SX917541 ACT917508:ACT917541 AMP917508:AMP917541 AWL917508:AWL917541 BGH917508:BGH917541 BQD917508:BQD917541 BZZ917508:BZZ917541 CJV917508:CJV917541 CTR917508:CTR917541 DDN917508:DDN917541 DNJ917508:DNJ917541 DXF917508:DXF917541 EHB917508:EHB917541 EQX917508:EQX917541 FAT917508:FAT917541 FKP917508:FKP917541 FUL917508:FUL917541 GEH917508:GEH917541 GOD917508:GOD917541 GXZ917508:GXZ917541 HHV917508:HHV917541 HRR917508:HRR917541 IBN917508:IBN917541 ILJ917508:ILJ917541 IVF917508:IVF917541 JFB917508:JFB917541 JOX917508:JOX917541 JYT917508:JYT917541 KIP917508:KIP917541 KSL917508:KSL917541 LCH917508:LCH917541 LMD917508:LMD917541 LVZ917508:LVZ917541 MFV917508:MFV917541 MPR917508:MPR917541 MZN917508:MZN917541 NJJ917508:NJJ917541 NTF917508:NTF917541 ODB917508:ODB917541 OMX917508:OMX917541 OWT917508:OWT917541 PGP917508:PGP917541 PQL917508:PQL917541 QAH917508:QAH917541 QKD917508:QKD917541 QTZ917508:QTZ917541 RDV917508:RDV917541 RNR917508:RNR917541 RXN917508:RXN917541 SHJ917508:SHJ917541 SRF917508:SRF917541 TBB917508:TBB917541 TKX917508:TKX917541 TUT917508:TUT917541 UEP917508:UEP917541 UOL917508:UOL917541 UYH917508:UYH917541 VID917508:VID917541 VRZ917508:VRZ917541 WBV917508:WBV917541 WLR917508:WLR917541 WVN917508:WVN917541 F983044:F983077 JB983044:JB983077 SX983044:SX983077 ACT983044:ACT983077 AMP983044:AMP983077 AWL983044:AWL983077 BGH983044:BGH983077 BQD983044:BQD983077 BZZ983044:BZZ983077 CJV983044:CJV983077 CTR983044:CTR983077 DDN983044:DDN983077 DNJ983044:DNJ983077 DXF983044:DXF983077 EHB983044:EHB983077 EQX983044:EQX983077 FAT983044:FAT983077 FKP983044:FKP983077 FUL983044:FUL983077 GEH983044:GEH983077 GOD983044:GOD983077 GXZ983044:GXZ983077 HHV983044:HHV983077 HRR983044:HRR983077 IBN983044:IBN983077 ILJ983044:ILJ983077 IVF983044:IVF983077 JFB983044:JFB983077 JOX983044:JOX983077 JYT983044:JYT983077 KIP983044:KIP983077 KSL983044:KSL983077 LCH983044:LCH983077 LMD983044:LMD983077 LVZ983044:LVZ983077 MFV983044:MFV983077 MPR983044:MPR983077 MZN983044:MZN983077 NJJ983044:NJJ983077 NTF983044:NTF983077 ODB983044:ODB983077 OMX983044:OMX983077 OWT983044:OWT983077 PGP983044:PGP983077 PQL983044:PQL983077 QAH983044:QAH983077 QKD983044:QKD983077 QTZ983044:QTZ983077 RDV983044:RDV983077 RNR983044:RNR983077 RXN983044:RXN983077 SHJ983044:SHJ983077 SRF983044:SRF983077 TBB983044:TBB983077 TKX983044:TKX983077 TUT983044:TUT983077 UEP983044:UEP983077 UOL983044:UOL983077 UYH983044:UYH983077 VID983044:VID983077 VRZ983044:VRZ983077 WBV983044:WBV983077 WLR983044:WLR983077 WVN983044:WVN983077 WVN7:WVN37 WLR7:WLR37 WBV7:WBV37 VRZ7:VRZ37 VID7:VID37 UYH7:UYH37 UOL7:UOL37 UEP7:UEP37 TUT7:TUT37 TKX7:TKX37 TBB7:TBB37 SRF7:SRF37 SHJ7:SHJ37 RXN7:RXN37 RNR7:RNR37 RDV7:RDV37 QTZ7:QTZ37 QKD7:QKD37 QAH7:QAH37 PQL7:PQL37 PGP7:PGP37 OWT7:OWT37 OMX7:OMX37 ODB7:ODB37 NTF7:NTF37 NJJ7:NJJ37 MZN7:MZN37 MPR7:MPR37 MFV7:MFV37 LVZ7:LVZ37 LMD7:LMD37 LCH7:LCH37 KSL7:KSL37 KIP7:KIP37 JYT7:JYT37 JOX7:JOX37 JFB7:JFB37 IVF7:IVF37 ILJ7:ILJ37 IBN7:IBN37 HRR7:HRR37 HHV7:HHV37 GXZ7:GXZ37 GOD7:GOD37 GEH7:GEH37 FUL7:FUL37 FKP7:FKP37 FAT7:FAT37 EQX7:EQX37 EHB7:EHB37 DXF7:DXF37 DNJ7:DNJ37 DDN7:DDN37 CTR7:CTR37 CJV7:CJV37 BZZ7:BZZ37 BQD7:BQD37 BGH7:BGH37 AWL7:AWL37 AMP7:AMP37 ACT7:ACT37 SX7:SX37 JB7:JB37 F7:F37" xr:uid="{975BAAAD-8DA8-4BAF-B889-E615C816A2D9}">
      <formula1>Grup_personal</formula1>
    </dataValidation>
    <dataValidation type="list" allowBlank="1" showInputMessage="1" showErrorMessage="1" sqref="G39:G40 JC39:JC40 SY39:SY40 ACU39:ACU40 AMQ39:AMQ40 AWM39:AWM40 BGI39:BGI40 BQE39:BQE40 CAA39:CAA40 CJW39:CJW40 CTS39:CTS40 DDO39:DDO40 DNK39:DNK40 DXG39:DXG40 EHC39:EHC40 EQY39:EQY40 FAU39:FAU40 FKQ39:FKQ40 FUM39:FUM40 GEI39:GEI40 GOE39:GOE40 GYA39:GYA40 HHW39:HHW40 HRS39:HRS40 IBO39:IBO40 ILK39:ILK40 IVG39:IVG40 JFC39:JFC40 JOY39:JOY40 JYU39:JYU40 KIQ39:KIQ40 KSM39:KSM40 LCI39:LCI40 LME39:LME40 LWA39:LWA40 MFW39:MFW40 MPS39:MPS40 MZO39:MZO40 NJK39:NJK40 NTG39:NTG40 ODC39:ODC40 OMY39:OMY40 OWU39:OWU40 PGQ39:PGQ40 PQM39:PQM40 QAI39:QAI40 QKE39:QKE40 QUA39:QUA40 RDW39:RDW40 RNS39:RNS40 RXO39:RXO40 SHK39:SHK40 SRG39:SRG40 TBC39:TBC40 TKY39:TKY40 TUU39:TUU40 UEQ39:UEQ40 UOM39:UOM40 UYI39:UYI40 VIE39:VIE40 VSA39:VSA40 WBW39:WBW40 WLS39:WLS40 WVO39:WVO40 G65575:G65576 JC65575:JC65576 SY65575:SY65576 ACU65575:ACU65576 AMQ65575:AMQ65576 AWM65575:AWM65576 BGI65575:BGI65576 BQE65575:BQE65576 CAA65575:CAA65576 CJW65575:CJW65576 CTS65575:CTS65576 DDO65575:DDO65576 DNK65575:DNK65576 DXG65575:DXG65576 EHC65575:EHC65576 EQY65575:EQY65576 FAU65575:FAU65576 FKQ65575:FKQ65576 FUM65575:FUM65576 GEI65575:GEI65576 GOE65575:GOE65576 GYA65575:GYA65576 HHW65575:HHW65576 HRS65575:HRS65576 IBO65575:IBO65576 ILK65575:ILK65576 IVG65575:IVG65576 JFC65575:JFC65576 JOY65575:JOY65576 JYU65575:JYU65576 KIQ65575:KIQ65576 KSM65575:KSM65576 LCI65575:LCI65576 LME65575:LME65576 LWA65575:LWA65576 MFW65575:MFW65576 MPS65575:MPS65576 MZO65575:MZO65576 NJK65575:NJK65576 NTG65575:NTG65576 ODC65575:ODC65576 OMY65575:OMY65576 OWU65575:OWU65576 PGQ65575:PGQ65576 PQM65575:PQM65576 QAI65575:QAI65576 QKE65575:QKE65576 QUA65575:QUA65576 RDW65575:RDW65576 RNS65575:RNS65576 RXO65575:RXO65576 SHK65575:SHK65576 SRG65575:SRG65576 TBC65575:TBC65576 TKY65575:TKY65576 TUU65575:TUU65576 UEQ65575:UEQ65576 UOM65575:UOM65576 UYI65575:UYI65576 VIE65575:VIE65576 VSA65575:VSA65576 WBW65575:WBW65576 WLS65575:WLS65576 WVO65575:WVO65576 G131111:G131112 JC131111:JC131112 SY131111:SY131112 ACU131111:ACU131112 AMQ131111:AMQ131112 AWM131111:AWM131112 BGI131111:BGI131112 BQE131111:BQE131112 CAA131111:CAA131112 CJW131111:CJW131112 CTS131111:CTS131112 DDO131111:DDO131112 DNK131111:DNK131112 DXG131111:DXG131112 EHC131111:EHC131112 EQY131111:EQY131112 FAU131111:FAU131112 FKQ131111:FKQ131112 FUM131111:FUM131112 GEI131111:GEI131112 GOE131111:GOE131112 GYA131111:GYA131112 HHW131111:HHW131112 HRS131111:HRS131112 IBO131111:IBO131112 ILK131111:ILK131112 IVG131111:IVG131112 JFC131111:JFC131112 JOY131111:JOY131112 JYU131111:JYU131112 KIQ131111:KIQ131112 KSM131111:KSM131112 LCI131111:LCI131112 LME131111:LME131112 LWA131111:LWA131112 MFW131111:MFW131112 MPS131111:MPS131112 MZO131111:MZO131112 NJK131111:NJK131112 NTG131111:NTG131112 ODC131111:ODC131112 OMY131111:OMY131112 OWU131111:OWU131112 PGQ131111:PGQ131112 PQM131111:PQM131112 QAI131111:QAI131112 QKE131111:QKE131112 QUA131111:QUA131112 RDW131111:RDW131112 RNS131111:RNS131112 RXO131111:RXO131112 SHK131111:SHK131112 SRG131111:SRG131112 TBC131111:TBC131112 TKY131111:TKY131112 TUU131111:TUU131112 UEQ131111:UEQ131112 UOM131111:UOM131112 UYI131111:UYI131112 VIE131111:VIE131112 VSA131111:VSA131112 WBW131111:WBW131112 WLS131111:WLS131112 WVO131111:WVO131112 G196647:G196648 JC196647:JC196648 SY196647:SY196648 ACU196647:ACU196648 AMQ196647:AMQ196648 AWM196647:AWM196648 BGI196647:BGI196648 BQE196647:BQE196648 CAA196647:CAA196648 CJW196647:CJW196648 CTS196647:CTS196648 DDO196647:DDO196648 DNK196647:DNK196648 DXG196647:DXG196648 EHC196647:EHC196648 EQY196647:EQY196648 FAU196647:FAU196648 FKQ196647:FKQ196648 FUM196647:FUM196648 GEI196647:GEI196648 GOE196647:GOE196648 GYA196647:GYA196648 HHW196647:HHW196648 HRS196647:HRS196648 IBO196647:IBO196648 ILK196647:ILK196648 IVG196647:IVG196648 JFC196647:JFC196648 JOY196647:JOY196648 JYU196647:JYU196648 KIQ196647:KIQ196648 KSM196647:KSM196648 LCI196647:LCI196648 LME196647:LME196648 LWA196647:LWA196648 MFW196647:MFW196648 MPS196647:MPS196648 MZO196647:MZO196648 NJK196647:NJK196648 NTG196647:NTG196648 ODC196647:ODC196648 OMY196647:OMY196648 OWU196647:OWU196648 PGQ196647:PGQ196648 PQM196647:PQM196648 QAI196647:QAI196648 QKE196647:QKE196648 QUA196647:QUA196648 RDW196647:RDW196648 RNS196647:RNS196648 RXO196647:RXO196648 SHK196647:SHK196648 SRG196647:SRG196648 TBC196647:TBC196648 TKY196647:TKY196648 TUU196647:TUU196648 UEQ196647:UEQ196648 UOM196647:UOM196648 UYI196647:UYI196648 VIE196647:VIE196648 VSA196647:VSA196648 WBW196647:WBW196648 WLS196647:WLS196648 WVO196647:WVO196648 G262183:G262184 JC262183:JC262184 SY262183:SY262184 ACU262183:ACU262184 AMQ262183:AMQ262184 AWM262183:AWM262184 BGI262183:BGI262184 BQE262183:BQE262184 CAA262183:CAA262184 CJW262183:CJW262184 CTS262183:CTS262184 DDO262183:DDO262184 DNK262183:DNK262184 DXG262183:DXG262184 EHC262183:EHC262184 EQY262183:EQY262184 FAU262183:FAU262184 FKQ262183:FKQ262184 FUM262183:FUM262184 GEI262183:GEI262184 GOE262183:GOE262184 GYA262183:GYA262184 HHW262183:HHW262184 HRS262183:HRS262184 IBO262183:IBO262184 ILK262183:ILK262184 IVG262183:IVG262184 JFC262183:JFC262184 JOY262183:JOY262184 JYU262183:JYU262184 KIQ262183:KIQ262184 KSM262183:KSM262184 LCI262183:LCI262184 LME262183:LME262184 LWA262183:LWA262184 MFW262183:MFW262184 MPS262183:MPS262184 MZO262183:MZO262184 NJK262183:NJK262184 NTG262183:NTG262184 ODC262183:ODC262184 OMY262183:OMY262184 OWU262183:OWU262184 PGQ262183:PGQ262184 PQM262183:PQM262184 QAI262183:QAI262184 QKE262183:QKE262184 QUA262183:QUA262184 RDW262183:RDW262184 RNS262183:RNS262184 RXO262183:RXO262184 SHK262183:SHK262184 SRG262183:SRG262184 TBC262183:TBC262184 TKY262183:TKY262184 TUU262183:TUU262184 UEQ262183:UEQ262184 UOM262183:UOM262184 UYI262183:UYI262184 VIE262183:VIE262184 VSA262183:VSA262184 WBW262183:WBW262184 WLS262183:WLS262184 WVO262183:WVO262184 G327719:G327720 JC327719:JC327720 SY327719:SY327720 ACU327719:ACU327720 AMQ327719:AMQ327720 AWM327719:AWM327720 BGI327719:BGI327720 BQE327719:BQE327720 CAA327719:CAA327720 CJW327719:CJW327720 CTS327719:CTS327720 DDO327719:DDO327720 DNK327719:DNK327720 DXG327719:DXG327720 EHC327719:EHC327720 EQY327719:EQY327720 FAU327719:FAU327720 FKQ327719:FKQ327720 FUM327719:FUM327720 GEI327719:GEI327720 GOE327719:GOE327720 GYA327719:GYA327720 HHW327719:HHW327720 HRS327719:HRS327720 IBO327719:IBO327720 ILK327719:ILK327720 IVG327719:IVG327720 JFC327719:JFC327720 JOY327719:JOY327720 JYU327719:JYU327720 KIQ327719:KIQ327720 KSM327719:KSM327720 LCI327719:LCI327720 LME327719:LME327720 LWA327719:LWA327720 MFW327719:MFW327720 MPS327719:MPS327720 MZO327719:MZO327720 NJK327719:NJK327720 NTG327719:NTG327720 ODC327719:ODC327720 OMY327719:OMY327720 OWU327719:OWU327720 PGQ327719:PGQ327720 PQM327719:PQM327720 QAI327719:QAI327720 QKE327719:QKE327720 QUA327719:QUA327720 RDW327719:RDW327720 RNS327719:RNS327720 RXO327719:RXO327720 SHK327719:SHK327720 SRG327719:SRG327720 TBC327719:TBC327720 TKY327719:TKY327720 TUU327719:TUU327720 UEQ327719:UEQ327720 UOM327719:UOM327720 UYI327719:UYI327720 VIE327719:VIE327720 VSA327719:VSA327720 WBW327719:WBW327720 WLS327719:WLS327720 WVO327719:WVO327720 G393255:G393256 JC393255:JC393256 SY393255:SY393256 ACU393255:ACU393256 AMQ393255:AMQ393256 AWM393255:AWM393256 BGI393255:BGI393256 BQE393255:BQE393256 CAA393255:CAA393256 CJW393255:CJW393256 CTS393255:CTS393256 DDO393255:DDO393256 DNK393255:DNK393256 DXG393255:DXG393256 EHC393255:EHC393256 EQY393255:EQY393256 FAU393255:FAU393256 FKQ393255:FKQ393256 FUM393255:FUM393256 GEI393255:GEI393256 GOE393255:GOE393256 GYA393255:GYA393256 HHW393255:HHW393256 HRS393255:HRS393256 IBO393255:IBO393256 ILK393255:ILK393256 IVG393255:IVG393256 JFC393255:JFC393256 JOY393255:JOY393256 JYU393255:JYU393256 KIQ393255:KIQ393256 KSM393255:KSM393256 LCI393255:LCI393256 LME393255:LME393256 LWA393255:LWA393256 MFW393255:MFW393256 MPS393255:MPS393256 MZO393255:MZO393256 NJK393255:NJK393256 NTG393255:NTG393256 ODC393255:ODC393256 OMY393255:OMY393256 OWU393255:OWU393256 PGQ393255:PGQ393256 PQM393255:PQM393256 QAI393255:QAI393256 QKE393255:QKE393256 QUA393255:QUA393256 RDW393255:RDW393256 RNS393255:RNS393256 RXO393255:RXO393256 SHK393255:SHK393256 SRG393255:SRG393256 TBC393255:TBC393256 TKY393255:TKY393256 TUU393255:TUU393256 UEQ393255:UEQ393256 UOM393255:UOM393256 UYI393255:UYI393256 VIE393255:VIE393256 VSA393255:VSA393256 WBW393255:WBW393256 WLS393255:WLS393256 WVO393255:WVO393256 G458791:G458792 JC458791:JC458792 SY458791:SY458792 ACU458791:ACU458792 AMQ458791:AMQ458792 AWM458791:AWM458792 BGI458791:BGI458792 BQE458791:BQE458792 CAA458791:CAA458792 CJW458791:CJW458792 CTS458791:CTS458792 DDO458791:DDO458792 DNK458791:DNK458792 DXG458791:DXG458792 EHC458791:EHC458792 EQY458791:EQY458792 FAU458791:FAU458792 FKQ458791:FKQ458792 FUM458791:FUM458792 GEI458791:GEI458792 GOE458791:GOE458792 GYA458791:GYA458792 HHW458791:HHW458792 HRS458791:HRS458792 IBO458791:IBO458792 ILK458791:ILK458792 IVG458791:IVG458792 JFC458791:JFC458792 JOY458791:JOY458792 JYU458791:JYU458792 KIQ458791:KIQ458792 KSM458791:KSM458792 LCI458791:LCI458792 LME458791:LME458792 LWA458791:LWA458792 MFW458791:MFW458792 MPS458791:MPS458792 MZO458791:MZO458792 NJK458791:NJK458792 NTG458791:NTG458792 ODC458791:ODC458792 OMY458791:OMY458792 OWU458791:OWU458792 PGQ458791:PGQ458792 PQM458791:PQM458792 QAI458791:QAI458792 QKE458791:QKE458792 QUA458791:QUA458792 RDW458791:RDW458792 RNS458791:RNS458792 RXO458791:RXO458792 SHK458791:SHK458792 SRG458791:SRG458792 TBC458791:TBC458792 TKY458791:TKY458792 TUU458791:TUU458792 UEQ458791:UEQ458792 UOM458791:UOM458792 UYI458791:UYI458792 VIE458791:VIE458792 VSA458791:VSA458792 WBW458791:WBW458792 WLS458791:WLS458792 WVO458791:WVO458792 G524327:G524328 JC524327:JC524328 SY524327:SY524328 ACU524327:ACU524328 AMQ524327:AMQ524328 AWM524327:AWM524328 BGI524327:BGI524328 BQE524327:BQE524328 CAA524327:CAA524328 CJW524327:CJW524328 CTS524327:CTS524328 DDO524327:DDO524328 DNK524327:DNK524328 DXG524327:DXG524328 EHC524327:EHC524328 EQY524327:EQY524328 FAU524327:FAU524328 FKQ524327:FKQ524328 FUM524327:FUM524328 GEI524327:GEI524328 GOE524327:GOE524328 GYA524327:GYA524328 HHW524327:HHW524328 HRS524327:HRS524328 IBO524327:IBO524328 ILK524327:ILK524328 IVG524327:IVG524328 JFC524327:JFC524328 JOY524327:JOY524328 JYU524327:JYU524328 KIQ524327:KIQ524328 KSM524327:KSM524328 LCI524327:LCI524328 LME524327:LME524328 LWA524327:LWA524328 MFW524327:MFW524328 MPS524327:MPS524328 MZO524327:MZO524328 NJK524327:NJK524328 NTG524327:NTG524328 ODC524327:ODC524328 OMY524327:OMY524328 OWU524327:OWU524328 PGQ524327:PGQ524328 PQM524327:PQM524328 QAI524327:QAI524328 QKE524327:QKE524328 QUA524327:QUA524328 RDW524327:RDW524328 RNS524327:RNS524328 RXO524327:RXO524328 SHK524327:SHK524328 SRG524327:SRG524328 TBC524327:TBC524328 TKY524327:TKY524328 TUU524327:TUU524328 UEQ524327:UEQ524328 UOM524327:UOM524328 UYI524327:UYI524328 VIE524327:VIE524328 VSA524327:VSA524328 WBW524327:WBW524328 WLS524327:WLS524328 WVO524327:WVO524328 G589863:G589864 JC589863:JC589864 SY589863:SY589864 ACU589863:ACU589864 AMQ589863:AMQ589864 AWM589863:AWM589864 BGI589863:BGI589864 BQE589863:BQE589864 CAA589863:CAA589864 CJW589863:CJW589864 CTS589863:CTS589864 DDO589863:DDO589864 DNK589863:DNK589864 DXG589863:DXG589864 EHC589863:EHC589864 EQY589863:EQY589864 FAU589863:FAU589864 FKQ589863:FKQ589864 FUM589863:FUM589864 GEI589863:GEI589864 GOE589863:GOE589864 GYA589863:GYA589864 HHW589863:HHW589864 HRS589863:HRS589864 IBO589863:IBO589864 ILK589863:ILK589864 IVG589863:IVG589864 JFC589863:JFC589864 JOY589863:JOY589864 JYU589863:JYU589864 KIQ589863:KIQ589864 KSM589863:KSM589864 LCI589863:LCI589864 LME589863:LME589864 LWA589863:LWA589864 MFW589863:MFW589864 MPS589863:MPS589864 MZO589863:MZO589864 NJK589863:NJK589864 NTG589863:NTG589864 ODC589863:ODC589864 OMY589863:OMY589864 OWU589863:OWU589864 PGQ589863:PGQ589864 PQM589863:PQM589864 QAI589863:QAI589864 QKE589863:QKE589864 QUA589863:QUA589864 RDW589863:RDW589864 RNS589863:RNS589864 RXO589863:RXO589864 SHK589863:SHK589864 SRG589863:SRG589864 TBC589863:TBC589864 TKY589863:TKY589864 TUU589863:TUU589864 UEQ589863:UEQ589864 UOM589863:UOM589864 UYI589863:UYI589864 VIE589863:VIE589864 VSA589863:VSA589864 WBW589863:WBW589864 WLS589863:WLS589864 WVO589863:WVO589864 G655399:G655400 JC655399:JC655400 SY655399:SY655400 ACU655399:ACU655400 AMQ655399:AMQ655400 AWM655399:AWM655400 BGI655399:BGI655400 BQE655399:BQE655400 CAA655399:CAA655400 CJW655399:CJW655400 CTS655399:CTS655400 DDO655399:DDO655400 DNK655399:DNK655400 DXG655399:DXG655400 EHC655399:EHC655400 EQY655399:EQY655400 FAU655399:FAU655400 FKQ655399:FKQ655400 FUM655399:FUM655400 GEI655399:GEI655400 GOE655399:GOE655400 GYA655399:GYA655400 HHW655399:HHW655400 HRS655399:HRS655400 IBO655399:IBO655400 ILK655399:ILK655400 IVG655399:IVG655400 JFC655399:JFC655400 JOY655399:JOY655400 JYU655399:JYU655400 KIQ655399:KIQ655400 KSM655399:KSM655400 LCI655399:LCI655400 LME655399:LME655400 LWA655399:LWA655400 MFW655399:MFW655400 MPS655399:MPS655400 MZO655399:MZO655400 NJK655399:NJK655400 NTG655399:NTG655400 ODC655399:ODC655400 OMY655399:OMY655400 OWU655399:OWU655400 PGQ655399:PGQ655400 PQM655399:PQM655400 QAI655399:QAI655400 QKE655399:QKE655400 QUA655399:QUA655400 RDW655399:RDW655400 RNS655399:RNS655400 RXO655399:RXO655400 SHK655399:SHK655400 SRG655399:SRG655400 TBC655399:TBC655400 TKY655399:TKY655400 TUU655399:TUU655400 UEQ655399:UEQ655400 UOM655399:UOM655400 UYI655399:UYI655400 VIE655399:VIE655400 VSA655399:VSA655400 WBW655399:WBW655400 WLS655399:WLS655400 WVO655399:WVO655400 G720935:G720936 JC720935:JC720936 SY720935:SY720936 ACU720935:ACU720936 AMQ720935:AMQ720936 AWM720935:AWM720936 BGI720935:BGI720936 BQE720935:BQE720936 CAA720935:CAA720936 CJW720935:CJW720936 CTS720935:CTS720936 DDO720935:DDO720936 DNK720935:DNK720936 DXG720935:DXG720936 EHC720935:EHC720936 EQY720935:EQY720936 FAU720935:FAU720936 FKQ720935:FKQ720936 FUM720935:FUM720936 GEI720935:GEI720936 GOE720935:GOE720936 GYA720935:GYA720936 HHW720935:HHW720936 HRS720935:HRS720936 IBO720935:IBO720936 ILK720935:ILK720936 IVG720935:IVG720936 JFC720935:JFC720936 JOY720935:JOY720936 JYU720935:JYU720936 KIQ720935:KIQ720936 KSM720935:KSM720936 LCI720935:LCI720936 LME720935:LME720936 LWA720935:LWA720936 MFW720935:MFW720936 MPS720935:MPS720936 MZO720935:MZO720936 NJK720935:NJK720936 NTG720935:NTG720936 ODC720935:ODC720936 OMY720935:OMY720936 OWU720935:OWU720936 PGQ720935:PGQ720936 PQM720935:PQM720936 QAI720935:QAI720936 QKE720935:QKE720936 QUA720935:QUA720936 RDW720935:RDW720936 RNS720935:RNS720936 RXO720935:RXO720936 SHK720935:SHK720936 SRG720935:SRG720936 TBC720935:TBC720936 TKY720935:TKY720936 TUU720935:TUU720936 UEQ720935:UEQ720936 UOM720935:UOM720936 UYI720935:UYI720936 VIE720935:VIE720936 VSA720935:VSA720936 WBW720935:WBW720936 WLS720935:WLS720936 WVO720935:WVO720936 G786471:G786472 JC786471:JC786472 SY786471:SY786472 ACU786471:ACU786472 AMQ786471:AMQ786472 AWM786471:AWM786472 BGI786471:BGI786472 BQE786471:BQE786472 CAA786471:CAA786472 CJW786471:CJW786472 CTS786471:CTS786472 DDO786471:DDO786472 DNK786471:DNK786472 DXG786471:DXG786472 EHC786471:EHC786472 EQY786471:EQY786472 FAU786471:FAU786472 FKQ786471:FKQ786472 FUM786471:FUM786472 GEI786471:GEI786472 GOE786471:GOE786472 GYA786471:GYA786472 HHW786471:HHW786472 HRS786471:HRS786472 IBO786471:IBO786472 ILK786471:ILK786472 IVG786471:IVG786472 JFC786471:JFC786472 JOY786471:JOY786472 JYU786471:JYU786472 KIQ786471:KIQ786472 KSM786471:KSM786472 LCI786471:LCI786472 LME786471:LME786472 LWA786471:LWA786472 MFW786471:MFW786472 MPS786471:MPS786472 MZO786471:MZO786472 NJK786471:NJK786472 NTG786471:NTG786472 ODC786471:ODC786472 OMY786471:OMY786472 OWU786471:OWU786472 PGQ786471:PGQ786472 PQM786471:PQM786472 QAI786471:QAI786472 QKE786471:QKE786472 QUA786471:QUA786472 RDW786471:RDW786472 RNS786471:RNS786472 RXO786471:RXO786472 SHK786471:SHK786472 SRG786471:SRG786472 TBC786471:TBC786472 TKY786471:TKY786472 TUU786471:TUU786472 UEQ786471:UEQ786472 UOM786471:UOM786472 UYI786471:UYI786472 VIE786471:VIE786472 VSA786471:VSA786472 WBW786471:WBW786472 WLS786471:WLS786472 WVO786471:WVO786472 G852007:G852008 JC852007:JC852008 SY852007:SY852008 ACU852007:ACU852008 AMQ852007:AMQ852008 AWM852007:AWM852008 BGI852007:BGI852008 BQE852007:BQE852008 CAA852007:CAA852008 CJW852007:CJW852008 CTS852007:CTS852008 DDO852007:DDO852008 DNK852007:DNK852008 DXG852007:DXG852008 EHC852007:EHC852008 EQY852007:EQY852008 FAU852007:FAU852008 FKQ852007:FKQ852008 FUM852007:FUM852008 GEI852007:GEI852008 GOE852007:GOE852008 GYA852007:GYA852008 HHW852007:HHW852008 HRS852007:HRS852008 IBO852007:IBO852008 ILK852007:ILK852008 IVG852007:IVG852008 JFC852007:JFC852008 JOY852007:JOY852008 JYU852007:JYU852008 KIQ852007:KIQ852008 KSM852007:KSM852008 LCI852007:LCI852008 LME852007:LME852008 LWA852007:LWA852008 MFW852007:MFW852008 MPS852007:MPS852008 MZO852007:MZO852008 NJK852007:NJK852008 NTG852007:NTG852008 ODC852007:ODC852008 OMY852007:OMY852008 OWU852007:OWU852008 PGQ852007:PGQ852008 PQM852007:PQM852008 QAI852007:QAI852008 QKE852007:QKE852008 QUA852007:QUA852008 RDW852007:RDW852008 RNS852007:RNS852008 RXO852007:RXO852008 SHK852007:SHK852008 SRG852007:SRG852008 TBC852007:TBC852008 TKY852007:TKY852008 TUU852007:TUU852008 UEQ852007:UEQ852008 UOM852007:UOM852008 UYI852007:UYI852008 VIE852007:VIE852008 VSA852007:VSA852008 WBW852007:WBW852008 WLS852007:WLS852008 WVO852007:WVO852008 G917543:G917544 JC917543:JC917544 SY917543:SY917544 ACU917543:ACU917544 AMQ917543:AMQ917544 AWM917543:AWM917544 BGI917543:BGI917544 BQE917543:BQE917544 CAA917543:CAA917544 CJW917543:CJW917544 CTS917543:CTS917544 DDO917543:DDO917544 DNK917543:DNK917544 DXG917543:DXG917544 EHC917543:EHC917544 EQY917543:EQY917544 FAU917543:FAU917544 FKQ917543:FKQ917544 FUM917543:FUM917544 GEI917543:GEI917544 GOE917543:GOE917544 GYA917543:GYA917544 HHW917543:HHW917544 HRS917543:HRS917544 IBO917543:IBO917544 ILK917543:ILK917544 IVG917543:IVG917544 JFC917543:JFC917544 JOY917543:JOY917544 JYU917543:JYU917544 KIQ917543:KIQ917544 KSM917543:KSM917544 LCI917543:LCI917544 LME917543:LME917544 LWA917543:LWA917544 MFW917543:MFW917544 MPS917543:MPS917544 MZO917543:MZO917544 NJK917543:NJK917544 NTG917543:NTG917544 ODC917543:ODC917544 OMY917543:OMY917544 OWU917543:OWU917544 PGQ917543:PGQ917544 PQM917543:PQM917544 QAI917543:QAI917544 QKE917543:QKE917544 QUA917543:QUA917544 RDW917543:RDW917544 RNS917543:RNS917544 RXO917543:RXO917544 SHK917543:SHK917544 SRG917543:SRG917544 TBC917543:TBC917544 TKY917543:TKY917544 TUU917543:TUU917544 UEQ917543:UEQ917544 UOM917543:UOM917544 UYI917543:UYI917544 VIE917543:VIE917544 VSA917543:VSA917544 WBW917543:WBW917544 WLS917543:WLS917544 WVO917543:WVO917544 G983079:G983080 JC983079:JC983080 SY983079:SY983080 ACU983079:ACU983080 AMQ983079:AMQ983080 AWM983079:AWM983080 BGI983079:BGI983080 BQE983079:BQE983080 CAA983079:CAA983080 CJW983079:CJW983080 CTS983079:CTS983080 DDO983079:DDO983080 DNK983079:DNK983080 DXG983079:DXG983080 EHC983079:EHC983080 EQY983079:EQY983080 FAU983079:FAU983080 FKQ983079:FKQ983080 FUM983079:FUM983080 GEI983079:GEI983080 GOE983079:GOE983080 GYA983079:GYA983080 HHW983079:HHW983080 HRS983079:HRS983080 IBO983079:IBO983080 ILK983079:ILK983080 IVG983079:IVG983080 JFC983079:JFC983080 JOY983079:JOY983080 JYU983079:JYU983080 KIQ983079:KIQ983080 KSM983079:KSM983080 LCI983079:LCI983080 LME983079:LME983080 LWA983079:LWA983080 MFW983079:MFW983080 MPS983079:MPS983080 MZO983079:MZO983080 NJK983079:NJK983080 NTG983079:NTG983080 ODC983079:ODC983080 OMY983079:OMY983080 OWU983079:OWU983080 PGQ983079:PGQ983080 PQM983079:PQM983080 QAI983079:QAI983080 QKE983079:QKE983080 QUA983079:QUA983080 RDW983079:RDW983080 RNS983079:RNS983080 RXO983079:RXO983080 SHK983079:SHK983080 SRG983079:SRG983080 TBC983079:TBC983080 TKY983079:TKY983080 TUU983079:TUU983080 UEQ983079:UEQ983080 UOM983079:UOM983080 UYI983079:UYI983080 VIE983079:VIE983080 VSA983079:VSA983080 WBW983079:WBW983080 WLS983079:WLS983080 WVO983079:WVO983080 G65540:G65573 JC65540:JC65573 SY65540:SY65573 ACU65540:ACU65573 AMQ65540:AMQ65573 AWM65540:AWM65573 BGI65540:BGI65573 BQE65540:BQE65573 CAA65540:CAA65573 CJW65540:CJW65573 CTS65540:CTS65573 DDO65540:DDO65573 DNK65540:DNK65573 DXG65540:DXG65573 EHC65540:EHC65573 EQY65540:EQY65573 FAU65540:FAU65573 FKQ65540:FKQ65573 FUM65540:FUM65573 GEI65540:GEI65573 GOE65540:GOE65573 GYA65540:GYA65573 HHW65540:HHW65573 HRS65540:HRS65573 IBO65540:IBO65573 ILK65540:ILK65573 IVG65540:IVG65573 JFC65540:JFC65573 JOY65540:JOY65573 JYU65540:JYU65573 KIQ65540:KIQ65573 KSM65540:KSM65573 LCI65540:LCI65573 LME65540:LME65573 LWA65540:LWA65573 MFW65540:MFW65573 MPS65540:MPS65573 MZO65540:MZO65573 NJK65540:NJK65573 NTG65540:NTG65573 ODC65540:ODC65573 OMY65540:OMY65573 OWU65540:OWU65573 PGQ65540:PGQ65573 PQM65540:PQM65573 QAI65540:QAI65573 QKE65540:QKE65573 QUA65540:QUA65573 RDW65540:RDW65573 RNS65540:RNS65573 RXO65540:RXO65573 SHK65540:SHK65573 SRG65540:SRG65573 TBC65540:TBC65573 TKY65540:TKY65573 TUU65540:TUU65573 UEQ65540:UEQ65573 UOM65540:UOM65573 UYI65540:UYI65573 VIE65540:VIE65573 VSA65540:VSA65573 WBW65540:WBW65573 WLS65540:WLS65573 WVO65540:WVO65573 G131076:G131109 JC131076:JC131109 SY131076:SY131109 ACU131076:ACU131109 AMQ131076:AMQ131109 AWM131076:AWM131109 BGI131076:BGI131109 BQE131076:BQE131109 CAA131076:CAA131109 CJW131076:CJW131109 CTS131076:CTS131109 DDO131076:DDO131109 DNK131076:DNK131109 DXG131076:DXG131109 EHC131076:EHC131109 EQY131076:EQY131109 FAU131076:FAU131109 FKQ131076:FKQ131109 FUM131076:FUM131109 GEI131076:GEI131109 GOE131076:GOE131109 GYA131076:GYA131109 HHW131076:HHW131109 HRS131076:HRS131109 IBO131076:IBO131109 ILK131076:ILK131109 IVG131076:IVG131109 JFC131076:JFC131109 JOY131076:JOY131109 JYU131076:JYU131109 KIQ131076:KIQ131109 KSM131076:KSM131109 LCI131076:LCI131109 LME131076:LME131109 LWA131076:LWA131109 MFW131076:MFW131109 MPS131076:MPS131109 MZO131076:MZO131109 NJK131076:NJK131109 NTG131076:NTG131109 ODC131076:ODC131109 OMY131076:OMY131109 OWU131076:OWU131109 PGQ131076:PGQ131109 PQM131076:PQM131109 QAI131076:QAI131109 QKE131076:QKE131109 QUA131076:QUA131109 RDW131076:RDW131109 RNS131076:RNS131109 RXO131076:RXO131109 SHK131076:SHK131109 SRG131076:SRG131109 TBC131076:TBC131109 TKY131076:TKY131109 TUU131076:TUU131109 UEQ131076:UEQ131109 UOM131076:UOM131109 UYI131076:UYI131109 VIE131076:VIE131109 VSA131076:VSA131109 WBW131076:WBW131109 WLS131076:WLS131109 WVO131076:WVO131109 G196612:G196645 JC196612:JC196645 SY196612:SY196645 ACU196612:ACU196645 AMQ196612:AMQ196645 AWM196612:AWM196645 BGI196612:BGI196645 BQE196612:BQE196645 CAA196612:CAA196645 CJW196612:CJW196645 CTS196612:CTS196645 DDO196612:DDO196645 DNK196612:DNK196645 DXG196612:DXG196645 EHC196612:EHC196645 EQY196612:EQY196645 FAU196612:FAU196645 FKQ196612:FKQ196645 FUM196612:FUM196645 GEI196612:GEI196645 GOE196612:GOE196645 GYA196612:GYA196645 HHW196612:HHW196645 HRS196612:HRS196645 IBO196612:IBO196645 ILK196612:ILK196645 IVG196612:IVG196645 JFC196612:JFC196645 JOY196612:JOY196645 JYU196612:JYU196645 KIQ196612:KIQ196645 KSM196612:KSM196645 LCI196612:LCI196645 LME196612:LME196645 LWA196612:LWA196645 MFW196612:MFW196645 MPS196612:MPS196645 MZO196612:MZO196645 NJK196612:NJK196645 NTG196612:NTG196645 ODC196612:ODC196645 OMY196612:OMY196645 OWU196612:OWU196645 PGQ196612:PGQ196645 PQM196612:PQM196645 QAI196612:QAI196645 QKE196612:QKE196645 QUA196612:QUA196645 RDW196612:RDW196645 RNS196612:RNS196645 RXO196612:RXO196645 SHK196612:SHK196645 SRG196612:SRG196645 TBC196612:TBC196645 TKY196612:TKY196645 TUU196612:TUU196645 UEQ196612:UEQ196645 UOM196612:UOM196645 UYI196612:UYI196645 VIE196612:VIE196645 VSA196612:VSA196645 WBW196612:WBW196645 WLS196612:WLS196645 WVO196612:WVO196645 G262148:G262181 JC262148:JC262181 SY262148:SY262181 ACU262148:ACU262181 AMQ262148:AMQ262181 AWM262148:AWM262181 BGI262148:BGI262181 BQE262148:BQE262181 CAA262148:CAA262181 CJW262148:CJW262181 CTS262148:CTS262181 DDO262148:DDO262181 DNK262148:DNK262181 DXG262148:DXG262181 EHC262148:EHC262181 EQY262148:EQY262181 FAU262148:FAU262181 FKQ262148:FKQ262181 FUM262148:FUM262181 GEI262148:GEI262181 GOE262148:GOE262181 GYA262148:GYA262181 HHW262148:HHW262181 HRS262148:HRS262181 IBO262148:IBO262181 ILK262148:ILK262181 IVG262148:IVG262181 JFC262148:JFC262181 JOY262148:JOY262181 JYU262148:JYU262181 KIQ262148:KIQ262181 KSM262148:KSM262181 LCI262148:LCI262181 LME262148:LME262181 LWA262148:LWA262181 MFW262148:MFW262181 MPS262148:MPS262181 MZO262148:MZO262181 NJK262148:NJK262181 NTG262148:NTG262181 ODC262148:ODC262181 OMY262148:OMY262181 OWU262148:OWU262181 PGQ262148:PGQ262181 PQM262148:PQM262181 QAI262148:QAI262181 QKE262148:QKE262181 QUA262148:QUA262181 RDW262148:RDW262181 RNS262148:RNS262181 RXO262148:RXO262181 SHK262148:SHK262181 SRG262148:SRG262181 TBC262148:TBC262181 TKY262148:TKY262181 TUU262148:TUU262181 UEQ262148:UEQ262181 UOM262148:UOM262181 UYI262148:UYI262181 VIE262148:VIE262181 VSA262148:VSA262181 WBW262148:WBW262181 WLS262148:WLS262181 WVO262148:WVO262181 G327684:G327717 JC327684:JC327717 SY327684:SY327717 ACU327684:ACU327717 AMQ327684:AMQ327717 AWM327684:AWM327717 BGI327684:BGI327717 BQE327684:BQE327717 CAA327684:CAA327717 CJW327684:CJW327717 CTS327684:CTS327717 DDO327684:DDO327717 DNK327684:DNK327717 DXG327684:DXG327717 EHC327684:EHC327717 EQY327684:EQY327717 FAU327684:FAU327717 FKQ327684:FKQ327717 FUM327684:FUM327717 GEI327684:GEI327717 GOE327684:GOE327717 GYA327684:GYA327717 HHW327684:HHW327717 HRS327684:HRS327717 IBO327684:IBO327717 ILK327684:ILK327717 IVG327684:IVG327717 JFC327684:JFC327717 JOY327684:JOY327717 JYU327684:JYU327717 KIQ327684:KIQ327717 KSM327684:KSM327717 LCI327684:LCI327717 LME327684:LME327717 LWA327684:LWA327717 MFW327684:MFW327717 MPS327684:MPS327717 MZO327684:MZO327717 NJK327684:NJK327717 NTG327684:NTG327717 ODC327684:ODC327717 OMY327684:OMY327717 OWU327684:OWU327717 PGQ327684:PGQ327717 PQM327684:PQM327717 QAI327684:QAI327717 QKE327684:QKE327717 QUA327684:QUA327717 RDW327684:RDW327717 RNS327684:RNS327717 RXO327684:RXO327717 SHK327684:SHK327717 SRG327684:SRG327717 TBC327684:TBC327717 TKY327684:TKY327717 TUU327684:TUU327717 UEQ327684:UEQ327717 UOM327684:UOM327717 UYI327684:UYI327717 VIE327684:VIE327717 VSA327684:VSA327717 WBW327684:WBW327717 WLS327684:WLS327717 WVO327684:WVO327717 G393220:G393253 JC393220:JC393253 SY393220:SY393253 ACU393220:ACU393253 AMQ393220:AMQ393253 AWM393220:AWM393253 BGI393220:BGI393253 BQE393220:BQE393253 CAA393220:CAA393253 CJW393220:CJW393253 CTS393220:CTS393253 DDO393220:DDO393253 DNK393220:DNK393253 DXG393220:DXG393253 EHC393220:EHC393253 EQY393220:EQY393253 FAU393220:FAU393253 FKQ393220:FKQ393253 FUM393220:FUM393253 GEI393220:GEI393253 GOE393220:GOE393253 GYA393220:GYA393253 HHW393220:HHW393253 HRS393220:HRS393253 IBO393220:IBO393253 ILK393220:ILK393253 IVG393220:IVG393253 JFC393220:JFC393253 JOY393220:JOY393253 JYU393220:JYU393253 KIQ393220:KIQ393253 KSM393220:KSM393253 LCI393220:LCI393253 LME393220:LME393253 LWA393220:LWA393253 MFW393220:MFW393253 MPS393220:MPS393253 MZO393220:MZO393253 NJK393220:NJK393253 NTG393220:NTG393253 ODC393220:ODC393253 OMY393220:OMY393253 OWU393220:OWU393253 PGQ393220:PGQ393253 PQM393220:PQM393253 QAI393220:QAI393253 QKE393220:QKE393253 QUA393220:QUA393253 RDW393220:RDW393253 RNS393220:RNS393253 RXO393220:RXO393253 SHK393220:SHK393253 SRG393220:SRG393253 TBC393220:TBC393253 TKY393220:TKY393253 TUU393220:TUU393253 UEQ393220:UEQ393253 UOM393220:UOM393253 UYI393220:UYI393253 VIE393220:VIE393253 VSA393220:VSA393253 WBW393220:WBW393253 WLS393220:WLS393253 WVO393220:WVO393253 G458756:G458789 JC458756:JC458789 SY458756:SY458789 ACU458756:ACU458789 AMQ458756:AMQ458789 AWM458756:AWM458789 BGI458756:BGI458789 BQE458756:BQE458789 CAA458756:CAA458789 CJW458756:CJW458789 CTS458756:CTS458789 DDO458756:DDO458789 DNK458756:DNK458789 DXG458756:DXG458789 EHC458756:EHC458789 EQY458756:EQY458789 FAU458756:FAU458789 FKQ458756:FKQ458789 FUM458756:FUM458789 GEI458756:GEI458789 GOE458756:GOE458789 GYA458756:GYA458789 HHW458756:HHW458789 HRS458756:HRS458789 IBO458756:IBO458789 ILK458756:ILK458789 IVG458756:IVG458789 JFC458756:JFC458789 JOY458756:JOY458789 JYU458756:JYU458789 KIQ458756:KIQ458789 KSM458756:KSM458789 LCI458756:LCI458789 LME458756:LME458789 LWA458756:LWA458789 MFW458756:MFW458789 MPS458756:MPS458789 MZO458756:MZO458789 NJK458756:NJK458789 NTG458756:NTG458789 ODC458756:ODC458789 OMY458756:OMY458789 OWU458756:OWU458789 PGQ458756:PGQ458789 PQM458756:PQM458789 QAI458756:QAI458789 QKE458756:QKE458789 QUA458756:QUA458789 RDW458756:RDW458789 RNS458756:RNS458789 RXO458756:RXO458789 SHK458756:SHK458789 SRG458756:SRG458789 TBC458756:TBC458789 TKY458756:TKY458789 TUU458756:TUU458789 UEQ458756:UEQ458789 UOM458756:UOM458789 UYI458756:UYI458789 VIE458756:VIE458789 VSA458756:VSA458789 WBW458756:WBW458789 WLS458756:WLS458789 WVO458756:WVO458789 G524292:G524325 JC524292:JC524325 SY524292:SY524325 ACU524292:ACU524325 AMQ524292:AMQ524325 AWM524292:AWM524325 BGI524292:BGI524325 BQE524292:BQE524325 CAA524292:CAA524325 CJW524292:CJW524325 CTS524292:CTS524325 DDO524292:DDO524325 DNK524292:DNK524325 DXG524292:DXG524325 EHC524292:EHC524325 EQY524292:EQY524325 FAU524292:FAU524325 FKQ524292:FKQ524325 FUM524292:FUM524325 GEI524292:GEI524325 GOE524292:GOE524325 GYA524292:GYA524325 HHW524292:HHW524325 HRS524292:HRS524325 IBO524292:IBO524325 ILK524292:ILK524325 IVG524292:IVG524325 JFC524292:JFC524325 JOY524292:JOY524325 JYU524292:JYU524325 KIQ524292:KIQ524325 KSM524292:KSM524325 LCI524292:LCI524325 LME524292:LME524325 LWA524292:LWA524325 MFW524292:MFW524325 MPS524292:MPS524325 MZO524292:MZO524325 NJK524292:NJK524325 NTG524292:NTG524325 ODC524292:ODC524325 OMY524292:OMY524325 OWU524292:OWU524325 PGQ524292:PGQ524325 PQM524292:PQM524325 QAI524292:QAI524325 QKE524292:QKE524325 QUA524292:QUA524325 RDW524292:RDW524325 RNS524292:RNS524325 RXO524292:RXO524325 SHK524292:SHK524325 SRG524292:SRG524325 TBC524292:TBC524325 TKY524292:TKY524325 TUU524292:TUU524325 UEQ524292:UEQ524325 UOM524292:UOM524325 UYI524292:UYI524325 VIE524292:VIE524325 VSA524292:VSA524325 WBW524292:WBW524325 WLS524292:WLS524325 WVO524292:WVO524325 G589828:G589861 JC589828:JC589861 SY589828:SY589861 ACU589828:ACU589861 AMQ589828:AMQ589861 AWM589828:AWM589861 BGI589828:BGI589861 BQE589828:BQE589861 CAA589828:CAA589861 CJW589828:CJW589861 CTS589828:CTS589861 DDO589828:DDO589861 DNK589828:DNK589861 DXG589828:DXG589861 EHC589828:EHC589861 EQY589828:EQY589861 FAU589828:FAU589861 FKQ589828:FKQ589861 FUM589828:FUM589861 GEI589828:GEI589861 GOE589828:GOE589861 GYA589828:GYA589861 HHW589828:HHW589861 HRS589828:HRS589861 IBO589828:IBO589861 ILK589828:ILK589861 IVG589828:IVG589861 JFC589828:JFC589861 JOY589828:JOY589861 JYU589828:JYU589861 KIQ589828:KIQ589861 KSM589828:KSM589861 LCI589828:LCI589861 LME589828:LME589861 LWA589828:LWA589861 MFW589828:MFW589861 MPS589828:MPS589861 MZO589828:MZO589861 NJK589828:NJK589861 NTG589828:NTG589861 ODC589828:ODC589861 OMY589828:OMY589861 OWU589828:OWU589861 PGQ589828:PGQ589861 PQM589828:PQM589861 QAI589828:QAI589861 QKE589828:QKE589861 QUA589828:QUA589861 RDW589828:RDW589861 RNS589828:RNS589861 RXO589828:RXO589861 SHK589828:SHK589861 SRG589828:SRG589861 TBC589828:TBC589861 TKY589828:TKY589861 TUU589828:TUU589861 UEQ589828:UEQ589861 UOM589828:UOM589861 UYI589828:UYI589861 VIE589828:VIE589861 VSA589828:VSA589861 WBW589828:WBW589861 WLS589828:WLS589861 WVO589828:WVO589861 G655364:G655397 JC655364:JC655397 SY655364:SY655397 ACU655364:ACU655397 AMQ655364:AMQ655397 AWM655364:AWM655397 BGI655364:BGI655397 BQE655364:BQE655397 CAA655364:CAA655397 CJW655364:CJW655397 CTS655364:CTS655397 DDO655364:DDO655397 DNK655364:DNK655397 DXG655364:DXG655397 EHC655364:EHC655397 EQY655364:EQY655397 FAU655364:FAU655397 FKQ655364:FKQ655397 FUM655364:FUM655397 GEI655364:GEI655397 GOE655364:GOE655397 GYA655364:GYA655397 HHW655364:HHW655397 HRS655364:HRS655397 IBO655364:IBO655397 ILK655364:ILK655397 IVG655364:IVG655397 JFC655364:JFC655397 JOY655364:JOY655397 JYU655364:JYU655397 KIQ655364:KIQ655397 KSM655364:KSM655397 LCI655364:LCI655397 LME655364:LME655397 LWA655364:LWA655397 MFW655364:MFW655397 MPS655364:MPS655397 MZO655364:MZO655397 NJK655364:NJK655397 NTG655364:NTG655397 ODC655364:ODC655397 OMY655364:OMY655397 OWU655364:OWU655397 PGQ655364:PGQ655397 PQM655364:PQM655397 QAI655364:QAI655397 QKE655364:QKE655397 QUA655364:QUA655397 RDW655364:RDW655397 RNS655364:RNS655397 RXO655364:RXO655397 SHK655364:SHK655397 SRG655364:SRG655397 TBC655364:TBC655397 TKY655364:TKY655397 TUU655364:TUU655397 UEQ655364:UEQ655397 UOM655364:UOM655397 UYI655364:UYI655397 VIE655364:VIE655397 VSA655364:VSA655397 WBW655364:WBW655397 WLS655364:WLS655397 WVO655364:WVO655397 G720900:G720933 JC720900:JC720933 SY720900:SY720933 ACU720900:ACU720933 AMQ720900:AMQ720933 AWM720900:AWM720933 BGI720900:BGI720933 BQE720900:BQE720933 CAA720900:CAA720933 CJW720900:CJW720933 CTS720900:CTS720933 DDO720900:DDO720933 DNK720900:DNK720933 DXG720900:DXG720933 EHC720900:EHC720933 EQY720900:EQY720933 FAU720900:FAU720933 FKQ720900:FKQ720933 FUM720900:FUM720933 GEI720900:GEI720933 GOE720900:GOE720933 GYA720900:GYA720933 HHW720900:HHW720933 HRS720900:HRS720933 IBO720900:IBO720933 ILK720900:ILK720933 IVG720900:IVG720933 JFC720900:JFC720933 JOY720900:JOY720933 JYU720900:JYU720933 KIQ720900:KIQ720933 KSM720900:KSM720933 LCI720900:LCI720933 LME720900:LME720933 LWA720900:LWA720933 MFW720900:MFW720933 MPS720900:MPS720933 MZO720900:MZO720933 NJK720900:NJK720933 NTG720900:NTG720933 ODC720900:ODC720933 OMY720900:OMY720933 OWU720900:OWU720933 PGQ720900:PGQ720933 PQM720900:PQM720933 QAI720900:QAI720933 QKE720900:QKE720933 QUA720900:QUA720933 RDW720900:RDW720933 RNS720900:RNS720933 RXO720900:RXO720933 SHK720900:SHK720933 SRG720900:SRG720933 TBC720900:TBC720933 TKY720900:TKY720933 TUU720900:TUU720933 UEQ720900:UEQ720933 UOM720900:UOM720933 UYI720900:UYI720933 VIE720900:VIE720933 VSA720900:VSA720933 WBW720900:WBW720933 WLS720900:WLS720933 WVO720900:WVO720933 G786436:G786469 JC786436:JC786469 SY786436:SY786469 ACU786436:ACU786469 AMQ786436:AMQ786469 AWM786436:AWM786469 BGI786436:BGI786469 BQE786436:BQE786469 CAA786436:CAA786469 CJW786436:CJW786469 CTS786436:CTS786469 DDO786436:DDO786469 DNK786436:DNK786469 DXG786436:DXG786469 EHC786436:EHC786469 EQY786436:EQY786469 FAU786436:FAU786469 FKQ786436:FKQ786469 FUM786436:FUM786469 GEI786436:GEI786469 GOE786436:GOE786469 GYA786436:GYA786469 HHW786436:HHW786469 HRS786436:HRS786469 IBO786436:IBO786469 ILK786436:ILK786469 IVG786436:IVG786469 JFC786436:JFC786469 JOY786436:JOY786469 JYU786436:JYU786469 KIQ786436:KIQ786469 KSM786436:KSM786469 LCI786436:LCI786469 LME786436:LME786469 LWA786436:LWA786469 MFW786436:MFW786469 MPS786436:MPS786469 MZO786436:MZO786469 NJK786436:NJK786469 NTG786436:NTG786469 ODC786436:ODC786469 OMY786436:OMY786469 OWU786436:OWU786469 PGQ786436:PGQ786469 PQM786436:PQM786469 QAI786436:QAI786469 QKE786436:QKE786469 QUA786436:QUA786469 RDW786436:RDW786469 RNS786436:RNS786469 RXO786436:RXO786469 SHK786436:SHK786469 SRG786436:SRG786469 TBC786436:TBC786469 TKY786436:TKY786469 TUU786436:TUU786469 UEQ786436:UEQ786469 UOM786436:UOM786469 UYI786436:UYI786469 VIE786436:VIE786469 VSA786436:VSA786469 WBW786436:WBW786469 WLS786436:WLS786469 WVO786436:WVO786469 G851972:G852005 JC851972:JC852005 SY851972:SY852005 ACU851972:ACU852005 AMQ851972:AMQ852005 AWM851972:AWM852005 BGI851972:BGI852005 BQE851972:BQE852005 CAA851972:CAA852005 CJW851972:CJW852005 CTS851972:CTS852005 DDO851972:DDO852005 DNK851972:DNK852005 DXG851972:DXG852005 EHC851972:EHC852005 EQY851972:EQY852005 FAU851972:FAU852005 FKQ851972:FKQ852005 FUM851972:FUM852005 GEI851972:GEI852005 GOE851972:GOE852005 GYA851972:GYA852005 HHW851972:HHW852005 HRS851972:HRS852005 IBO851972:IBO852005 ILK851972:ILK852005 IVG851972:IVG852005 JFC851972:JFC852005 JOY851972:JOY852005 JYU851972:JYU852005 KIQ851972:KIQ852005 KSM851972:KSM852005 LCI851972:LCI852005 LME851972:LME852005 LWA851972:LWA852005 MFW851972:MFW852005 MPS851972:MPS852005 MZO851972:MZO852005 NJK851972:NJK852005 NTG851972:NTG852005 ODC851972:ODC852005 OMY851972:OMY852005 OWU851972:OWU852005 PGQ851972:PGQ852005 PQM851972:PQM852005 QAI851972:QAI852005 QKE851972:QKE852005 QUA851972:QUA852005 RDW851972:RDW852005 RNS851972:RNS852005 RXO851972:RXO852005 SHK851972:SHK852005 SRG851972:SRG852005 TBC851972:TBC852005 TKY851972:TKY852005 TUU851972:TUU852005 UEQ851972:UEQ852005 UOM851972:UOM852005 UYI851972:UYI852005 VIE851972:VIE852005 VSA851972:VSA852005 WBW851972:WBW852005 WLS851972:WLS852005 WVO851972:WVO852005 G917508:G917541 JC917508:JC917541 SY917508:SY917541 ACU917508:ACU917541 AMQ917508:AMQ917541 AWM917508:AWM917541 BGI917508:BGI917541 BQE917508:BQE917541 CAA917508:CAA917541 CJW917508:CJW917541 CTS917508:CTS917541 DDO917508:DDO917541 DNK917508:DNK917541 DXG917508:DXG917541 EHC917508:EHC917541 EQY917508:EQY917541 FAU917508:FAU917541 FKQ917508:FKQ917541 FUM917508:FUM917541 GEI917508:GEI917541 GOE917508:GOE917541 GYA917508:GYA917541 HHW917508:HHW917541 HRS917508:HRS917541 IBO917508:IBO917541 ILK917508:ILK917541 IVG917508:IVG917541 JFC917508:JFC917541 JOY917508:JOY917541 JYU917508:JYU917541 KIQ917508:KIQ917541 KSM917508:KSM917541 LCI917508:LCI917541 LME917508:LME917541 LWA917508:LWA917541 MFW917508:MFW917541 MPS917508:MPS917541 MZO917508:MZO917541 NJK917508:NJK917541 NTG917508:NTG917541 ODC917508:ODC917541 OMY917508:OMY917541 OWU917508:OWU917541 PGQ917508:PGQ917541 PQM917508:PQM917541 QAI917508:QAI917541 QKE917508:QKE917541 QUA917508:QUA917541 RDW917508:RDW917541 RNS917508:RNS917541 RXO917508:RXO917541 SHK917508:SHK917541 SRG917508:SRG917541 TBC917508:TBC917541 TKY917508:TKY917541 TUU917508:TUU917541 UEQ917508:UEQ917541 UOM917508:UOM917541 UYI917508:UYI917541 VIE917508:VIE917541 VSA917508:VSA917541 WBW917508:WBW917541 WLS917508:WLS917541 WVO917508:WVO917541 G983044:G983077 JC983044:JC983077 SY983044:SY983077 ACU983044:ACU983077 AMQ983044:AMQ983077 AWM983044:AWM983077 BGI983044:BGI983077 BQE983044:BQE983077 CAA983044:CAA983077 CJW983044:CJW983077 CTS983044:CTS983077 DDO983044:DDO983077 DNK983044:DNK983077 DXG983044:DXG983077 EHC983044:EHC983077 EQY983044:EQY983077 FAU983044:FAU983077 FKQ983044:FKQ983077 FUM983044:FUM983077 GEI983044:GEI983077 GOE983044:GOE983077 GYA983044:GYA983077 HHW983044:HHW983077 HRS983044:HRS983077 IBO983044:IBO983077 ILK983044:ILK983077 IVG983044:IVG983077 JFC983044:JFC983077 JOY983044:JOY983077 JYU983044:JYU983077 KIQ983044:KIQ983077 KSM983044:KSM983077 LCI983044:LCI983077 LME983044:LME983077 LWA983044:LWA983077 MFW983044:MFW983077 MPS983044:MPS983077 MZO983044:MZO983077 NJK983044:NJK983077 NTG983044:NTG983077 ODC983044:ODC983077 OMY983044:OMY983077 OWU983044:OWU983077 PGQ983044:PGQ983077 PQM983044:PQM983077 QAI983044:QAI983077 QKE983044:QKE983077 QUA983044:QUA983077 RDW983044:RDW983077 RNS983044:RNS983077 RXO983044:RXO983077 SHK983044:SHK983077 SRG983044:SRG983077 TBC983044:TBC983077 TKY983044:TKY983077 TUU983044:TUU983077 UEQ983044:UEQ983077 UOM983044:UOM983077 UYI983044:UYI983077 VIE983044:VIE983077 VSA983044:VSA983077 WBW983044:WBW983077 WLS983044:WLS983077 WVO983044:WVO983077 WVO7:WVO37 WLS7:WLS37 WBW7:WBW37 VSA7:VSA37 VIE7:VIE37 UYI7:UYI37 UOM7:UOM37 UEQ7:UEQ37 TUU7:TUU37 TKY7:TKY37 TBC7:TBC37 SRG7:SRG37 SHK7:SHK37 RXO7:RXO37 RNS7:RNS37 RDW7:RDW37 QUA7:QUA37 QKE7:QKE37 QAI7:QAI37 PQM7:PQM37 PGQ7:PGQ37 OWU7:OWU37 OMY7:OMY37 ODC7:ODC37 NTG7:NTG37 NJK7:NJK37 MZO7:MZO37 MPS7:MPS37 MFW7:MFW37 LWA7:LWA37 LME7:LME37 LCI7:LCI37 KSM7:KSM37 KIQ7:KIQ37 JYU7:JYU37 JOY7:JOY37 JFC7:JFC37 IVG7:IVG37 ILK7:ILK37 IBO7:IBO37 HRS7:HRS37 HHW7:HHW37 GYA7:GYA37 GOE7:GOE37 GEI7:GEI37 FUM7:FUM37 FKQ7:FKQ37 FAU7:FAU37 EQY7:EQY37 EHC7:EHC37 DXG7:DXG37 DNK7:DNK37 DDO7:DDO37 CTS7:CTS37 CJW7:CJW37 CAA7:CAA37 BQE7:BQE37 BGI7:BGI37 AWM7:AWM37 AMQ7:AMQ37 ACU7:ACU37 SY7:SY37 JC7:JC37 G7:G37" xr:uid="{3601BE26-417D-4052-9EA9-AE453E7B3AA4}">
      <formula1>Nivell</formula1>
    </dataValidation>
    <dataValidation type="list" allowBlank="1" showInputMessage="1" showErrorMessage="1" sqref="J39:J40 JF39:JF40 TB39:TB40 ACX39:ACX40 AMT39:AMT40 AWP39:AWP40 BGL39:BGL40 BQH39:BQH40 CAD39:CAD40 CJZ39:CJZ40 CTV39:CTV40 DDR39:DDR40 DNN39:DNN40 DXJ39:DXJ40 EHF39:EHF40 ERB39:ERB40 FAX39:FAX40 FKT39:FKT40 FUP39:FUP40 GEL39:GEL40 GOH39:GOH40 GYD39:GYD40 HHZ39:HHZ40 HRV39:HRV40 IBR39:IBR40 ILN39:ILN40 IVJ39:IVJ40 JFF39:JFF40 JPB39:JPB40 JYX39:JYX40 KIT39:KIT40 KSP39:KSP40 LCL39:LCL40 LMH39:LMH40 LWD39:LWD40 MFZ39:MFZ40 MPV39:MPV40 MZR39:MZR40 NJN39:NJN40 NTJ39:NTJ40 ODF39:ODF40 ONB39:ONB40 OWX39:OWX40 PGT39:PGT40 PQP39:PQP40 QAL39:QAL40 QKH39:QKH40 QUD39:QUD40 RDZ39:RDZ40 RNV39:RNV40 RXR39:RXR40 SHN39:SHN40 SRJ39:SRJ40 TBF39:TBF40 TLB39:TLB40 TUX39:TUX40 UET39:UET40 UOP39:UOP40 UYL39:UYL40 VIH39:VIH40 VSD39:VSD40 WBZ39:WBZ40 WLV39:WLV40 WVR39:WVR40 J65575:J65576 JF65575:JF65576 TB65575:TB65576 ACX65575:ACX65576 AMT65575:AMT65576 AWP65575:AWP65576 BGL65575:BGL65576 BQH65575:BQH65576 CAD65575:CAD65576 CJZ65575:CJZ65576 CTV65575:CTV65576 DDR65575:DDR65576 DNN65575:DNN65576 DXJ65575:DXJ65576 EHF65575:EHF65576 ERB65575:ERB65576 FAX65575:FAX65576 FKT65575:FKT65576 FUP65575:FUP65576 GEL65575:GEL65576 GOH65575:GOH65576 GYD65575:GYD65576 HHZ65575:HHZ65576 HRV65575:HRV65576 IBR65575:IBR65576 ILN65575:ILN65576 IVJ65575:IVJ65576 JFF65575:JFF65576 JPB65575:JPB65576 JYX65575:JYX65576 KIT65575:KIT65576 KSP65575:KSP65576 LCL65575:LCL65576 LMH65575:LMH65576 LWD65575:LWD65576 MFZ65575:MFZ65576 MPV65575:MPV65576 MZR65575:MZR65576 NJN65575:NJN65576 NTJ65575:NTJ65576 ODF65575:ODF65576 ONB65575:ONB65576 OWX65575:OWX65576 PGT65575:PGT65576 PQP65575:PQP65576 QAL65575:QAL65576 QKH65575:QKH65576 QUD65575:QUD65576 RDZ65575:RDZ65576 RNV65575:RNV65576 RXR65575:RXR65576 SHN65575:SHN65576 SRJ65575:SRJ65576 TBF65575:TBF65576 TLB65575:TLB65576 TUX65575:TUX65576 UET65575:UET65576 UOP65575:UOP65576 UYL65575:UYL65576 VIH65575:VIH65576 VSD65575:VSD65576 WBZ65575:WBZ65576 WLV65575:WLV65576 WVR65575:WVR65576 J131111:J131112 JF131111:JF131112 TB131111:TB131112 ACX131111:ACX131112 AMT131111:AMT131112 AWP131111:AWP131112 BGL131111:BGL131112 BQH131111:BQH131112 CAD131111:CAD131112 CJZ131111:CJZ131112 CTV131111:CTV131112 DDR131111:DDR131112 DNN131111:DNN131112 DXJ131111:DXJ131112 EHF131111:EHF131112 ERB131111:ERB131112 FAX131111:FAX131112 FKT131111:FKT131112 FUP131111:FUP131112 GEL131111:GEL131112 GOH131111:GOH131112 GYD131111:GYD131112 HHZ131111:HHZ131112 HRV131111:HRV131112 IBR131111:IBR131112 ILN131111:ILN131112 IVJ131111:IVJ131112 JFF131111:JFF131112 JPB131111:JPB131112 JYX131111:JYX131112 KIT131111:KIT131112 KSP131111:KSP131112 LCL131111:LCL131112 LMH131111:LMH131112 LWD131111:LWD131112 MFZ131111:MFZ131112 MPV131111:MPV131112 MZR131111:MZR131112 NJN131111:NJN131112 NTJ131111:NTJ131112 ODF131111:ODF131112 ONB131111:ONB131112 OWX131111:OWX131112 PGT131111:PGT131112 PQP131111:PQP131112 QAL131111:QAL131112 QKH131111:QKH131112 QUD131111:QUD131112 RDZ131111:RDZ131112 RNV131111:RNV131112 RXR131111:RXR131112 SHN131111:SHN131112 SRJ131111:SRJ131112 TBF131111:TBF131112 TLB131111:TLB131112 TUX131111:TUX131112 UET131111:UET131112 UOP131111:UOP131112 UYL131111:UYL131112 VIH131111:VIH131112 VSD131111:VSD131112 WBZ131111:WBZ131112 WLV131111:WLV131112 WVR131111:WVR131112 J196647:J196648 JF196647:JF196648 TB196647:TB196648 ACX196647:ACX196648 AMT196647:AMT196648 AWP196647:AWP196648 BGL196647:BGL196648 BQH196647:BQH196648 CAD196647:CAD196648 CJZ196647:CJZ196648 CTV196647:CTV196648 DDR196647:DDR196648 DNN196647:DNN196648 DXJ196647:DXJ196648 EHF196647:EHF196648 ERB196647:ERB196648 FAX196647:FAX196648 FKT196647:FKT196648 FUP196647:FUP196648 GEL196647:GEL196648 GOH196647:GOH196648 GYD196647:GYD196648 HHZ196647:HHZ196648 HRV196647:HRV196648 IBR196647:IBR196648 ILN196647:ILN196648 IVJ196647:IVJ196648 JFF196647:JFF196648 JPB196647:JPB196648 JYX196647:JYX196648 KIT196647:KIT196648 KSP196647:KSP196648 LCL196647:LCL196648 LMH196647:LMH196648 LWD196647:LWD196648 MFZ196647:MFZ196648 MPV196647:MPV196648 MZR196647:MZR196648 NJN196647:NJN196648 NTJ196647:NTJ196648 ODF196647:ODF196648 ONB196647:ONB196648 OWX196647:OWX196648 PGT196647:PGT196648 PQP196647:PQP196648 QAL196647:QAL196648 QKH196647:QKH196648 QUD196647:QUD196648 RDZ196647:RDZ196648 RNV196647:RNV196648 RXR196647:RXR196648 SHN196647:SHN196648 SRJ196647:SRJ196648 TBF196647:TBF196648 TLB196647:TLB196648 TUX196647:TUX196648 UET196647:UET196648 UOP196647:UOP196648 UYL196647:UYL196648 VIH196647:VIH196648 VSD196647:VSD196648 WBZ196647:WBZ196648 WLV196647:WLV196648 WVR196647:WVR196648 J262183:J262184 JF262183:JF262184 TB262183:TB262184 ACX262183:ACX262184 AMT262183:AMT262184 AWP262183:AWP262184 BGL262183:BGL262184 BQH262183:BQH262184 CAD262183:CAD262184 CJZ262183:CJZ262184 CTV262183:CTV262184 DDR262183:DDR262184 DNN262183:DNN262184 DXJ262183:DXJ262184 EHF262183:EHF262184 ERB262183:ERB262184 FAX262183:FAX262184 FKT262183:FKT262184 FUP262183:FUP262184 GEL262183:GEL262184 GOH262183:GOH262184 GYD262183:GYD262184 HHZ262183:HHZ262184 HRV262183:HRV262184 IBR262183:IBR262184 ILN262183:ILN262184 IVJ262183:IVJ262184 JFF262183:JFF262184 JPB262183:JPB262184 JYX262183:JYX262184 KIT262183:KIT262184 KSP262183:KSP262184 LCL262183:LCL262184 LMH262183:LMH262184 LWD262183:LWD262184 MFZ262183:MFZ262184 MPV262183:MPV262184 MZR262183:MZR262184 NJN262183:NJN262184 NTJ262183:NTJ262184 ODF262183:ODF262184 ONB262183:ONB262184 OWX262183:OWX262184 PGT262183:PGT262184 PQP262183:PQP262184 QAL262183:QAL262184 QKH262183:QKH262184 QUD262183:QUD262184 RDZ262183:RDZ262184 RNV262183:RNV262184 RXR262183:RXR262184 SHN262183:SHN262184 SRJ262183:SRJ262184 TBF262183:TBF262184 TLB262183:TLB262184 TUX262183:TUX262184 UET262183:UET262184 UOP262183:UOP262184 UYL262183:UYL262184 VIH262183:VIH262184 VSD262183:VSD262184 WBZ262183:WBZ262184 WLV262183:WLV262184 WVR262183:WVR262184 J327719:J327720 JF327719:JF327720 TB327719:TB327720 ACX327719:ACX327720 AMT327719:AMT327720 AWP327719:AWP327720 BGL327719:BGL327720 BQH327719:BQH327720 CAD327719:CAD327720 CJZ327719:CJZ327720 CTV327719:CTV327720 DDR327719:DDR327720 DNN327719:DNN327720 DXJ327719:DXJ327720 EHF327719:EHF327720 ERB327719:ERB327720 FAX327719:FAX327720 FKT327719:FKT327720 FUP327719:FUP327720 GEL327719:GEL327720 GOH327719:GOH327720 GYD327719:GYD327720 HHZ327719:HHZ327720 HRV327719:HRV327720 IBR327719:IBR327720 ILN327719:ILN327720 IVJ327719:IVJ327720 JFF327719:JFF327720 JPB327719:JPB327720 JYX327719:JYX327720 KIT327719:KIT327720 KSP327719:KSP327720 LCL327719:LCL327720 LMH327719:LMH327720 LWD327719:LWD327720 MFZ327719:MFZ327720 MPV327719:MPV327720 MZR327719:MZR327720 NJN327719:NJN327720 NTJ327719:NTJ327720 ODF327719:ODF327720 ONB327719:ONB327720 OWX327719:OWX327720 PGT327719:PGT327720 PQP327719:PQP327720 QAL327719:QAL327720 QKH327719:QKH327720 QUD327719:QUD327720 RDZ327719:RDZ327720 RNV327719:RNV327720 RXR327719:RXR327720 SHN327719:SHN327720 SRJ327719:SRJ327720 TBF327719:TBF327720 TLB327719:TLB327720 TUX327719:TUX327720 UET327719:UET327720 UOP327719:UOP327720 UYL327719:UYL327720 VIH327719:VIH327720 VSD327719:VSD327720 WBZ327719:WBZ327720 WLV327719:WLV327720 WVR327719:WVR327720 J393255:J393256 JF393255:JF393256 TB393255:TB393256 ACX393255:ACX393256 AMT393255:AMT393256 AWP393255:AWP393256 BGL393255:BGL393256 BQH393255:BQH393256 CAD393255:CAD393256 CJZ393255:CJZ393256 CTV393255:CTV393256 DDR393255:DDR393256 DNN393255:DNN393256 DXJ393255:DXJ393256 EHF393255:EHF393256 ERB393255:ERB393256 FAX393255:FAX393256 FKT393255:FKT393256 FUP393255:FUP393256 GEL393255:GEL393256 GOH393255:GOH393256 GYD393255:GYD393256 HHZ393255:HHZ393256 HRV393255:HRV393256 IBR393255:IBR393256 ILN393255:ILN393256 IVJ393255:IVJ393256 JFF393255:JFF393256 JPB393255:JPB393256 JYX393255:JYX393256 KIT393255:KIT393256 KSP393255:KSP393256 LCL393255:LCL393256 LMH393255:LMH393256 LWD393255:LWD393256 MFZ393255:MFZ393256 MPV393255:MPV393256 MZR393255:MZR393256 NJN393255:NJN393256 NTJ393255:NTJ393256 ODF393255:ODF393256 ONB393255:ONB393256 OWX393255:OWX393256 PGT393255:PGT393256 PQP393255:PQP393256 QAL393255:QAL393256 QKH393255:QKH393256 QUD393255:QUD393256 RDZ393255:RDZ393256 RNV393255:RNV393256 RXR393255:RXR393256 SHN393255:SHN393256 SRJ393255:SRJ393256 TBF393255:TBF393256 TLB393255:TLB393256 TUX393255:TUX393256 UET393255:UET393256 UOP393255:UOP393256 UYL393255:UYL393256 VIH393255:VIH393256 VSD393255:VSD393256 WBZ393255:WBZ393256 WLV393255:WLV393256 WVR393255:WVR393256 J458791:J458792 JF458791:JF458792 TB458791:TB458792 ACX458791:ACX458792 AMT458791:AMT458792 AWP458791:AWP458792 BGL458791:BGL458792 BQH458791:BQH458792 CAD458791:CAD458792 CJZ458791:CJZ458792 CTV458791:CTV458792 DDR458791:DDR458792 DNN458791:DNN458792 DXJ458791:DXJ458792 EHF458791:EHF458792 ERB458791:ERB458792 FAX458791:FAX458792 FKT458791:FKT458792 FUP458791:FUP458792 GEL458791:GEL458792 GOH458791:GOH458792 GYD458791:GYD458792 HHZ458791:HHZ458792 HRV458791:HRV458792 IBR458791:IBR458792 ILN458791:ILN458792 IVJ458791:IVJ458792 JFF458791:JFF458792 JPB458791:JPB458792 JYX458791:JYX458792 KIT458791:KIT458792 KSP458791:KSP458792 LCL458791:LCL458792 LMH458791:LMH458792 LWD458791:LWD458792 MFZ458791:MFZ458792 MPV458791:MPV458792 MZR458791:MZR458792 NJN458791:NJN458792 NTJ458791:NTJ458792 ODF458791:ODF458792 ONB458791:ONB458792 OWX458791:OWX458792 PGT458791:PGT458792 PQP458791:PQP458792 QAL458791:QAL458792 QKH458791:QKH458792 QUD458791:QUD458792 RDZ458791:RDZ458792 RNV458791:RNV458792 RXR458791:RXR458792 SHN458791:SHN458792 SRJ458791:SRJ458792 TBF458791:TBF458792 TLB458791:TLB458792 TUX458791:TUX458792 UET458791:UET458792 UOP458791:UOP458792 UYL458791:UYL458792 VIH458791:VIH458792 VSD458791:VSD458792 WBZ458791:WBZ458792 WLV458791:WLV458792 WVR458791:WVR458792 J524327:J524328 JF524327:JF524328 TB524327:TB524328 ACX524327:ACX524328 AMT524327:AMT524328 AWP524327:AWP524328 BGL524327:BGL524328 BQH524327:BQH524328 CAD524327:CAD524328 CJZ524327:CJZ524328 CTV524327:CTV524328 DDR524327:DDR524328 DNN524327:DNN524328 DXJ524327:DXJ524328 EHF524327:EHF524328 ERB524327:ERB524328 FAX524327:FAX524328 FKT524327:FKT524328 FUP524327:FUP524328 GEL524327:GEL524328 GOH524327:GOH524328 GYD524327:GYD524328 HHZ524327:HHZ524328 HRV524327:HRV524328 IBR524327:IBR524328 ILN524327:ILN524328 IVJ524327:IVJ524328 JFF524327:JFF524328 JPB524327:JPB524328 JYX524327:JYX524328 KIT524327:KIT524328 KSP524327:KSP524328 LCL524327:LCL524328 LMH524327:LMH524328 LWD524327:LWD524328 MFZ524327:MFZ524328 MPV524327:MPV524328 MZR524327:MZR524328 NJN524327:NJN524328 NTJ524327:NTJ524328 ODF524327:ODF524328 ONB524327:ONB524328 OWX524327:OWX524328 PGT524327:PGT524328 PQP524327:PQP524328 QAL524327:QAL524328 QKH524327:QKH524328 QUD524327:QUD524328 RDZ524327:RDZ524328 RNV524327:RNV524328 RXR524327:RXR524328 SHN524327:SHN524328 SRJ524327:SRJ524328 TBF524327:TBF524328 TLB524327:TLB524328 TUX524327:TUX524328 UET524327:UET524328 UOP524327:UOP524328 UYL524327:UYL524328 VIH524327:VIH524328 VSD524327:VSD524328 WBZ524327:WBZ524328 WLV524327:WLV524328 WVR524327:WVR524328 J589863:J589864 JF589863:JF589864 TB589863:TB589864 ACX589863:ACX589864 AMT589863:AMT589864 AWP589863:AWP589864 BGL589863:BGL589864 BQH589863:BQH589864 CAD589863:CAD589864 CJZ589863:CJZ589864 CTV589863:CTV589864 DDR589863:DDR589864 DNN589863:DNN589864 DXJ589863:DXJ589864 EHF589863:EHF589864 ERB589863:ERB589864 FAX589863:FAX589864 FKT589863:FKT589864 FUP589863:FUP589864 GEL589863:GEL589864 GOH589863:GOH589864 GYD589863:GYD589864 HHZ589863:HHZ589864 HRV589863:HRV589864 IBR589863:IBR589864 ILN589863:ILN589864 IVJ589863:IVJ589864 JFF589863:JFF589864 JPB589863:JPB589864 JYX589863:JYX589864 KIT589863:KIT589864 KSP589863:KSP589864 LCL589863:LCL589864 LMH589863:LMH589864 LWD589863:LWD589864 MFZ589863:MFZ589864 MPV589863:MPV589864 MZR589863:MZR589864 NJN589863:NJN589864 NTJ589863:NTJ589864 ODF589863:ODF589864 ONB589863:ONB589864 OWX589863:OWX589864 PGT589863:PGT589864 PQP589863:PQP589864 QAL589863:QAL589864 QKH589863:QKH589864 QUD589863:QUD589864 RDZ589863:RDZ589864 RNV589863:RNV589864 RXR589863:RXR589864 SHN589863:SHN589864 SRJ589863:SRJ589864 TBF589863:TBF589864 TLB589863:TLB589864 TUX589863:TUX589864 UET589863:UET589864 UOP589863:UOP589864 UYL589863:UYL589864 VIH589863:VIH589864 VSD589863:VSD589864 WBZ589863:WBZ589864 WLV589863:WLV589864 WVR589863:WVR589864 J655399:J655400 JF655399:JF655400 TB655399:TB655400 ACX655399:ACX655400 AMT655399:AMT655400 AWP655399:AWP655400 BGL655399:BGL655400 BQH655399:BQH655400 CAD655399:CAD655400 CJZ655399:CJZ655400 CTV655399:CTV655400 DDR655399:DDR655400 DNN655399:DNN655400 DXJ655399:DXJ655400 EHF655399:EHF655400 ERB655399:ERB655400 FAX655399:FAX655400 FKT655399:FKT655400 FUP655399:FUP655400 GEL655399:GEL655400 GOH655399:GOH655400 GYD655399:GYD655400 HHZ655399:HHZ655400 HRV655399:HRV655400 IBR655399:IBR655400 ILN655399:ILN655400 IVJ655399:IVJ655400 JFF655399:JFF655400 JPB655399:JPB655400 JYX655399:JYX655400 KIT655399:KIT655400 KSP655399:KSP655400 LCL655399:LCL655400 LMH655399:LMH655400 LWD655399:LWD655400 MFZ655399:MFZ655400 MPV655399:MPV655400 MZR655399:MZR655400 NJN655399:NJN655400 NTJ655399:NTJ655400 ODF655399:ODF655400 ONB655399:ONB655400 OWX655399:OWX655400 PGT655399:PGT655400 PQP655399:PQP655400 QAL655399:QAL655400 QKH655399:QKH655400 QUD655399:QUD655400 RDZ655399:RDZ655400 RNV655399:RNV655400 RXR655399:RXR655400 SHN655399:SHN655400 SRJ655399:SRJ655400 TBF655399:TBF655400 TLB655399:TLB655400 TUX655399:TUX655400 UET655399:UET655400 UOP655399:UOP655400 UYL655399:UYL655400 VIH655399:VIH655400 VSD655399:VSD655400 WBZ655399:WBZ655400 WLV655399:WLV655400 WVR655399:WVR655400 J720935:J720936 JF720935:JF720936 TB720935:TB720936 ACX720935:ACX720936 AMT720935:AMT720936 AWP720935:AWP720936 BGL720935:BGL720936 BQH720935:BQH720936 CAD720935:CAD720936 CJZ720935:CJZ720936 CTV720935:CTV720936 DDR720935:DDR720936 DNN720935:DNN720936 DXJ720935:DXJ720936 EHF720935:EHF720936 ERB720935:ERB720936 FAX720935:FAX720936 FKT720935:FKT720936 FUP720935:FUP720936 GEL720935:GEL720936 GOH720935:GOH720936 GYD720935:GYD720936 HHZ720935:HHZ720936 HRV720935:HRV720936 IBR720935:IBR720936 ILN720935:ILN720936 IVJ720935:IVJ720936 JFF720935:JFF720936 JPB720935:JPB720936 JYX720935:JYX720936 KIT720935:KIT720936 KSP720935:KSP720936 LCL720935:LCL720936 LMH720935:LMH720936 LWD720935:LWD720936 MFZ720935:MFZ720936 MPV720935:MPV720936 MZR720935:MZR720936 NJN720935:NJN720936 NTJ720935:NTJ720936 ODF720935:ODF720936 ONB720935:ONB720936 OWX720935:OWX720936 PGT720935:PGT720936 PQP720935:PQP720936 QAL720935:QAL720936 QKH720935:QKH720936 QUD720935:QUD720936 RDZ720935:RDZ720936 RNV720935:RNV720936 RXR720935:RXR720936 SHN720935:SHN720936 SRJ720935:SRJ720936 TBF720935:TBF720936 TLB720935:TLB720936 TUX720935:TUX720936 UET720935:UET720936 UOP720935:UOP720936 UYL720935:UYL720936 VIH720935:VIH720936 VSD720935:VSD720936 WBZ720935:WBZ720936 WLV720935:WLV720936 WVR720935:WVR720936 J786471:J786472 JF786471:JF786472 TB786471:TB786472 ACX786471:ACX786472 AMT786471:AMT786472 AWP786471:AWP786472 BGL786471:BGL786472 BQH786471:BQH786472 CAD786471:CAD786472 CJZ786471:CJZ786472 CTV786471:CTV786472 DDR786471:DDR786472 DNN786471:DNN786472 DXJ786471:DXJ786472 EHF786471:EHF786472 ERB786471:ERB786472 FAX786471:FAX786472 FKT786471:FKT786472 FUP786471:FUP786472 GEL786471:GEL786472 GOH786471:GOH786472 GYD786471:GYD786472 HHZ786471:HHZ786472 HRV786471:HRV786472 IBR786471:IBR786472 ILN786471:ILN786472 IVJ786471:IVJ786472 JFF786471:JFF786472 JPB786471:JPB786472 JYX786471:JYX786472 KIT786471:KIT786472 KSP786471:KSP786472 LCL786471:LCL786472 LMH786471:LMH786472 LWD786471:LWD786472 MFZ786471:MFZ786472 MPV786471:MPV786472 MZR786471:MZR786472 NJN786471:NJN786472 NTJ786471:NTJ786472 ODF786471:ODF786472 ONB786471:ONB786472 OWX786471:OWX786472 PGT786471:PGT786472 PQP786471:PQP786472 QAL786471:QAL786472 QKH786471:QKH786472 QUD786471:QUD786472 RDZ786471:RDZ786472 RNV786471:RNV786472 RXR786471:RXR786472 SHN786471:SHN786472 SRJ786471:SRJ786472 TBF786471:TBF786472 TLB786471:TLB786472 TUX786471:TUX786472 UET786471:UET786472 UOP786471:UOP786472 UYL786471:UYL786472 VIH786471:VIH786472 VSD786471:VSD786472 WBZ786471:WBZ786472 WLV786471:WLV786472 WVR786471:WVR786472 J852007:J852008 JF852007:JF852008 TB852007:TB852008 ACX852007:ACX852008 AMT852007:AMT852008 AWP852007:AWP852008 BGL852007:BGL852008 BQH852007:BQH852008 CAD852007:CAD852008 CJZ852007:CJZ852008 CTV852007:CTV852008 DDR852007:DDR852008 DNN852007:DNN852008 DXJ852007:DXJ852008 EHF852007:EHF852008 ERB852007:ERB852008 FAX852007:FAX852008 FKT852007:FKT852008 FUP852007:FUP852008 GEL852007:GEL852008 GOH852007:GOH852008 GYD852007:GYD852008 HHZ852007:HHZ852008 HRV852007:HRV852008 IBR852007:IBR852008 ILN852007:ILN852008 IVJ852007:IVJ852008 JFF852007:JFF852008 JPB852007:JPB852008 JYX852007:JYX852008 KIT852007:KIT852008 KSP852007:KSP852008 LCL852007:LCL852008 LMH852007:LMH852008 LWD852007:LWD852008 MFZ852007:MFZ852008 MPV852007:MPV852008 MZR852007:MZR852008 NJN852007:NJN852008 NTJ852007:NTJ852008 ODF852007:ODF852008 ONB852007:ONB852008 OWX852007:OWX852008 PGT852007:PGT852008 PQP852007:PQP852008 QAL852007:QAL852008 QKH852007:QKH852008 QUD852007:QUD852008 RDZ852007:RDZ852008 RNV852007:RNV852008 RXR852007:RXR852008 SHN852007:SHN852008 SRJ852007:SRJ852008 TBF852007:TBF852008 TLB852007:TLB852008 TUX852007:TUX852008 UET852007:UET852008 UOP852007:UOP852008 UYL852007:UYL852008 VIH852007:VIH852008 VSD852007:VSD852008 WBZ852007:WBZ852008 WLV852007:WLV852008 WVR852007:WVR852008 J917543:J917544 JF917543:JF917544 TB917543:TB917544 ACX917543:ACX917544 AMT917543:AMT917544 AWP917543:AWP917544 BGL917543:BGL917544 BQH917543:BQH917544 CAD917543:CAD917544 CJZ917543:CJZ917544 CTV917543:CTV917544 DDR917543:DDR917544 DNN917543:DNN917544 DXJ917543:DXJ917544 EHF917543:EHF917544 ERB917543:ERB917544 FAX917543:FAX917544 FKT917543:FKT917544 FUP917543:FUP917544 GEL917543:GEL917544 GOH917543:GOH917544 GYD917543:GYD917544 HHZ917543:HHZ917544 HRV917543:HRV917544 IBR917543:IBR917544 ILN917543:ILN917544 IVJ917543:IVJ917544 JFF917543:JFF917544 JPB917543:JPB917544 JYX917543:JYX917544 KIT917543:KIT917544 KSP917543:KSP917544 LCL917543:LCL917544 LMH917543:LMH917544 LWD917543:LWD917544 MFZ917543:MFZ917544 MPV917543:MPV917544 MZR917543:MZR917544 NJN917543:NJN917544 NTJ917543:NTJ917544 ODF917543:ODF917544 ONB917543:ONB917544 OWX917543:OWX917544 PGT917543:PGT917544 PQP917543:PQP917544 QAL917543:QAL917544 QKH917543:QKH917544 QUD917543:QUD917544 RDZ917543:RDZ917544 RNV917543:RNV917544 RXR917543:RXR917544 SHN917543:SHN917544 SRJ917543:SRJ917544 TBF917543:TBF917544 TLB917543:TLB917544 TUX917543:TUX917544 UET917543:UET917544 UOP917543:UOP917544 UYL917543:UYL917544 VIH917543:VIH917544 VSD917543:VSD917544 WBZ917543:WBZ917544 WLV917543:WLV917544 WVR917543:WVR917544 J983079:J983080 JF983079:JF983080 TB983079:TB983080 ACX983079:ACX983080 AMT983079:AMT983080 AWP983079:AWP983080 BGL983079:BGL983080 BQH983079:BQH983080 CAD983079:CAD983080 CJZ983079:CJZ983080 CTV983079:CTV983080 DDR983079:DDR983080 DNN983079:DNN983080 DXJ983079:DXJ983080 EHF983079:EHF983080 ERB983079:ERB983080 FAX983079:FAX983080 FKT983079:FKT983080 FUP983079:FUP983080 GEL983079:GEL983080 GOH983079:GOH983080 GYD983079:GYD983080 HHZ983079:HHZ983080 HRV983079:HRV983080 IBR983079:IBR983080 ILN983079:ILN983080 IVJ983079:IVJ983080 JFF983079:JFF983080 JPB983079:JPB983080 JYX983079:JYX983080 KIT983079:KIT983080 KSP983079:KSP983080 LCL983079:LCL983080 LMH983079:LMH983080 LWD983079:LWD983080 MFZ983079:MFZ983080 MPV983079:MPV983080 MZR983079:MZR983080 NJN983079:NJN983080 NTJ983079:NTJ983080 ODF983079:ODF983080 ONB983079:ONB983080 OWX983079:OWX983080 PGT983079:PGT983080 PQP983079:PQP983080 QAL983079:QAL983080 QKH983079:QKH983080 QUD983079:QUD983080 RDZ983079:RDZ983080 RNV983079:RNV983080 RXR983079:RXR983080 SHN983079:SHN983080 SRJ983079:SRJ983080 TBF983079:TBF983080 TLB983079:TLB983080 TUX983079:TUX983080 UET983079:UET983080 UOP983079:UOP983080 UYL983079:UYL983080 VIH983079:VIH983080 VSD983079:VSD983080 WBZ983079:WBZ983080 WLV983079:WLV983080 WVR983079:WVR983080 J65540:J65573 JF65540:JF65573 TB65540:TB65573 ACX65540:ACX65573 AMT65540:AMT65573 AWP65540:AWP65573 BGL65540:BGL65573 BQH65540:BQH65573 CAD65540:CAD65573 CJZ65540:CJZ65573 CTV65540:CTV65573 DDR65540:DDR65573 DNN65540:DNN65573 DXJ65540:DXJ65573 EHF65540:EHF65573 ERB65540:ERB65573 FAX65540:FAX65573 FKT65540:FKT65573 FUP65540:FUP65573 GEL65540:GEL65573 GOH65540:GOH65573 GYD65540:GYD65573 HHZ65540:HHZ65573 HRV65540:HRV65573 IBR65540:IBR65573 ILN65540:ILN65573 IVJ65540:IVJ65573 JFF65540:JFF65573 JPB65540:JPB65573 JYX65540:JYX65573 KIT65540:KIT65573 KSP65540:KSP65573 LCL65540:LCL65573 LMH65540:LMH65573 LWD65540:LWD65573 MFZ65540:MFZ65573 MPV65540:MPV65573 MZR65540:MZR65573 NJN65540:NJN65573 NTJ65540:NTJ65573 ODF65540:ODF65573 ONB65540:ONB65573 OWX65540:OWX65573 PGT65540:PGT65573 PQP65540:PQP65573 QAL65540:QAL65573 QKH65540:QKH65573 QUD65540:QUD65573 RDZ65540:RDZ65573 RNV65540:RNV65573 RXR65540:RXR65573 SHN65540:SHN65573 SRJ65540:SRJ65573 TBF65540:TBF65573 TLB65540:TLB65573 TUX65540:TUX65573 UET65540:UET65573 UOP65540:UOP65573 UYL65540:UYL65573 VIH65540:VIH65573 VSD65540:VSD65573 WBZ65540:WBZ65573 WLV65540:WLV65573 WVR65540:WVR65573 J131076:J131109 JF131076:JF131109 TB131076:TB131109 ACX131076:ACX131109 AMT131076:AMT131109 AWP131076:AWP131109 BGL131076:BGL131109 BQH131076:BQH131109 CAD131076:CAD131109 CJZ131076:CJZ131109 CTV131076:CTV131109 DDR131076:DDR131109 DNN131076:DNN131109 DXJ131076:DXJ131109 EHF131076:EHF131109 ERB131076:ERB131109 FAX131076:FAX131109 FKT131076:FKT131109 FUP131076:FUP131109 GEL131076:GEL131109 GOH131076:GOH131109 GYD131076:GYD131109 HHZ131076:HHZ131109 HRV131076:HRV131109 IBR131076:IBR131109 ILN131076:ILN131109 IVJ131076:IVJ131109 JFF131076:JFF131109 JPB131076:JPB131109 JYX131076:JYX131109 KIT131076:KIT131109 KSP131076:KSP131109 LCL131076:LCL131109 LMH131076:LMH131109 LWD131076:LWD131109 MFZ131076:MFZ131109 MPV131076:MPV131109 MZR131076:MZR131109 NJN131076:NJN131109 NTJ131076:NTJ131109 ODF131076:ODF131109 ONB131076:ONB131109 OWX131076:OWX131109 PGT131076:PGT131109 PQP131076:PQP131109 QAL131076:QAL131109 QKH131076:QKH131109 QUD131076:QUD131109 RDZ131076:RDZ131109 RNV131076:RNV131109 RXR131076:RXR131109 SHN131076:SHN131109 SRJ131076:SRJ131109 TBF131076:TBF131109 TLB131076:TLB131109 TUX131076:TUX131109 UET131076:UET131109 UOP131076:UOP131109 UYL131076:UYL131109 VIH131076:VIH131109 VSD131076:VSD131109 WBZ131076:WBZ131109 WLV131076:WLV131109 WVR131076:WVR131109 J196612:J196645 JF196612:JF196645 TB196612:TB196645 ACX196612:ACX196645 AMT196612:AMT196645 AWP196612:AWP196645 BGL196612:BGL196645 BQH196612:BQH196645 CAD196612:CAD196645 CJZ196612:CJZ196645 CTV196612:CTV196645 DDR196612:DDR196645 DNN196612:DNN196645 DXJ196612:DXJ196645 EHF196612:EHF196645 ERB196612:ERB196645 FAX196612:FAX196645 FKT196612:FKT196645 FUP196612:FUP196645 GEL196612:GEL196645 GOH196612:GOH196645 GYD196612:GYD196645 HHZ196612:HHZ196645 HRV196612:HRV196645 IBR196612:IBR196645 ILN196612:ILN196645 IVJ196612:IVJ196645 JFF196612:JFF196645 JPB196612:JPB196645 JYX196612:JYX196645 KIT196612:KIT196645 KSP196612:KSP196645 LCL196612:LCL196645 LMH196612:LMH196645 LWD196612:LWD196645 MFZ196612:MFZ196645 MPV196612:MPV196645 MZR196612:MZR196645 NJN196612:NJN196645 NTJ196612:NTJ196645 ODF196612:ODF196645 ONB196612:ONB196645 OWX196612:OWX196645 PGT196612:PGT196645 PQP196612:PQP196645 QAL196612:QAL196645 QKH196612:QKH196645 QUD196612:QUD196645 RDZ196612:RDZ196645 RNV196612:RNV196645 RXR196612:RXR196645 SHN196612:SHN196645 SRJ196612:SRJ196645 TBF196612:TBF196645 TLB196612:TLB196645 TUX196612:TUX196645 UET196612:UET196645 UOP196612:UOP196645 UYL196612:UYL196645 VIH196612:VIH196645 VSD196612:VSD196645 WBZ196612:WBZ196645 WLV196612:WLV196645 WVR196612:WVR196645 J262148:J262181 JF262148:JF262181 TB262148:TB262181 ACX262148:ACX262181 AMT262148:AMT262181 AWP262148:AWP262181 BGL262148:BGL262181 BQH262148:BQH262181 CAD262148:CAD262181 CJZ262148:CJZ262181 CTV262148:CTV262181 DDR262148:DDR262181 DNN262148:DNN262181 DXJ262148:DXJ262181 EHF262148:EHF262181 ERB262148:ERB262181 FAX262148:FAX262181 FKT262148:FKT262181 FUP262148:FUP262181 GEL262148:GEL262181 GOH262148:GOH262181 GYD262148:GYD262181 HHZ262148:HHZ262181 HRV262148:HRV262181 IBR262148:IBR262181 ILN262148:ILN262181 IVJ262148:IVJ262181 JFF262148:JFF262181 JPB262148:JPB262181 JYX262148:JYX262181 KIT262148:KIT262181 KSP262148:KSP262181 LCL262148:LCL262181 LMH262148:LMH262181 LWD262148:LWD262181 MFZ262148:MFZ262181 MPV262148:MPV262181 MZR262148:MZR262181 NJN262148:NJN262181 NTJ262148:NTJ262181 ODF262148:ODF262181 ONB262148:ONB262181 OWX262148:OWX262181 PGT262148:PGT262181 PQP262148:PQP262181 QAL262148:QAL262181 QKH262148:QKH262181 QUD262148:QUD262181 RDZ262148:RDZ262181 RNV262148:RNV262181 RXR262148:RXR262181 SHN262148:SHN262181 SRJ262148:SRJ262181 TBF262148:TBF262181 TLB262148:TLB262181 TUX262148:TUX262181 UET262148:UET262181 UOP262148:UOP262181 UYL262148:UYL262181 VIH262148:VIH262181 VSD262148:VSD262181 WBZ262148:WBZ262181 WLV262148:WLV262181 WVR262148:WVR262181 J327684:J327717 JF327684:JF327717 TB327684:TB327717 ACX327684:ACX327717 AMT327684:AMT327717 AWP327684:AWP327717 BGL327684:BGL327717 BQH327684:BQH327717 CAD327684:CAD327717 CJZ327684:CJZ327717 CTV327684:CTV327717 DDR327684:DDR327717 DNN327684:DNN327717 DXJ327684:DXJ327717 EHF327684:EHF327717 ERB327684:ERB327717 FAX327684:FAX327717 FKT327684:FKT327717 FUP327684:FUP327717 GEL327684:GEL327717 GOH327684:GOH327717 GYD327684:GYD327717 HHZ327684:HHZ327717 HRV327684:HRV327717 IBR327684:IBR327717 ILN327684:ILN327717 IVJ327684:IVJ327717 JFF327684:JFF327717 JPB327684:JPB327717 JYX327684:JYX327717 KIT327684:KIT327717 KSP327684:KSP327717 LCL327684:LCL327717 LMH327684:LMH327717 LWD327684:LWD327717 MFZ327684:MFZ327717 MPV327684:MPV327717 MZR327684:MZR327717 NJN327684:NJN327717 NTJ327684:NTJ327717 ODF327684:ODF327717 ONB327684:ONB327717 OWX327684:OWX327717 PGT327684:PGT327717 PQP327684:PQP327717 QAL327684:QAL327717 QKH327684:QKH327717 QUD327684:QUD327717 RDZ327684:RDZ327717 RNV327684:RNV327717 RXR327684:RXR327717 SHN327684:SHN327717 SRJ327684:SRJ327717 TBF327684:TBF327717 TLB327684:TLB327717 TUX327684:TUX327717 UET327684:UET327717 UOP327684:UOP327717 UYL327684:UYL327717 VIH327684:VIH327717 VSD327684:VSD327717 WBZ327684:WBZ327717 WLV327684:WLV327717 WVR327684:WVR327717 J393220:J393253 JF393220:JF393253 TB393220:TB393253 ACX393220:ACX393253 AMT393220:AMT393253 AWP393220:AWP393253 BGL393220:BGL393253 BQH393220:BQH393253 CAD393220:CAD393253 CJZ393220:CJZ393253 CTV393220:CTV393253 DDR393220:DDR393253 DNN393220:DNN393253 DXJ393220:DXJ393253 EHF393220:EHF393253 ERB393220:ERB393253 FAX393220:FAX393253 FKT393220:FKT393253 FUP393220:FUP393253 GEL393220:GEL393253 GOH393220:GOH393253 GYD393220:GYD393253 HHZ393220:HHZ393253 HRV393220:HRV393253 IBR393220:IBR393253 ILN393220:ILN393253 IVJ393220:IVJ393253 JFF393220:JFF393253 JPB393220:JPB393253 JYX393220:JYX393253 KIT393220:KIT393253 KSP393220:KSP393253 LCL393220:LCL393253 LMH393220:LMH393253 LWD393220:LWD393253 MFZ393220:MFZ393253 MPV393220:MPV393253 MZR393220:MZR393253 NJN393220:NJN393253 NTJ393220:NTJ393253 ODF393220:ODF393253 ONB393220:ONB393253 OWX393220:OWX393253 PGT393220:PGT393253 PQP393220:PQP393253 QAL393220:QAL393253 QKH393220:QKH393253 QUD393220:QUD393253 RDZ393220:RDZ393253 RNV393220:RNV393253 RXR393220:RXR393253 SHN393220:SHN393253 SRJ393220:SRJ393253 TBF393220:TBF393253 TLB393220:TLB393253 TUX393220:TUX393253 UET393220:UET393253 UOP393220:UOP393253 UYL393220:UYL393253 VIH393220:VIH393253 VSD393220:VSD393253 WBZ393220:WBZ393253 WLV393220:WLV393253 WVR393220:WVR393253 J458756:J458789 JF458756:JF458789 TB458756:TB458789 ACX458756:ACX458789 AMT458756:AMT458789 AWP458756:AWP458789 BGL458756:BGL458789 BQH458756:BQH458789 CAD458756:CAD458789 CJZ458756:CJZ458789 CTV458756:CTV458789 DDR458756:DDR458789 DNN458756:DNN458789 DXJ458756:DXJ458789 EHF458756:EHF458789 ERB458756:ERB458789 FAX458756:FAX458789 FKT458756:FKT458789 FUP458756:FUP458789 GEL458756:GEL458789 GOH458756:GOH458789 GYD458756:GYD458789 HHZ458756:HHZ458789 HRV458756:HRV458789 IBR458756:IBR458789 ILN458756:ILN458789 IVJ458756:IVJ458789 JFF458756:JFF458789 JPB458756:JPB458789 JYX458756:JYX458789 KIT458756:KIT458789 KSP458756:KSP458789 LCL458756:LCL458789 LMH458756:LMH458789 LWD458756:LWD458789 MFZ458756:MFZ458789 MPV458756:MPV458789 MZR458756:MZR458789 NJN458756:NJN458789 NTJ458756:NTJ458789 ODF458756:ODF458789 ONB458756:ONB458789 OWX458756:OWX458789 PGT458756:PGT458789 PQP458756:PQP458789 QAL458756:QAL458789 QKH458756:QKH458789 QUD458756:QUD458789 RDZ458756:RDZ458789 RNV458756:RNV458789 RXR458756:RXR458789 SHN458756:SHN458789 SRJ458756:SRJ458789 TBF458756:TBF458789 TLB458756:TLB458789 TUX458756:TUX458789 UET458756:UET458789 UOP458756:UOP458789 UYL458756:UYL458789 VIH458756:VIH458789 VSD458756:VSD458789 WBZ458756:WBZ458789 WLV458756:WLV458789 WVR458756:WVR458789 J524292:J524325 JF524292:JF524325 TB524292:TB524325 ACX524292:ACX524325 AMT524292:AMT524325 AWP524292:AWP524325 BGL524292:BGL524325 BQH524292:BQH524325 CAD524292:CAD524325 CJZ524292:CJZ524325 CTV524292:CTV524325 DDR524292:DDR524325 DNN524292:DNN524325 DXJ524292:DXJ524325 EHF524292:EHF524325 ERB524292:ERB524325 FAX524292:FAX524325 FKT524292:FKT524325 FUP524292:FUP524325 GEL524292:GEL524325 GOH524292:GOH524325 GYD524292:GYD524325 HHZ524292:HHZ524325 HRV524292:HRV524325 IBR524292:IBR524325 ILN524292:ILN524325 IVJ524292:IVJ524325 JFF524292:JFF524325 JPB524292:JPB524325 JYX524292:JYX524325 KIT524292:KIT524325 KSP524292:KSP524325 LCL524292:LCL524325 LMH524292:LMH524325 LWD524292:LWD524325 MFZ524292:MFZ524325 MPV524292:MPV524325 MZR524292:MZR524325 NJN524292:NJN524325 NTJ524292:NTJ524325 ODF524292:ODF524325 ONB524292:ONB524325 OWX524292:OWX524325 PGT524292:PGT524325 PQP524292:PQP524325 QAL524292:QAL524325 QKH524292:QKH524325 QUD524292:QUD524325 RDZ524292:RDZ524325 RNV524292:RNV524325 RXR524292:RXR524325 SHN524292:SHN524325 SRJ524292:SRJ524325 TBF524292:TBF524325 TLB524292:TLB524325 TUX524292:TUX524325 UET524292:UET524325 UOP524292:UOP524325 UYL524292:UYL524325 VIH524292:VIH524325 VSD524292:VSD524325 WBZ524292:WBZ524325 WLV524292:WLV524325 WVR524292:WVR524325 J589828:J589861 JF589828:JF589861 TB589828:TB589861 ACX589828:ACX589861 AMT589828:AMT589861 AWP589828:AWP589861 BGL589828:BGL589861 BQH589828:BQH589861 CAD589828:CAD589861 CJZ589828:CJZ589861 CTV589828:CTV589861 DDR589828:DDR589861 DNN589828:DNN589861 DXJ589828:DXJ589861 EHF589828:EHF589861 ERB589828:ERB589861 FAX589828:FAX589861 FKT589828:FKT589861 FUP589828:FUP589861 GEL589828:GEL589861 GOH589828:GOH589861 GYD589828:GYD589861 HHZ589828:HHZ589861 HRV589828:HRV589861 IBR589828:IBR589861 ILN589828:ILN589861 IVJ589828:IVJ589861 JFF589828:JFF589861 JPB589828:JPB589861 JYX589828:JYX589861 KIT589828:KIT589861 KSP589828:KSP589861 LCL589828:LCL589861 LMH589828:LMH589861 LWD589828:LWD589861 MFZ589828:MFZ589861 MPV589828:MPV589861 MZR589828:MZR589861 NJN589828:NJN589861 NTJ589828:NTJ589861 ODF589828:ODF589861 ONB589828:ONB589861 OWX589828:OWX589861 PGT589828:PGT589861 PQP589828:PQP589861 QAL589828:QAL589861 QKH589828:QKH589861 QUD589828:QUD589861 RDZ589828:RDZ589861 RNV589828:RNV589861 RXR589828:RXR589861 SHN589828:SHN589861 SRJ589828:SRJ589861 TBF589828:TBF589861 TLB589828:TLB589861 TUX589828:TUX589861 UET589828:UET589861 UOP589828:UOP589861 UYL589828:UYL589861 VIH589828:VIH589861 VSD589828:VSD589861 WBZ589828:WBZ589861 WLV589828:WLV589861 WVR589828:WVR589861 J655364:J655397 JF655364:JF655397 TB655364:TB655397 ACX655364:ACX655397 AMT655364:AMT655397 AWP655364:AWP655397 BGL655364:BGL655397 BQH655364:BQH655397 CAD655364:CAD655397 CJZ655364:CJZ655397 CTV655364:CTV655397 DDR655364:DDR655397 DNN655364:DNN655397 DXJ655364:DXJ655397 EHF655364:EHF655397 ERB655364:ERB655397 FAX655364:FAX655397 FKT655364:FKT655397 FUP655364:FUP655397 GEL655364:GEL655397 GOH655364:GOH655397 GYD655364:GYD655397 HHZ655364:HHZ655397 HRV655364:HRV655397 IBR655364:IBR655397 ILN655364:ILN655397 IVJ655364:IVJ655397 JFF655364:JFF655397 JPB655364:JPB655397 JYX655364:JYX655397 KIT655364:KIT655397 KSP655364:KSP655397 LCL655364:LCL655397 LMH655364:LMH655397 LWD655364:LWD655397 MFZ655364:MFZ655397 MPV655364:MPV655397 MZR655364:MZR655397 NJN655364:NJN655397 NTJ655364:NTJ655397 ODF655364:ODF655397 ONB655364:ONB655397 OWX655364:OWX655397 PGT655364:PGT655397 PQP655364:PQP655397 QAL655364:QAL655397 QKH655364:QKH655397 QUD655364:QUD655397 RDZ655364:RDZ655397 RNV655364:RNV655397 RXR655364:RXR655397 SHN655364:SHN655397 SRJ655364:SRJ655397 TBF655364:TBF655397 TLB655364:TLB655397 TUX655364:TUX655397 UET655364:UET655397 UOP655364:UOP655397 UYL655364:UYL655397 VIH655364:VIH655397 VSD655364:VSD655397 WBZ655364:WBZ655397 WLV655364:WLV655397 WVR655364:WVR655397 J720900:J720933 JF720900:JF720933 TB720900:TB720933 ACX720900:ACX720933 AMT720900:AMT720933 AWP720900:AWP720933 BGL720900:BGL720933 BQH720900:BQH720933 CAD720900:CAD720933 CJZ720900:CJZ720933 CTV720900:CTV720933 DDR720900:DDR720933 DNN720900:DNN720933 DXJ720900:DXJ720933 EHF720900:EHF720933 ERB720900:ERB720933 FAX720900:FAX720933 FKT720900:FKT720933 FUP720900:FUP720933 GEL720900:GEL720933 GOH720900:GOH720933 GYD720900:GYD720933 HHZ720900:HHZ720933 HRV720900:HRV720933 IBR720900:IBR720933 ILN720900:ILN720933 IVJ720900:IVJ720933 JFF720900:JFF720933 JPB720900:JPB720933 JYX720900:JYX720933 KIT720900:KIT720933 KSP720900:KSP720933 LCL720900:LCL720933 LMH720900:LMH720933 LWD720900:LWD720933 MFZ720900:MFZ720933 MPV720900:MPV720933 MZR720900:MZR720933 NJN720900:NJN720933 NTJ720900:NTJ720933 ODF720900:ODF720933 ONB720900:ONB720933 OWX720900:OWX720933 PGT720900:PGT720933 PQP720900:PQP720933 QAL720900:QAL720933 QKH720900:QKH720933 QUD720900:QUD720933 RDZ720900:RDZ720933 RNV720900:RNV720933 RXR720900:RXR720933 SHN720900:SHN720933 SRJ720900:SRJ720933 TBF720900:TBF720933 TLB720900:TLB720933 TUX720900:TUX720933 UET720900:UET720933 UOP720900:UOP720933 UYL720900:UYL720933 VIH720900:VIH720933 VSD720900:VSD720933 WBZ720900:WBZ720933 WLV720900:WLV720933 WVR720900:WVR720933 J786436:J786469 JF786436:JF786469 TB786436:TB786469 ACX786436:ACX786469 AMT786436:AMT786469 AWP786436:AWP786469 BGL786436:BGL786469 BQH786436:BQH786469 CAD786436:CAD786469 CJZ786436:CJZ786469 CTV786436:CTV786469 DDR786436:DDR786469 DNN786436:DNN786469 DXJ786436:DXJ786469 EHF786436:EHF786469 ERB786436:ERB786469 FAX786436:FAX786469 FKT786436:FKT786469 FUP786436:FUP786469 GEL786436:GEL786469 GOH786436:GOH786469 GYD786436:GYD786469 HHZ786436:HHZ786469 HRV786436:HRV786469 IBR786436:IBR786469 ILN786436:ILN786469 IVJ786436:IVJ786469 JFF786436:JFF786469 JPB786436:JPB786469 JYX786436:JYX786469 KIT786436:KIT786469 KSP786436:KSP786469 LCL786436:LCL786469 LMH786436:LMH786469 LWD786436:LWD786469 MFZ786436:MFZ786469 MPV786436:MPV786469 MZR786436:MZR786469 NJN786436:NJN786469 NTJ786436:NTJ786469 ODF786436:ODF786469 ONB786436:ONB786469 OWX786436:OWX786469 PGT786436:PGT786469 PQP786436:PQP786469 QAL786436:QAL786469 QKH786436:QKH786469 QUD786436:QUD786469 RDZ786436:RDZ786469 RNV786436:RNV786469 RXR786436:RXR786469 SHN786436:SHN786469 SRJ786436:SRJ786469 TBF786436:TBF786469 TLB786436:TLB786469 TUX786436:TUX786469 UET786436:UET786469 UOP786436:UOP786469 UYL786436:UYL786469 VIH786436:VIH786469 VSD786436:VSD786469 WBZ786436:WBZ786469 WLV786436:WLV786469 WVR786436:WVR786469 J851972:J852005 JF851972:JF852005 TB851972:TB852005 ACX851972:ACX852005 AMT851972:AMT852005 AWP851972:AWP852005 BGL851972:BGL852005 BQH851972:BQH852005 CAD851972:CAD852005 CJZ851972:CJZ852005 CTV851972:CTV852005 DDR851972:DDR852005 DNN851972:DNN852005 DXJ851972:DXJ852005 EHF851972:EHF852005 ERB851972:ERB852005 FAX851972:FAX852005 FKT851972:FKT852005 FUP851972:FUP852005 GEL851972:GEL852005 GOH851972:GOH852005 GYD851972:GYD852005 HHZ851972:HHZ852005 HRV851972:HRV852005 IBR851972:IBR852005 ILN851972:ILN852005 IVJ851972:IVJ852005 JFF851972:JFF852005 JPB851972:JPB852005 JYX851972:JYX852005 KIT851972:KIT852005 KSP851972:KSP852005 LCL851972:LCL852005 LMH851972:LMH852005 LWD851972:LWD852005 MFZ851972:MFZ852005 MPV851972:MPV852005 MZR851972:MZR852005 NJN851972:NJN852005 NTJ851972:NTJ852005 ODF851972:ODF852005 ONB851972:ONB852005 OWX851972:OWX852005 PGT851972:PGT852005 PQP851972:PQP852005 QAL851972:QAL852005 QKH851972:QKH852005 QUD851972:QUD852005 RDZ851972:RDZ852005 RNV851972:RNV852005 RXR851972:RXR852005 SHN851972:SHN852005 SRJ851972:SRJ852005 TBF851972:TBF852005 TLB851972:TLB852005 TUX851972:TUX852005 UET851972:UET852005 UOP851972:UOP852005 UYL851972:UYL852005 VIH851972:VIH852005 VSD851972:VSD852005 WBZ851972:WBZ852005 WLV851972:WLV852005 WVR851972:WVR852005 J917508:J917541 JF917508:JF917541 TB917508:TB917541 ACX917508:ACX917541 AMT917508:AMT917541 AWP917508:AWP917541 BGL917508:BGL917541 BQH917508:BQH917541 CAD917508:CAD917541 CJZ917508:CJZ917541 CTV917508:CTV917541 DDR917508:DDR917541 DNN917508:DNN917541 DXJ917508:DXJ917541 EHF917508:EHF917541 ERB917508:ERB917541 FAX917508:FAX917541 FKT917508:FKT917541 FUP917508:FUP917541 GEL917508:GEL917541 GOH917508:GOH917541 GYD917508:GYD917541 HHZ917508:HHZ917541 HRV917508:HRV917541 IBR917508:IBR917541 ILN917508:ILN917541 IVJ917508:IVJ917541 JFF917508:JFF917541 JPB917508:JPB917541 JYX917508:JYX917541 KIT917508:KIT917541 KSP917508:KSP917541 LCL917508:LCL917541 LMH917508:LMH917541 LWD917508:LWD917541 MFZ917508:MFZ917541 MPV917508:MPV917541 MZR917508:MZR917541 NJN917508:NJN917541 NTJ917508:NTJ917541 ODF917508:ODF917541 ONB917508:ONB917541 OWX917508:OWX917541 PGT917508:PGT917541 PQP917508:PQP917541 QAL917508:QAL917541 QKH917508:QKH917541 QUD917508:QUD917541 RDZ917508:RDZ917541 RNV917508:RNV917541 RXR917508:RXR917541 SHN917508:SHN917541 SRJ917508:SRJ917541 TBF917508:TBF917541 TLB917508:TLB917541 TUX917508:TUX917541 UET917508:UET917541 UOP917508:UOP917541 UYL917508:UYL917541 VIH917508:VIH917541 VSD917508:VSD917541 WBZ917508:WBZ917541 WLV917508:WLV917541 WVR917508:WVR917541 J983044:J983077 JF983044:JF983077 TB983044:TB983077 ACX983044:ACX983077 AMT983044:AMT983077 AWP983044:AWP983077 BGL983044:BGL983077 BQH983044:BQH983077 CAD983044:CAD983077 CJZ983044:CJZ983077 CTV983044:CTV983077 DDR983044:DDR983077 DNN983044:DNN983077 DXJ983044:DXJ983077 EHF983044:EHF983077 ERB983044:ERB983077 FAX983044:FAX983077 FKT983044:FKT983077 FUP983044:FUP983077 GEL983044:GEL983077 GOH983044:GOH983077 GYD983044:GYD983077 HHZ983044:HHZ983077 HRV983044:HRV983077 IBR983044:IBR983077 ILN983044:ILN983077 IVJ983044:IVJ983077 JFF983044:JFF983077 JPB983044:JPB983077 JYX983044:JYX983077 KIT983044:KIT983077 KSP983044:KSP983077 LCL983044:LCL983077 LMH983044:LMH983077 LWD983044:LWD983077 MFZ983044:MFZ983077 MPV983044:MPV983077 MZR983044:MZR983077 NJN983044:NJN983077 NTJ983044:NTJ983077 ODF983044:ODF983077 ONB983044:ONB983077 OWX983044:OWX983077 PGT983044:PGT983077 PQP983044:PQP983077 QAL983044:QAL983077 QKH983044:QKH983077 QUD983044:QUD983077 RDZ983044:RDZ983077 RNV983044:RNV983077 RXR983044:RXR983077 SHN983044:SHN983077 SRJ983044:SRJ983077 TBF983044:TBF983077 TLB983044:TLB983077 TUX983044:TUX983077 UET983044:UET983077 UOP983044:UOP983077 UYL983044:UYL983077 VIH983044:VIH983077 VSD983044:VSD983077 WBZ983044:WBZ983077 WLV983044:WLV983077 WVR983044:WVR983077 WVR7:WVR37 WLV7:WLV37 WBZ7:WBZ37 VSD7:VSD37 VIH7:VIH37 UYL7:UYL37 UOP7:UOP37 UET7:UET37 TUX7:TUX37 TLB7:TLB37 TBF7:TBF37 SRJ7:SRJ37 SHN7:SHN37 RXR7:RXR37 RNV7:RNV37 RDZ7:RDZ37 QUD7:QUD37 QKH7:QKH37 QAL7:QAL37 PQP7:PQP37 PGT7:PGT37 OWX7:OWX37 ONB7:ONB37 ODF7:ODF37 NTJ7:NTJ37 NJN7:NJN37 MZR7:MZR37 MPV7:MPV37 MFZ7:MFZ37 LWD7:LWD37 LMH7:LMH37 LCL7:LCL37 KSP7:KSP37 KIT7:KIT37 JYX7:JYX37 JPB7:JPB37 JFF7:JFF37 IVJ7:IVJ37 ILN7:ILN37 IBR7:IBR37 HRV7:HRV37 HHZ7:HHZ37 GYD7:GYD37 GOH7:GOH37 GEL7:GEL37 FUP7:FUP37 FKT7:FKT37 FAX7:FAX37 ERB7:ERB37 EHF7:EHF37 DXJ7:DXJ37 DNN7:DNN37 DDR7:DDR37 CTV7:CTV37 CJZ7:CJZ37 CAD7:CAD37 BQH7:BQH37 BGL7:BGL37 AWP7:AWP37 AMT7:AMT37 ACX7:ACX37 TB7:TB37 JF7:JF37 J7:J37" xr:uid="{FBD78768-41E6-4D9D-A8F6-CEEB413CE1F2}">
      <formula1>Codi_situació</formula1>
    </dataValidation>
    <dataValidation type="list" allowBlank="1" showInputMessage="1" showErrorMessage="1" sqref="C39:C40 IY39:IY40 SU39:SU40 ACQ39:ACQ40 AMM39:AMM40 AWI39:AWI40 BGE39:BGE40 BQA39:BQA40 BZW39:BZW40 CJS39:CJS40 CTO39:CTO40 DDK39:DDK40 DNG39:DNG40 DXC39:DXC40 EGY39:EGY40 EQU39:EQU40 FAQ39:FAQ40 FKM39:FKM40 FUI39:FUI40 GEE39:GEE40 GOA39:GOA40 GXW39:GXW40 HHS39:HHS40 HRO39:HRO40 IBK39:IBK40 ILG39:ILG40 IVC39:IVC40 JEY39:JEY40 JOU39:JOU40 JYQ39:JYQ40 KIM39:KIM40 KSI39:KSI40 LCE39:LCE40 LMA39:LMA40 LVW39:LVW40 MFS39:MFS40 MPO39:MPO40 MZK39:MZK40 NJG39:NJG40 NTC39:NTC40 OCY39:OCY40 OMU39:OMU40 OWQ39:OWQ40 PGM39:PGM40 PQI39:PQI40 QAE39:QAE40 QKA39:QKA40 QTW39:QTW40 RDS39:RDS40 RNO39:RNO40 RXK39:RXK40 SHG39:SHG40 SRC39:SRC40 TAY39:TAY40 TKU39:TKU40 TUQ39:TUQ40 UEM39:UEM40 UOI39:UOI40 UYE39:UYE40 VIA39:VIA40 VRW39:VRW40 WBS39:WBS40 WLO39:WLO40 WVK39:WVK40 C65575:C65576 IY65575:IY65576 SU65575:SU65576 ACQ65575:ACQ65576 AMM65575:AMM65576 AWI65575:AWI65576 BGE65575:BGE65576 BQA65575:BQA65576 BZW65575:BZW65576 CJS65575:CJS65576 CTO65575:CTO65576 DDK65575:DDK65576 DNG65575:DNG65576 DXC65575:DXC65576 EGY65575:EGY65576 EQU65575:EQU65576 FAQ65575:FAQ65576 FKM65575:FKM65576 FUI65575:FUI65576 GEE65575:GEE65576 GOA65575:GOA65576 GXW65575:GXW65576 HHS65575:HHS65576 HRO65575:HRO65576 IBK65575:IBK65576 ILG65575:ILG65576 IVC65575:IVC65576 JEY65575:JEY65576 JOU65575:JOU65576 JYQ65575:JYQ65576 KIM65575:KIM65576 KSI65575:KSI65576 LCE65575:LCE65576 LMA65575:LMA65576 LVW65575:LVW65576 MFS65575:MFS65576 MPO65575:MPO65576 MZK65575:MZK65576 NJG65575:NJG65576 NTC65575:NTC65576 OCY65575:OCY65576 OMU65575:OMU65576 OWQ65575:OWQ65576 PGM65575:PGM65576 PQI65575:PQI65576 QAE65575:QAE65576 QKA65575:QKA65576 QTW65575:QTW65576 RDS65575:RDS65576 RNO65575:RNO65576 RXK65575:RXK65576 SHG65575:SHG65576 SRC65575:SRC65576 TAY65575:TAY65576 TKU65575:TKU65576 TUQ65575:TUQ65576 UEM65575:UEM65576 UOI65575:UOI65576 UYE65575:UYE65576 VIA65575:VIA65576 VRW65575:VRW65576 WBS65575:WBS65576 WLO65575:WLO65576 WVK65575:WVK65576 C131111:C131112 IY131111:IY131112 SU131111:SU131112 ACQ131111:ACQ131112 AMM131111:AMM131112 AWI131111:AWI131112 BGE131111:BGE131112 BQA131111:BQA131112 BZW131111:BZW131112 CJS131111:CJS131112 CTO131111:CTO131112 DDK131111:DDK131112 DNG131111:DNG131112 DXC131111:DXC131112 EGY131111:EGY131112 EQU131111:EQU131112 FAQ131111:FAQ131112 FKM131111:FKM131112 FUI131111:FUI131112 GEE131111:GEE131112 GOA131111:GOA131112 GXW131111:GXW131112 HHS131111:HHS131112 HRO131111:HRO131112 IBK131111:IBK131112 ILG131111:ILG131112 IVC131111:IVC131112 JEY131111:JEY131112 JOU131111:JOU131112 JYQ131111:JYQ131112 KIM131111:KIM131112 KSI131111:KSI131112 LCE131111:LCE131112 LMA131111:LMA131112 LVW131111:LVW131112 MFS131111:MFS131112 MPO131111:MPO131112 MZK131111:MZK131112 NJG131111:NJG131112 NTC131111:NTC131112 OCY131111:OCY131112 OMU131111:OMU131112 OWQ131111:OWQ131112 PGM131111:PGM131112 PQI131111:PQI131112 QAE131111:QAE131112 QKA131111:QKA131112 QTW131111:QTW131112 RDS131111:RDS131112 RNO131111:RNO131112 RXK131111:RXK131112 SHG131111:SHG131112 SRC131111:SRC131112 TAY131111:TAY131112 TKU131111:TKU131112 TUQ131111:TUQ131112 UEM131111:UEM131112 UOI131111:UOI131112 UYE131111:UYE131112 VIA131111:VIA131112 VRW131111:VRW131112 WBS131111:WBS131112 WLO131111:WLO131112 WVK131111:WVK131112 C196647:C196648 IY196647:IY196648 SU196647:SU196648 ACQ196647:ACQ196648 AMM196647:AMM196648 AWI196647:AWI196648 BGE196647:BGE196648 BQA196647:BQA196648 BZW196647:BZW196648 CJS196647:CJS196648 CTO196647:CTO196648 DDK196647:DDK196648 DNG196647:DNG196648 DXC196647:DXC196648 EGY196647:EGY196648 EQU196647:EQU196648 FAQ196647:FAQ196648 FKM196647:FKM196648 FUI196647:FUI196648 GEE196647:GEE196648 GOA196647:GOA196648 GXW196647:GXW196648 HHS196647:HHS196648 HRO196647:HRO196648 IBK196647:IBK196648 ILG196647:ILG196648 IVC196647:IVC196648 JEY196647:JEY196648 JOU196647:JOU196648 JYQ196647:JYQ196648 KIM196647:KIM196648 KSI196647:KSI196648 LCE196647:LCE196648 LMA196647:LMA196648 LVW196647:LVW196648 MFS196647:MFS196648 MPO196647:MPO196648 MZK196647:MZK196648 NJG196647:NJG196648 NTC196647:NTC196648 OCY196647:OCY196648 OMU196647:OMU196648 OWQ196647:OWQ196648 PGM196647:PGM196648 PQI196647:PQI196648 QAE196647:QAE196648 QKA196647:QKA196648 QTW196647:QTW196648 RDS196647:RDS196648 RNO196647:RNO196648 RXK196647:RXK196648 SHG196647:SHG196648 SRC196647:SRC196648 TAY196647:TAY196648 TKU196647:TKU196648 TUQ196647:TUQ196648 UEM196647:UEM196648 UOI196647:UOI196648 UYE196647:UYE196648 VIA196647:VIA196648 VRW196647:VRW196648 WBS196647:WBS196648 WLO196647:WLO196648 WVK196647:WVK196648 C262183:C262184 IY262183:IY262184 SU262183:SU262184 ACQ262183:ACQ262184 AMM262183:AMM262184 AWI262183:AWI262184 BGE262183:BGE262184 BQA262183:BQA262184 BZW262183:BZW262184 CJS262183:CJS262184 CTO262183:CTO262184 DDK262183:DDK262184 DNG262183:DNG262184 DXC262183:DXC262184 EGY262183:EGY262184 EQU262183:EQU262184 FAQ262183:FAQ262184 FKM262183:FKM262184 FUI262183:FUI262184 GEE262183:GEE262184 GOA262183:GOA262184 GXW262183:GXW262184 HHS262183:HHS262184 HRO262183:HRO262184 IBK262183:IBK262184 ILG262183:ILG262184 IVC262183:IVC262184 JEY262183:JEY262184 JOU262183:JOU262184 JYQ262183:JYQ262184 KIM262183:KIM262184 KSI262183:KSI262184 LCE262183:LCE262184 LMA262183:LMA262184 LVW262183:LVW262184 MFS262183:MFS262184 MPO262183:MPO262184 MZK262183:MZK262184 NJG262183:NJG262184 NTC262183:NTC262184 OCY262183:OCY262184 OMU262183:OMU262184 OWQ262183:OWQ262184 PGM262183:PGM262184 PQI262183:PQI262184 QAE262183:QAE262184 QKA262183:QKA262184 QTW262183:QTW262184 RDS262183:RDS262184 RNO262183:RNO262184 RXK262183:RXK262184 SHG262183:SHG262184 SRC262183:SRC262184 TAY262183:TAY262184 TKU262183:TKU262184 TUQ262183:TUQ262184 UEM262183:UEM262184 UOI262183:UOI262184 UYE262183:UYE262184 VIA262183:VIA262184 VRW262183:VRW262184 WBS262183:WBS262184 WLO262183:WLO262184 WVK262183:WVK262184 C327719:C327720 IY327719:IY327720 SU327719:SU327720 ACQ327719:ACQ327720 AMM327719:AMM327720 AWI327719:AWI327720 BGE327719:BGE327720 BQA327719:BQA327720 BZW327719:BZW327720 CJS327719:CJS327720 CTO327719:CTO327720 DDK327719:DDK327720 DNG327719:DNG327720 DXC327719:DXC327720 EGY327719:EGY327720 EQU327719:EQU327720 FAQ327719:FAQ327720 FKM327719:FKM327720 FUI327719:FUI327720 GEE327719:GEE327720 GOA327719:GOA327720 GXW327719:GXW327720 HHS327719:HHS327720 HRO327719:HRO327720 IBK327719:IBK327720 ILG327719:ILG327720 IVC327719:IVC327720 JEY327719:JEY327720 JOU327719:JOU327720 JYQ327719:JYQ327720 KIM327719:KIM327720 KSI327719:KSI327720 LCE327719:LCE327720 LMA327719:LMA327720 LVW327719:LVW327720 MFS327719:MFS327720 MPO327719:MPO327720 MZK327719:MZK327720 NJG327719:NJG327720 NTC327719:NTC327720 OCY327719:OCY327720 OMU327719:OMU327720 OWQ327719:OWQ327720 PGM327719:PGM327720 PQI327719:PQI327720 QAE327719:QAE327720 QKA327719:QKA327720 QTW327719:QTW327720 RDS327719:RDS327720 RNO327719:RNO327720 RXK327719:RXK327720 SHG327719:SHG327720 SRC327719:SRC327720 TAY327719:TAY327720 TKU327719:TKU327720 TUQ327719:TUQ327720 UEM327719:UEM327720 UOI327719:UOI327720 UYE327719:UYE327720 VIA327719:VIA327720 VRW327719:VRW327720 WBS327719:WBS327720 WLO327719:WLO327720 WVK327719:WVK327720 C393255:C393256 IY393255:IY393256 SU393255:SU393256 ACQ393255:ACQ393256 AMM393255:AMM393256 AWI393255:AWI393256 BGE393255:BGE393256 BQA393255:BQA393256 BZW393255:BZW393256 CJS393255:CJS393256 CTO393255:CTO393256 DDK393255:DDK393256 DNG393255:DNG393256 DXC393255:DXC393256 EGY393255:EGY393256 EQU393255:EQU393256 FAQ393255:FAQ393256 FKM393255:FKM393256 FUI393255:FUI393256 GEE393255:GEE393256 GOA393255:GOA393256 GXW393255:GXW393256 HHS393255:HHS393256 HRO393255:HRO393256 IBK393255:IBK393256 ILG393255:ILG393256 IVC393255:IVC393256 JEY393255:JEY393256 JOU393255:JOU393256 JYQ393255:JYQ393256 KIM393255:KIM393256 KSI393255:KSI393256 LCE393255:LCE393256 LMA393255:LMA393256 LVW393255:LVW393256 MFS393255:MFS393256 MPO393255:MPO393256 MZK393255:MZK393256 NJG393255:NJG393256 NTC393255:NTC393256 OCY393255:OCY393256 OMU393255:OMU393256 OWQ393255:OWQ393256 PGM393255:PGM393256 PQI393255:PQI393256 QAE393255:QAE393256 QKA393255:QKA393256 QTW393255:QTW393256 RDS393255:RDS393256 RNO393255:RNO393256 RXK393255:RXK393256 SHG393255:SHG393256 SRC393255:SRC393256 TAY393255:TAY393256 TKU393255:TKU393256 TUQ393255:TUQ393256 UEM393255:UEM393256 UOI393255:UOI393256 UYE393255:UYE393256 VIA393255:VIA393256 VRW393255:VRW393256 WBS393255:WBS393256 WLO393255:WLO393256 WVK393255:WVK393256 C458791:C458792 IY458791:IY458792 SU458791:SU458792 ACQ458791:ACQ458792 AMM458791:AMM458792 AWI458791:AWI458792 BGE458791:BGE458792 BQA458791:BQA458792 BZW458791:BZW458792 CJS458791:CJS458792 CTO458791:CTO458792 DDK458791:DDK458792 DNG458791:DNG458792 DXC458791:DXC458792 EGY458791:EGY458792 EQU458791:EQU458792 FAQ458791:FAQ458792 FKM458791:FKM458792 FUI458791:FUI458792 GEE458791:GEE458792 GOA458791:GOA458792 GXW458791:GXW458792 HHS458791:HHS458792 HRO458791:HRO458792 IBK458791:IBK458792 ILG458791:ILG458792 IVC458791:IVC458792 JEY458791:JEY458792 JOU458791:JOU458792 JYQ458791:JYQ458792 KIM458791:KIM458792 KSI458791:KSI458792 LCE458791:LCE458792 LMA458791:LMA458792 LVW458791:LVW458792 MFS458791:MFS458792 MPO458791:MPO458792 MZK458791:MZK458792 NJG458791:NJG458792 NTC458791:NTC458792 OCY458791:OCY458792 OMU458791:OMU458792 OWQ458791:OWQ458792 PGM458791:PGM458792 PQI458791:PQI458792 QAE458791:QAE458792 QKA458791:QKA458792 QTW458791:QTW458792 RDS458791:RDS458792 RNO458791:RNO458792 RXK458791:RXK458792 SHG458791:SHG458792 SRC458791:SRC458792 TAY458791:TAY458792 TKU458791:TKU458792 TUQ458791:TUQ458792 UEM458791:UEM458792 UOI458791:UOI458792 UYE458791:UYE458792 VIA458791:VIA458792 VRW458791:VRW458792 WBS458791:WBS458792 WLO458791:WLO458792 WVK458791:WVK458792 C524327:C524328 IY524327:IY524328 SU524327:SU524328 ACQ524327:ACQ524328 AMM524327:AMM524328 AWI524327:AWI524328 BGE524327:BGE524328 BQA524327:BQA524328 BZW524327:BZW524328 CJS524327:CJS524328 CTO524327:CTO524328 DDK524327:DDK524328 DNG524327:DNG524328 DXC524327:DXC524328 EGY524327:EGY524328 EQU524327:EQU524328 FAQ524327:FAQ524328 FKM524327:FKM524328 FUI524327:FUI524328 GEE524327:GEE524328 GOA524327:GOA524328 GXW524327:GXW524328 HHS524327:HHS524328 HRO524327:HRO524328 IBK524327:IBK524328 ILG524327:ILG524328 IVC524327:IVC524328 JEY524327:JEY524328 JOU524327:JOU524328 JYQ524327:JYQ524328 KIM524327:KIM524328 KSI524327:KSI524328 LCE524327:LCE524328 LMA524327:LMA524328 LVW524327:LVW524328 MFS524327:MFS524328 MPO524327:MPO524328 MZK524327:MZK524328 NJG524327:NJG524328 NTC524327:NTC524328 OCY524327:OCY524328 OMU524327:OMU524328 OWQ524327:OWQ524328 PGM524327:PGM524328 PQI524327:PQI524328 QAE524327:QAE524328 QKA524327:QKA524328 QTW524327:QTW524328 RDS524327:RDS524328 RNO524327:RNO524328 RXK524327:RXK524328 SHG524327:SHG524328 SRC524327:SRC524328 TAY524327:TAY524328 TKU524327:TKU524328 TUQ524327:TUQ524328 UEM524327:UEM524328 UOI524327:UOI524328 UYE524327:UYE524328 VIA524327:VIA524328 VRW524327:VRW524328 WBS524327:WBS524328 WLO524327:WLO524328 WVK524327:WVK524328 C589863:C589864 IY589863:IY589864 SU589863:SU589864 ACQ589863:ACQ589864 AMM589863:AMM589864 AWI589863:AWI589864 BGE589863:BGE589864 BQA589863:BQA589864 BZW589863:BZW589864 CJS589863:CJS589864 CTO589863:CTO589864 DDK589863:DDK589864 DNG589863:DNG589864 DXC589863:DXC589864 EGY589863:EGY589864 EQU589863:EQU589864 FAQ589863:FAQ589864 FKM589863:FKM589864 FUI589863:FUI589864 GEE589863:GEE589864 GOA589863:GOA589864 GXW589863:GXW589864 HHS589863:HHS589864 HRO589863:HRO589864 IBK589863:IBK589864 ILG589863:ILG589864 IVC589863:IVC589864 JEY589863:JEY589864 JOU589863:JOU589864 JYQ589863:JYQ589864 KIM589863:KIM589864 KSI589863:KSI589864 LCE589863:LCE589864 LMA589863:LMA589864 LVW589863:LVW589864 MFS589863:MFS589864 MPO589863:MPO589864 MZK589863:MZK589864 NJG589863:NJG589864 NTC589863:NTC589864 OCY589863:OCY589864 OMU589863:OMU589864 OWQ589863:OWQ589864 PGM589863:PGM589864 PQI589863:PQI589864 QAE589863:QAE589864 QKA589863:QKA589864 QTW589863:QTW589864 RDS589863:RDS589864 RNO589863:RNO589864 RXK589863:RXK589864 SHG589863:SHG589864 SRC589863:SRC589864 TAY589863:TAY589864 TKU589863:TKU589864 TUQ589863:TUQ589864 UEM589863:UEM589864 UOI589863:UOI589864 UYE589863:UYE589864 VIA589863:VIA589864 VRW589863:VRW589864 WBS589863:WBS589864 WLO589863:WLO589864 WVK589863:WVK589864 C655399:C655400 IY655399:IY655400 SU655399:SU655400 ACQ655399:ACQ655400 AMM655399:AMM655400 AWI655399:AWI655400 BGE655399:BGE655400 BQA655399:BQA655400 BZW655399:BZW655400 CJS655399:CJS655400 CTO655399:CTO655400 DDK655399:DDK655400 DNG655399:DNG655400 DXC655399:DXC655400 EGY655399:EGY655400 EQU655399:EQU655400 FAQ655399:FAQ655400 FKM655399:FKM655400 FUI655399:FUI655400 GEE655399:GEE655400 GOA655399:GOA655400 GXW655399:GXW655400 HHS655399:HHS655400 HRO655399:HRO655400 IBK655399:IBK655400 ILG655399:ILG655400 IVC655399:IVC655400 JEY655399:JEY655400 JOU655399:JOU655400 JYQ655399:JYQ655400 KIM655399:KIM655400 KSI655399:KSI655400 LCE655399:LCE655400 LMA655399:LMA655400 LVW655399:LVW655400 MFS655399:MFS655400 MPO655399:MPO655400 MZK655399:MZK655400 NJG655399:NJG655400 NTC655399:NTC655400 OCY655399:OCY655400 OMU655399:OMU655400 OWQ655399:OWQ655400 PGM655399:PGM655400 PQI655399:PQI655400 QAE655399:QAE655400 QKA655399:QKA655400 QTW655399:QTW655400 RDS655399:RDS655400 RNO655399:RNO655400 RXK655399:RXK655400 SHG655399:SHG655400 SRC655399:SRC655400 TAY655399:TAY655400 TKU655399:TKU655400 TUQ655399:TUQ655400 UEM655399:UEM655400 UOI655399:UOI655400 UYE655399:UYE655400 VIA655399:VIA655400 VRW655399:VRW655400 WBS655399:WBS655400 WLO655399:WLO655400 WVK655399:WVK655400 C720935:C720936 IY720935:IY720936 SU720935:SU720936 ACQ720935:ACQ720936 AMM720935:AMM720936 AWI720935:AWI720936 BGE720935:BGE720936 BQA720935:BQA720936 BZW720935:BZW720936 CJS720935:CJS720936 CTO720935:CTO720936 DDK720935:DDK720936 DNG720935:DNG720936 DXC720935:DXC720936 EGY720935:EGY720936 EQU720935:EQU720936 FAQ720935:FAQ720936 FKM720935:FKM720936 FUI720935:FUI720936 GEE720935:GEE720936 GOA720935:GOA720936 GXW720935:GXW720936 HHS720935:HHS720936 HRO720935:HRO720936 IBK720935:IBK720936 ILG720935:ILG720936 IVC720935:IVC720936 JEY720935:JEY720936 JOU720935:JOU720936 JYQ720935:JYQ720936 KIM720935:KIM720936 KSI720935:KSI720936 LCE720935:LCE720936 LMA720935:LMA720936 LVW720935:LVW720936 MFS720935:MFS720936 MPO720935:MPO720936 MZK720935:MZK720936 NJG720935:NJG720936 NTC720935:NTC720936 OCY720935:OCY720936 OMU720935:OMU720936 OWQ720935:OWQ720936 PGM720935:PGM720936 PQI720935:PQI720936 QAE720935:QAE720936 QKA720935:QKA720936 QTW720935:QTW720936 RDS720935:RDS720936 RNO720935:RNO720936 RXK720935:RXK720936 SHG720935:SHG720936 SRC720935:SRC720936 TAY720935:TAY720936 TKU720935:TKU720936 TUQ720935:TUQ720936 UEM720935:UEM720936 UOI720935:UOI720936 UYE720935:UYE720936 VIA720935:VIA720936 VRW720935:VRW720936 WBS720935:WBS720936 WLO720935:WLO720936 WVK720935:WVK720936 C786471:C786472 IY786471:IY786472 SU786471:SU786472 ACQ786471:ACQ786472 AMM786471:AMM786472 AWI786471:AWI786472 BGE786471:BGE786472 BQA786471:BQA786472 BZW786471:BZW786472 CJS786471:CJS786472 CTO786471:CTO786472 DDK786471:DDK786472 DNG786471:DNG786472 DXC786471:DXC786472 EGY786471:EGY786472 EQU786471:EQU786472 FAQ786471:FAQ786472 FKM786471:FKM786472 FUI786471:FUI786472 GEE786471:GEE786472 GOA786471:GOA786472 GXW786471:GXW786472 HHS786471:HHS786472 HRO786471:HRO786472 IBK786471:IBK786472 ILG786471:ILG786472 IVC786471:IVC786472 JEY786471:JEY786472 JOU786471:JOU786472 JYQ786471:JYQ786472 KIM786471:KIM786472 KSI786471:KSI786472 LCE786471:LCE786472 LMA786471:LMA786472 LVW786471:LVW786472 MFS786471:MFS786472 MPO786471:MPO786472 MZK786471:MZK786472 NJG786471:NJG786472 NTC786471:NTC786472 OCY786471:OCY786472 OMU786471:OMU786472 OWQ786471:OWQ786472 PGM786471:PGM786472 PQI786471:PQI786472 QAE786471:QAE786472 QKA786471:QKA786472 QTW786471:QTW786472 RDS786471:RDS786472 RNO786471:RNO786472 RXK786471:RXK786472 SHG786471:SHG786472 SRC786471:SRC786472 TAY786471:TAY786472 TKU786471:TKU786472 TUQ786471:TUQ786472 UEM786471:UEM786472 UOI786471:UOI786472 UYE786471:UYE786472 VIA786471:VIA786472 VRW786471:VRW786472 WBS786471:WBS786472 WLO786471:WLO786472 WVK786471:WVK786472 C852007:C852008 IY852007:IY852008 SU852007:SU852008 ACQ852007:ACQ852008 AMM852007:AMM852008 AWI852007:AWI852008 BGE852007:BGE852008 BQA852007:BQA852008 BZW852007:BZW852008 CJS852007:CJS852008 CTO852007:CTO852008 DDK852007:DDK852008 DNG852007:DNG852008 DXC852007:DXC852008 EGY852007:EGY852008 EQU852007:EQU852008 FAQ852007:FAQ852008 FKM852007:FKM852008 FUI852007:FUI852008 GEE852007:GEE852008 GOA852007:GOA852008 GXW852007:GXW852008 HHS852007:HHS852008 HRO852007:HRO852008 IBK852007:IBK852008 ILG852007:ILG852008 IVC852007:IVC852008 JEY852007:JEY852008 JOU852007:JOU852008 JYQ852007:JYQ852008 KIM852007:KIM852008 KSI852007:KSI852008 LCE852007:LCE852008 LMA852007:LMA852008 LVW852007:LVW852008 MFS852007:MFS852008 MPO852007:MPO852008 MZK852007:MZK852008 NJG852007:NJG852008 NTC852007:NTC852008 OCY852007:OCY852008 OMU852007:OMU852008 OWQ852007:OWQ852008 PGM852007:PGM852008 PQI852007:PQI852008 QAE852007:QAE852008 QKA852007:QKA852008 QTW852007:QTW852008 RDS852007:RDS852008 RNO852007:RNO852008 RXK852007:RXK852008 SHG852007:SHG852008 SRC852007:SRC852008 TAY852007:TAY852008 TKU852007:TKU852008 TUQ852007:TUQ852008 UEM852007:UEM852008 UOI852007:UOI852008 UYE852007:UYE852008 VIA852007:VIA852008 VRW852007:VRW852008 WBS852007:WBS852008 WLO852007:WLO852008 WVK852007:WVK852008 C917543:C917544 IY917543:IY917544 SU917543:SU917544 ACQ917543:ACQ917544 AMM917543:AMM917544 AWI917543:AWI917544 BGE917543:BGE917544 BQA917543:BQA917544 BZW917543:BZW917544 CJS917543:CJS917544 CTO917543:CTO917544 DDK917543:DDK917544 DNG917543:DNG917544 DXC917543:DXC917544 EGY917543:EGY917544 EQU917543:EQU917544 FAQ917543:FAQ917544 FKM917543:FKM917544 FUI917543:FUI917544 GEE917543:GEE917544 GOA917543:GOA917544 GXW917543:GXW917544 HHS917543:HHS917544 HRO917543:HRO917544 IBK917543:IBK917544 ILG917543:ILG917544 IVC917543:IVC917544 JEY917543:JEY917544 JOU917543:JOU917544 JYQ917543:JYQ917544 KIM917543:KIM917544 KSI917543:KSI917544 LCE917543:LCE917544 LMA917543:LMA917544 LVW917543:LVW917544 MFS917543:MFS917544 MPO917543:MPO917544 MZK917543:MZK917544 NJG917543:NJG917544 NTC917543:NTC917544 OCY917543:OCY917544 OMU917543:OMU917544 OWQ917543:OWQ917544 PGM917543:PGM917544 PQI917543:PQI917544 QAE917543:QAE917544 QKA917543:QKA917544 QTW917543:QTW917544 RDS917543:RDS917544 RNO917543:RNO917544 RXK917543:RXK917544 SHG917543:SHG917544 SRC917543:SRC917544 TAY917543:TAY917544 TKU917543:TKU917544 TUQ917543:TUQ917544 UEM917543:UEM917544 UOI917543:UOI917544 UYE917543:UYE917544 VIA917543:VIA917544 VRW917543:VRW917544 WBS917543:WBS917544 WLO917543:WLO917544 WVK917543:WVK917544 C983079:C983080 IY983079:IY983080 SU983079:SU983080 ACQ983079:ACQ983080 AMM983079:AMM983080 AWI983079:AWI983080 BGE983079:BGE983080 BQA983079:BQA983080 BZW983079:BZW983080 CJS983079:CJS983080 CTO983079:CTO983080 DDK983079:DDK983080 DNG983079:DNG983080 DXC983079:DXC983080 EGY983079:EGY983080 EQU983079:EQU983080 FAQ983079:FAQ983080 FKM983079:FKM983080 FUI983079:FUI983080 GEE983079:GEE983080 GOA983079:GOA983080 GXW983079:GXW983080 HHS983079:HHS983080 HRO983079:HRO983080 IBK983079:IBK983080 ILG983079:ILG983080 IVC983079:IVC983080 JEY983079:JEY983080 JOU983079:JOU983080 JYQ983079:JYQ983080 KIM983079:KIM983080 KSI983079:KSI983080 LCE983079:LCE983080 LMA983079:LMA983080 LVW983079:LVW983080 MFS983079:MFS983080 MPO983079:MPO983080 MZK983079:MZK983080 NJG983079:NJG983080 NTC983079:NTC983080 OCY983079:OCY983080 OMU983079:OMU983080 OWQ983079:OWQ983080 PGM983079:PGM983080 PQI983079:PQI983080 QAE983079:QAE983080 QKA983079:QKA983080 QTW983079:QTW983080 RDS983079:RDS983080 RNO983079:RNO983080 RXK983079:RXK983080 SHG983079:SHG983080 SRC983079:SRC983080 TAY983079:TAY983080 TKU983079:TKU983080 TUQ983079:TUQ983080 UEM983079:UEM983080 UOI983079:UOI983080 UYE983079:UYE983080 VIA983079:VIA983080 VRW983079:VRW983080 WBS983079:WBS983080 WLO983079:WLO983080 WVK983079:WVK983080 C65540:C65573 IY65540:IY65573 SU65540:SU65573 ACQ65540:ACQ65573 AMM65540:AMM65573 AWI65540:AWI65573 BGE65540:BGE65573 BQA65540:BQA65573 BZW65540:BZW65573 CJS65540:CJS65573 CTO65540:CTO65573 DDK65540:DDK65573 DNG65540:DNG65573 DXC65540:DXC65573 EGY65540:EGY65573 EQU65540:EQU65573 FAQ65540:FAQ65573 FKM65540:FKM65573 FUI65540:FUI65573 GEE65540:GEE65573 GOA65540:GOA65573 GXW65540:GXW65573 HHS65540:HHS65573 HRO65540:HRO65573 IBK65540:IBK65573 ILG65540:ILG65573 IVC65540:IVC65573 JEY65540:JEY65573 JOU65540:JOU65573 JYQ65540:JYQ65573 KIM65540:KIM65573 KSI65540:KSI65573 LCE65540:LCE65573 LMA65540:LMA65573 LVW65540:LVW65573 MFS65540:MFS65573 MPO65540:MPO65573 MZK65540:MZK65573 NJG65540:NJG65573 NTC65540:NTC65573 OCY65540:OCY65573 OMU65540:OMU65573 OWQ65540:OWQ65573 PGM65540:PGM65573 PQI65540:PQI65573 QAE65540:QAE65573 QKA65540:QKA65573 QTW65540:QTW65573 RDS65540:RDS65573 RNO65540:RNO65573 RXK65540:RXK65573 SHG65540:SHG65573 SRC65540:SRC65573 TAY65540:TAY65573 TKU65540:TKU65573 TUQ65540:TUQ65573 UEM65540:UEM65573 UOI65540:UOI65573 UYE65540:UYE65573 VIA65540:VIA65573 VRW65540:VRW65573 WBS65540:WBS65573 WLO65540:WLO65573 WVK65540:WVK65573 C131076:C131109 IY131076:IY131109 SU131076:SU131109 ACQ131076:ACQ131109 AMM131076:AMM131109 AWI131076:AWI131109 BGE131076:BGE131109 BQA131076:BQA131109 BZW131076:BZW131109 CJS131076:CJS131109 CTO131076:CTO131109 DDK131076:DDK131109 DNG131076:DNG131109 DXC131076:DXC131109 EGY131076:EGY131109 EQU131076:EQU131109 FAQ131076:FAQ131109 FKM131076:FKM131109 FUI131076:FUI131109 GEE131076:GEE131109 GOA131076:GOA131109 GXW131076:GXW131109 HHS131076:HHS131109 HRO131076:HRO131109 IBK131076:IBK131109 ILG131076:ILG131109 IVC131076:IVC131109 JEY131076:JEY131109 JOU131076:JOU131109 JYQ131076:JYQ131109 KIM131076:KIM131109 KSI131076:KSI131109 LCE131076:LCE131109 LMA131076:LMA131109 LVW131076:LVW131109 MFS131076:MFS131109 MPO131076:MPO131109 MZK131076:MZK131109 NJG131076:NJG131109 NTC131076:NTC131109 OCY131076:OCY131109 OMU131076:OMU131109 OWQ131076:OWQ131109 PGM131076:PGM131109 PQI131076:PQI131109 QAE131076:QAE131109 QKA131076:QKA131109 QTW131076:QTW131109 RDS131076:RDS131109 RNO131076:RNO131109 RXK131076:RXK131109 SHG131076:SHG131109 SRC131076:SRC131109 TAY131076:TAY131109 TKU131076:TKU131109 TUQ131076:TUQ131109 UEM131076:UEM131109 UOI131076:UOI131109 UYE131076:UYE131109 VIA131076:VIA131109 VRW131076:VRW131109 WBS131076:WBS131109 WLO131076:WLO131109 WVK131076:WVK131109 C196612:C196645 IY196612:IY196645 SU196612:SU196645 ACQ196612:ACQ196645 AMM196612:AMM196645 AWI196612:AWI196645 BGE196612:BGE196645 BQA196612:BQA196645 BZW196612:BZW196645 CJS196612:CJS196645 CTO196612:CTO196645 DDK196612:DDK196645 DNG196612:DNG196645 DXC196612:DXC196645 EGY196612:EGY196645 EQU196612:EQU196645 FAQ196612:FAQ196645 FKM196612:FKM196645 FUI196612:FUI196645 GEE196612:GEE196645 GOA196612:GOA196645 GXW196612:GXW196645 HHS196612:HHS196645 HRO196612:HRO196645 IBK196612:IBK196645 ILG196612:ILG196645 IVC196612:IVC196645 JEY196612:JEY196645 JOU196612:JOU196645 JYQ196612:JYQ196645 KIM196612:KIM196645 KSI196612:KSI196645 LCE196612:LCE196645 LMA196612:LMA196645 LVW196612:LVW196645 MFS196612:MFS196645 MPO196612:MPO196645 MZK196612:MZK196645 NJG196612:NJG196645 NTC196612:NTC196645 OCY196612:OCY196645 OMU196612:OMU196645 OWQ196612:OWQ196645 PGM196612:PGM196645 PQI196612:PQI196645 QAE196612:QAE196645 QKA196612:QKA196645 QTW196612:QTW196645 RDS196612:RDS196645 RNO196612:RNO196645 RXK196612:RXK196645 SHG196612:SHG196645 SRC196612:SRC196645 TAY196612:TAY196645 TKU196612:TKU196645 TUQ196612:TUQ196645 UEM196612:UEM196645 UOI196612:UOI196645 UYE196612:UYE196645 VIA196612:VIA196645 VRW196612:VRW196645 WBS196612:WBS196645 WLO196612:WLO196645 WVK196612:WVK196645 C262148:C262181 IY262148:IY262181 SU262148:SU262181 ACQ262148:ACQ262181 AMM262148:AMM262181 AWI262148:AWI262181 BGE262148:BGE262181 BQA262148:BQA262181 BZW262148:BZW262181 CJS262148:CJS262181 CTO262148:CTO262181 DDK262148:DDK262181 DNG262148:DNG262181 DXC262148:DXC262181 EGY262148:EGY262181 EQU262148:EQU262181 FAQ262148:FAQ262181 FKM262148:FKM262181 FUI262148:FUI262181 GEE262148:GEE262181 GOA262148:GOA262181 GXW262148:GXW262181 HHS262148:HHS262181 HRO262148:HRO262181 IBK262148:IBK262181 ILG262148:ILG262181 IVC262148:IVC262181 JEY262148:JEY262181 JOU262148:JOU262181 JYQ262148:JYQ262181 KIM262148:KIM262181 KSI262148:KSI262181 LCE262148:LCE262181 LMA262148:LMA262181 LVW262148:LVW262181 MFS262148:MFS262181 MPO262148:MPO262181 MZK262148:MZK262181 NJG262148:NJG262181 NTC262148:NTC262181 OCY262148:OCY262181 OMU262148:OMU262181 OWQ262148:OWQ262181 PGM262148:PGM262181 PQI262148:PQI262181 QAE262148:QAE262181 QKA262148:QKA262181 QTW262148:QTW262181 RDS262148:RDS262181 RNO262148:RNO262181 RXK262148:RXK262181 SHG262148:SHG262181 SRC262148:SRC262181 TAY262148:TAY262181 TKU262148:TKU262181 TUQ262148:TUQ262181 UEM262148:UEM262181 UOI262148:UOI262181 UYE262148:UYE262181 VIA262148:VIA262181 VRW262148:VRW262181 WBS262148:WBS262181 WLO262148:WLO262181 WVK262148:WVK262181 C327684:C327717 IY327684:IY327717 SU327684:SU327717 ACQ327684:ACQ327717 AMM327684:AMM327717 AWI327684:AWI327717 BGE327684:BGE327717 BQA327684:BQA327717 BZW327684:BZW327717 CJS327684:CJS327717 CTO327684:CTO327717 DDK327684:DDK327717 DNG327684:DNG327717 DXC327684:DXC327717 EGY327684:EGY327717 EQU327684:EQU327717 FAQ327684:FAQ327717 FKM327684:FKM327717 FUI327684:FUI327717 GEE327684:GEE327717 GOA327684:GOA327717 GXW327684:GXW327717 HHS327684:HHS327717 HRO327684:HRO327717 IBK327684:IBK327717 ILG327684:ILG327717 IVC327684:IVC327717 JEY327684:JEY327717 JOU327684:JOU327717 JYQ327684:JYQ327717 KIM327684:KIM327717 KSI327684:KSI327717 LCE327684:LCE327717 LMA327684:LMA327717 LVW327684:LVW327717 MFS327684:MFS327717 MPO327684:MPO327717 MZK327684:MZK327717 NJG327684:NJG327717 NTC327684:NTC327717 OCY327684:OCY327717 OMU327684:OMU327717 OWQ327684:OWQ327717 PGM327684:PGM327717 PQI327684:PQI327717 QAE327684:QAE327717 QKA327684:QKA327717 QTW327684:QTW327717 RDS327684:RDS327717 RNO327684:RNO327717 RXK327684:RXK327717 SHG327684:SHG327717 SRC327684:SRC327717 TAY327684:TAY327717 TKU327684:TKU327717 TUQ327684:TUQ327717 UEM327684:UEM327717 UOI327684:UOI327717 UYE327684:UYE327717 VIA327684:VIA327717 VRW327684:VRW327717 WBS327684:WBS327717 WLO327684:WLO327717 WVK327684:WVK327717 C393220:C393253 IY393220:IY393253 SU393220:SU393253 ACQ393220:ACQ393253 AMM393220:AMM393253 AWI393220:AWI393253 BGE393220:BGE393253 BQA393220:BQA393253 BZW393220:BZW393253 CJS393220:CJS393253 CTO393220:CTO393253 DDK393220:DDK393253 DNG393220:DNG393253 DXC393220:DXC393253 EGY393220:EGY393253 EQU393220:EQU393253 FAQ393220:FAQ393253 FKM393220:FKM393253 FUI393220:FUI393253 GEE393220:GEE393253 GOA393220:GOA393253 GXW393220:GXW393253 HHS393220:HHS393253 HRO393220:HRO393253 IBK393220:IBK393253 ILG393220:ILG393253 IVC393220:IVC393253 JEY393220:JEY393253 JOU393220:JOU393253 JYQ393220:JYQ393253 KIM393220:KIM393253 KSI393220:KSI393253 LCE393220:LCE393253 LMA393220:LMA393253 LVW393220:LVW393253 MFS393220:MFS393253 MPO393220:MPO393253 MZK393220:MZK393253 NJG393220:NJG393253 NTC393220:NTC393253 OCY393220:OCY393253 OMU393220:OMU393253 OWQ393220:OWQ393253 PGM393220:PGM393253 PQI393220:PQI393253 QAE393220:QAE393253 QKA393220:QKA393253 QTW393220:QTW393253 RDS393220:RDS393253 RNO393220:RNO393253 RXK393220:RXK393253 SHG393220:SHG393253 SRC393220:SRC393253 TAY393220:TAY393253 TKU393220:TKU393253 TUQ393220:TUQ393253 UEM393220:UEM393253 UOI393220:UOI393253 UYE393220:UYE393253 VIA393220:VIA393253 VRW393220:VRW393253 WBS393220:WBS393253 WLO393220:WLO393253 WVK393220:WVK393253 C458756:C458789 IY458756:IY458789 SU458756:SU458789 ACQ458756:ACQ458789 AMM458756:AMM458789 AWI458756:AWI458789 BGE458756:BGE458789 BQA458756:BQA458789 BZW458756:BZW458789 CJS458756:CJS458789 CTO458756:CTO458789 DDK458756:DDK458789 DNG458756:DNG458789 DXC458756:DXC458789 EGY458756:EGY458789 EQU458756:EQU458789 FAQ458756:FAQ458789 FKM458756:FKM458789 FUI458756:FUI458789 GEE458756:GEE458789 GOA458756:GOA458789 GXW458756:GXW458789 HHS458756:HHS458789 HRO458756:HRO458789 IBK458756:IBK458789 ILG458756:ILG458789 IVC458756:IVC458789 JEY458756:JEY458789 JOU458756:JOU458789 JYQ458756:JYQ458789 KIM458756:KIM458789 KSI458756:KSI458789 LCE458756:LCE458789 LMA458756:LMA458789 LVW458756:LVW458789 MFS458756:MFS458789 MPO458756:MPO458789 MZK458756:MZK458789 NJG458756:NJG458789 NTC458756:NTC458789 OCY458756:OCY458789 OMU458756:OMU458789 OWQ458756:OWQ458789 PGM458756:PGM458789 PQI458756:PQI458789 QAE458756:QAE458789 QKA458756:QKA458789 QTW458756:QTW458789 RDS458756:RDS458789 RNO458756:RNO458789 RXK458756:RXK458789 SHG458756:SHG458789 SRC458756:SRC458789 TAY458756:TAY458789 TKU458756:TKU458789 TUQ458756:TUQ458789 UEM458756:UEM458789 UOI458756:UOI458789 UYE458756:UYE458789 VIA458756:VIA458789 VRW458756:VRW458789 WBS458756:WBS458789 WLO458756:WLO458789 WVK458756:WVK458789 C524292:C524325 IY524292:IY524325 SU524292:SU524325 ACQ524292:ACQ524325 AMM524292:AMM524325 AWI524292:AWI524325 BGE524292:BGE524325 BQA524292:BQA524325 BZW524292:BZW524325 CJS524292:CJS524325 CTO524292:CTO524325 DDK524292:DDK524325 DNG524292:DNG524325 DXC524292:DXC524325 EGY524292:EGY524325 EQU524292:EQU524325 FAQ524292:FAQ524325 FKM524292:FKM524325 FUI524292:FUI524325 GEE524292:GEE524325 GOA524292:GOA524325 GXW524292:GXW524325 HHS524292:HHS524325 HRO524292:HRO524325 IBK524292:IBK524325 ILG524292:ILG524325 IVC524292:IVC524325 JEY524292:JEY524325 JOU524292:JOU524325 JYQ524292:JYQ524325 KIM524292:KIM524325 KSI524292:KSI524325 LCE524292:LCE524325 LMA524292:LMA524325 LVW524292:LVW524325 MFS524292:MFS524325 MPO524292:MPO524325 MZK524292:MZK524325 NJG524292:NJG524325 NTC524292:NTC524325 OCY524292:OCY524325 OMU524292:OMU524325 OWQ524292:OWQ524325 PGM524292:PGM524325 PQI524292:PQI524325 QAE524292:QAE524325 QKA524292:QKA524325 QTW524292:QTW524325 RDS524292:RDS524325 RNO524292:RNO524325 RXK524292:RXK524325 SHG524292:SHG524325 SRC524292:SRC524325 TAY524292:TAY524325 TKU524292:TKU524325 TUQ524292:TUQ524325 UEM524292:UEM524325 UOI524292:UOI524325 UYE524292:UYE524325 VIA524292:VIA524325 VRW524292:VRW524325 WBS524292:WBS524325 WLO524292:WLO524325 WVK524292:WVK524325 C589828:C589861 IY589828:IY589861 SU589828:SU589861 ACQ589828:ACQ589861 AMM589828:AMM589861 AWI589828:AWI589861 BGE589828:BGE589861 BQA589828:BQA589861 BZW589828:BZW589861 CJS589828:CJS589861 CTO589828:CTO589861 DDK589828:DDK589861 DNG589828:DNG589861 DXC589828:DXC589861 EGY589828:EGY589861 EQU589828:EQU589861 FAQ589828:FAQ589861 FKM589828:FKM589861 FUI589828:FUI589861 GEE589828:GEE589861 GOA589828:GOA589861 GXW589828:GXW589861 HHS589828:HHS589861 HRO589828:HRO589861 IBK589828:IBK589861 ILG589828:ILG589861 IVC589828:IVC589861 JEY589828:JEY589861 JOU589828:JOU589861 JYQ589828:JYQ589861 KIM589828:KIM589861 KSI589828:KSI589861 LCE589828:LCE589861 LMA589828:LMA589861 LVW589828:LVW589861 MFS589828:MFS589861 MPO589828:MPO589861 MZK589828:MZK589861 NJG589828:NJG589861 NTC589828:NTC589861 OCY589828:OCY589861 OMU589828:OMU589861 OWQ589828:OWQ589861 PGM589828:PGM589861 PQI589828:PQI589861 QAE589828:QAE589861 QKA589828:QKA589861 QTW589828:QTW589861 RDS589828:RDS589861 RNO589828:RNO589861 RXK589828:RXK589861 SHG589828:SHG589861 SRC589828:SRC589861 TAY589828:TAY589861 TKU589828:TKU589861 TUQ589828:TUQ589861 UEM589828:UEM589861 UOI589828:UOI589861 UYE589828:UYE589861 VIA589828:VIA589861 VRW589828:VRW589861 WBS589828:WBS589861 WLO589828:WLO589861 WVK589828:WVK589861 C655364:C655397 IY655364:IY655397 SU655364:SU655397 ACQ655364:ACQ655397 AMM655364:AMM655397 AWI655364:AWI655397 BGE655364:BGE655397 BQA655364:BQA655397 BZW655364:BZW655397 CJS655364:CJS655397 CTO655364:CTO655397 DDK655364:DDK655397 DNG655364:DNG655397 DXC655364:DXC655397 EGY655364:EGY655397 EQU655364:EQU655397 FAQ655364:FAQ655397 FKM655364:FKM655397 FUI655364:FUI655397 GEE655364:GEE655397 GOA655364:GOA655397 GXW655364:GXW655397 HHS655364:HHS655397 HRO655364:HRO655397 IBK655364:IBK655397 ILG655364:ILG655397 IVC655364:IVC655397 JEY655364:JEY655397 JOU655364:JOU655397 JYQ655364:JYQ655397 KIM655364:KIM655397 KSI655364:KSI655397 LCE655364:LCE655397 LMA655364:LMA655397 LVW655364:LVW655397 MFS655364:MFS655397 MPO655364:MPO655397 MZK655364:MZK655397 NJG655364:NJG655397 NTC655364:NTC655397 OCY655364:OCY655397 OMU655364:OMU655397 OWQ655364:OWQ655397 PGM655364:PGM655397 PQI655364:PQI655397 QAE655364:QAE655397 QKA655364:QKA655397 QTW655364:QTW655397 RDS655364:RDS655397 RNO655364:RNO655397 RXK655364:RXK655397 SHG655364:SHG655397 SRC655364:SRC655397 TAY655364:TAY655397 TKU655364:TKU655397 TUQ655364:TUQ655397 UEM655364:UEM655397 UOI655364:UOI655397 UYE655364:UYE655397 VIA655364:VIA655397 VRW655364:VRW655397 WBS655364:WBS655397 WLO655364:WLO655397 WVK655364:WVK655397 C720900:C720933 IY720900:IY720933 SU720900:SU720933 ACQ720900:ACQ720933 AMM720900:AMM720933 AWI720900:AWI720933 BGE720900:BGE720933 BQA720900:BQA720933 BZW720900:BZW720933 CJS720900:CJS720933 CTO720900:CTO720933 DDK720900:DDK720933 DNG720900:DNG720933 DXC720900:DXC720933 EGY720900:EGY720933 EQU720900:EQU720933 FAQ720900:FAQ720933 FKM720900:FKM720933 FUI720900:FUI720933 GEE720900:GEE720933 GOA720900:GOA720933 GXW720900:GXW720933 HHS720900:HHS720933 HRO720900:HRO720933 IBK720900:IBK720933 ILG720900:ILG720933 IVC720900:IVC720933 JEY720900:JEY720933 JOU720900:JOU720933 JYQ720900:JYQ720933 KIM720900:KIM720933 KSI720900:KSI720933 LCE720900:LCE720933 LMA720900:LMA720933 LVW720900:LVW720933 MFS720900:MFS720933 MPO720900:MPO720933 MZK720900:MZK720933 NJG720900:NJG720933 NTC720900:NTC720933 OCY720900:OCY720933 OMU720900:OMU720933 OWQ720900:OWQ720933 PGM720900:PGM720933 PQI720900:PQI720933 QAE720900:QAE720933 QKA720900:QKA720933 QTW720900:QTW720933 RDS720900:RDS720933 RNO720900:RNO720933 RXK720900:RXK720933 SHG720900:SHG720933 SRC720900:SRC720933 TAY720900:TAY720933 TKU720900:TKU720933 TUQ720900:TUQ720933 UEM720900:UEM720933 UOI720900:UOI720933 UYE720900:UYE720933 VIA720900:VIA720933 VRW720900:VRW720933 WBS720900:WBS720933 WLO720900:WLO720933 WVK720900:WVK720933 C786436:C786469 IY786436:IY786469 SU786436:SU786469 ACQ786436:ACQ786469 AMM786436:AMM786469 AWI786436:AWI786469 BGE786436:BGE786469 BQA786436:BQA786469 BZW786436:BZW786469 CJS786436:CJS786469 CTO786436:CTO786469 DDK786436:DDK786469 DNG786436:DNG786469 DXC786436:DXC786469 EGY786436:EGY786469 EQU786436:EQU786469 FAQ786436:FAQ786469 FKM786436:FKM786469 FUI786436:FUI786469 GEE786436:GEE786469 GOA786436:GOA786469 GXW786436:GXW786469 HHS786436:HHS786469 HRO786436:HRO786469 IBK786436:IBK786469 ILG786436:ILG786469 IVC786436:IVC786469 JEY786436:JEY786469 JOU786436:JOU786469 JYQ786436:JYQ786469 KIM786436:KIM786469 KSI786436:KSI786469 LCE786436:LCE786469 LMA786436:LMA786469 LVW786436:LVW786469 MFS786436:MFS786469 MPO786436:MPO786469 MZK786436:MZK786469 NJG786436:NJG786469 NTC786436:NTC786469 OCY786436:OCY786469 OMU786436:OMU786469 OWQ786436:OWQ786469 PGM786436:PGM786469 PQI786436:PQI786469 QAE786436:QAE786469 QKA786436:QKA786469 QTW786436:QTW786469 RDS786436:RDS786469 RNO786436:RNO786469 RXK786436:RXK786469 SHG786436:SHG786469 SRC786436:SRC786469 TAY786436:TAY786469 TKU786436:TKU786469 TUQ786436:TUQ786469 UEM786436:UEM786469 UOI786436:UOI786469 UYE786436:UYE786469 VIA786436:VIA786469 VRW786436:VRW786469 WBS786436:WBS786469 WLO786436:WLO786469 WVK786436:WVK786469 C851972:C852005 IY851972:IY852005 SU851972:SU852005 ACQ851972:ACQ852005 AMM851972:AMM852005 AWI851972:AWI852005 BGE851972:BGE852005 BQA851972:BQA852005 BZW851972:BZW852005 CJS851972:CJS852005 CTO851972:CTO852005 DDK851972:DDK852005 DNG851972:DNG852005 DXC851972:DXC852005 EGY851972:EGY852005 EQU851972:EQU852005 FAQ851972:FAQ852005 FKM851972:FKM852005 FUI851972:FUI852005 GEE851972:GEE852005 GOA851972:GOA852005 GXW851972:GXW852005 HHS851972:HHS852005 HRO851972:HRO852005 IBK851972:IBK852005 ILG851972:ILG852005 IVC851972:IVC852005 JEY851972:JEY852005 JOU851972:JOU852005 JYQ851972:JYQ852005 KIM851972:KIM852005 KSI851972:KSI852005 LCE851972:LCE852005 LMA851972:LMA852005 LVW851972:LVW852005 MFS851972:MFS852005 MPO851972:MPO852005 MZK851972:MZK852005 NJG851972:NJG852005 NTC851972:NTC852005 OCY851972:OCY852005 OMU851972:OMU852005 OWQ851972:OWQ852005 PGM851972:PGM852005 PQI851972:PQI852005 QAE851972:QAE852005 QKA851972:QKA852005 QTW851972:QTW852005 RDS851972:RDS852005 RNO851972:RNO852005 RXK851972:RXK852005 SHG851972:SHG852005 SRC851972:SRC852005 TAY851972:TAY852005 TKU851972:TKU852005 TUQ851972:TUQ852005 UEM851972:UEM852005 UOI851972:UOI852005 UYE851972:UYE852005 VIA851972:VIA852005 VRW851972:VRW852005 WBS851972:WBS852005 WLO851972:WLO852005 WVK851972:WVK852005 C917508:C917541 IY917508:IY917541 SU917508:SU917541 ACQ917508:ACQ917541 AMM917508:AMM917541 AWI917508:AWI917541 BGE917508:BGE917541 BQA917508:BQA917541 BZW917508:BZW917541 CJS917508:CJS917541 CTO917508:CTO917541 DDK917508:DDK917541 DNG917508:DNG917541 DXC917508:DXC917541 EGY917508:EGY917541 EQU917508:EQU917541 FAQ917508:FAQ917541 FKM917508:FKM917541 FUI917508:FUI917541 GEE917508:GEE917541 GOA917508:GOA917541 GXW917508:GXW917541 HHS917508:HHS917541 HRO917508:HRO917541 IBK917508:IBK917541 ILG917508:ILG917541 IVC917508:IVC917541 JEY917508:JEY917541 JOU917508:JOU917541 JYQ917508:JYQ917541 KIM917508:KIM917541 KSI917508:KSI917541 LCE917508:LCE917541 LMA917508:LMA917541 LVW917508:LVW917541 MFS917508:MFS917541 MPO917508:MPO917541 MZK917508:MZK917541 NJG917508:NJG917541 NTC917508:NTC917541 OCY917508:OCY917541 OMU917508:OMU917541 OWQ917508:OWQ917541 PGM917508:PGM917541 PQI917508:PQI917541 QAE917508:QAE917541 QKA917508:QKA917541 QTW917508:QTW917541 RDS917508:RDS917541 RNO917508:RNO917541 RXK917508:RXK917541 SHG917508:SHG917541 SRC917508:SRC917541 TAY917508:TAY917541 TKU917508:TKU917541 TUQ917508:TUQ917541 UEM917508:UEM917541 UOI917508:UOI917541 UYE917508:UYE917541 VIA917508:VIA917541 VRW917508:VRW917541 WBS917508:WBS917541 WLO917508:WLO917541 WVK917508:WVK917541 C983044:C983077 IY983044:IY983077 SU983044:SU983077 ACQ983044:ACQ983077 AMM983044:AMM983077 AWI983044:AWI983077 BGE983044:BGE983077 BQA983044:BQA983077 BZW983044:BZW983077 CJS983044:CJS983077 CTO983044:CTO983077 DDK983044:DDK983077 DNG983044:DNG983077 DXC983044:DXC983077 EGY983044:EGY983077 EQU983044:EQU983077 FAQ983044:FAQ983077 FKM983044:FKM983077 FUI983044:FUI983077 GEE983044:GEE983077 GOA983044:GOA983077 GXW983044:GXW983077 HHS983044:HHS983077 HRO983044:HRO983077 IBK983044:IBK983077 ILG983044:ILG983077 IVC983044:IVC983077 JEY983044:JEY983077 JOU983044:JOU983077 JYQ983044:JYQ983077 KIM983044:KIM983077 KSI983044:KSI983077 LCE983044:LCE983077 LMA983044:LMA983077 LVW983044:LVW983077 MFS983044:MFS983077 MPO983044:MPO983077 MZK983044:MZK983077 NJG983044:NJG983077 NTC983044:NTC983077 OCY983044:OCY983077 OMU983044:OMU983077 OWQ983044:OWQ983077 PGM983044:PGM983077 PQI983044:PQI983077 QAE983044:QAE983077 QKA983044:QKA983077 QTW983044:QTW983077 RDS983044:RDS983077 RNO983044:RNO983077 RXK983044:RXK983077 SHG983044:SHG983077 SRC983044:SRC983077 TAY983044:TAY983077 TKU983044:TKU983077 TUQ983044:TUQ983077 UEM983044:UEM983077 UOI983044:UOI983077 UYE983044:UYE983077 VIA983044:VIA983077 VRW983044:VRW983077 WBS983044:WBS983077 WLO983044:WLO983077 WVK983044:WVK983077 WVK7:WVK37 WLO7:WLO37 WBS7:WBS37 VRW7:VRW37 VIA7:VIA37 UYE7:UYE37 UOI7:UOI37 UEM7:UEM37 TUQ7:TUQ37 TKU7:TKU37 TAY7:TAY37 SRC7:SRC37 SHG7:SHG37 RXK7:RXK37 RNO7:RNO37 RDS7:RDS37 QTW7:QTW37 QKA7:QKA37 QAE7:QAE37 PQI7:PQI37 PGM7:PGM37 OWQ7:OWQ37 OMU7:OMU37 OCY7:OCY37 NTC7:NTC37 NJG7:NJG37 MZK7:MZK37 MPO7:MPO37 MFS7:MFS37 LVW7:LVW37 LMA7:LMA37 LCE7:LCE37 KSI7:KSI37 KIM7:KIM37 JYQ7:JYQ37 JOU7:JOU37 JEY7:JEY37 IVC7:IVC37 ILG7:ILG37 IBK7:IBK37 HRO7:HRO37 HHS7:HHS37 GXW7:GXW37 GOA7:GOA37 GEE7:GEE37 FUI7:FUI37 FKM7:FKM37 FAQ7:FAQ37 EQU7:EQU37 EGY7:EGY37 DXC7:DXC37 DNG7:DNG37 DDK7:DDK37 CTO7:CTO37 CJS7:CJS37 BZW7:BZW37 BQA7:BQA37 BGE7:BGE37 AWI7:AWI37 AMM7:AMM37 ACQ7:ACQ37 SU7:SU37 IY7:IY37 C7:C37" xr:uid="{8C33C0E6-FE80-46C1-B4C4-707196AE8F1A}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Cobos - Ajuntament de Mont-ras</dc:creator>
  <cp:lastModifiedBy>Anna Cobos - Ajuntament de Mont-ras</cp:lastModifiedBy>
  <dcterms:created xsi:type="dcterms:W3CDTF">2026-02-10T09:29:16Z</dcterms:created>
  <dcterms:modified xsi:type="dcterms:W3CDTF">2026-02-10T09:30:56Z</dcterms:modified>
</cp:coreProperties>
</file>