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 COBOS\Downloads\"/>
    </mc:Choice>
  </mc:AlternateContent>
  <xr:revisionPtr revIDLastSave="0" documentId="8_{81E11CF8-15C5-4A64-A523-08FBBCEDC901}" xr6:coauthVersionLast="47" xr6:coauthVersionMax="47" xr10:uidLastSave="{00000000-0000-0000-0000-000000000000}"/>
  <bookViews>
    <workbookView xWindow="-120" yWindow="-120" windowWidth="29040" windowHeight="15720" xr2:uid="{1541E023-8781-4A71-8E83-35530F274DCE}"/>
  </bookViews>
  <sheets>
    <sheet name="ANNEX PERSONAL" sheetId="1" r:id="rId1"/>
  </sheets>
  <externalReferences>
    <externalReference r:id="rId2"/>
  </externalReferences>
  <definedNames>
    <definedName name="CAP_1">'[1]INGRESSOS 2025'!$C$8</definedName>
    <definedName name="CAP_2">'[1]INGRESSOS 2025'!$C$10</definedName>
    <definedName name="CAP_3">'[1]INGRESSOS 2025'!$C$49</definedName>
    <definedName name="CAP_4">'[1]INGRESSOS 2025'!$C$69</definedName>
    <definedName name="CAP_5">'[1]INGRESSOS 2025'!$C$74</definedName>
    <definedName name="CAP_6">'[1]INGRESSOS 2025'!$C$84</definedName>
    <definedName name="CAP_7">'[1]INGRESSOS 2025'!$C$87</definedName>
    <definedName name="Codi_situació">#REF!</definedName>
    <definedName name="Exercici">#REF!</definedName>
    <definedName name="Grup_personal">#REF!</definedName>
    <definedName name="Nivell">#REF!</definedName>
    <definedName name="Si_No">#REF!</definedName>
    <definedName name="Tipologia_operació">#REF!</definedName>
    <definedName name="Tipologia_personal">#REF!</definedName>
    <definedName name="Tipus_agents">#REF!</definedName>
    <definedName name="Tipus_amortització">#REF!</definedName>
    <definedName name="Tipus_interès">#REF!</definedName>
    <definedName name="Tipus_periodicit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" l="1"/>
  <c r="AG36" i="1"/>
  <c r="AF36" i="1"/>
  <c r="AD36" i="1"/>
  <c r="AB36" i="1"/>
  <c r="Z36" i="1"/>
  <c r="X36" i="1"/>
  <c r="P36" i="1"/>
  <c r="AE23" i="1"/>
  <c r="AE36" i="1" s="1"/>
  <c r="V23" i="1"/>
  <c r="V36" i="1" s="1"/>
  <c r="T23" i="1"/>
  <c r="T36" i="1" s="1"/>
  <c r="R23" i="1"/>
  <c r="R36" i="1" s="1"/>
  <c r="K23" i="1"/>
  <c r="K36" i="1" s="1"/>
  <c r="AL21" i="1"/>
  <c r="AM21" i="1" s="1"/>
  <c r="S23" i="1" l="1"/>
  <c r="AM22" i="1"/>
  <c r="AM23" i="1" s="1"/>
  <c r="AM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Jordi</author>
  </authors>
  <commentList>
    <comment ref="J6" authorId="0" shapeId="0" xr:uid="{061D4B90-06D7-4A5B-8610-F4EF200BE1E5}">
      <text>
        <r>
          <rPr>
            <b/>
            <sz val="8"/>
            <color indexed="81"/>
            <rFont val="Arial"/>
            <family val="2"/>
          </rPr>
          <t xml:space="preserve">PO </t>
        </r>
        <r>
          <rPr>
            <sz val="8"/>
            <color indexed="81"/>
            <rFont val="Arial"/>
            <family val="2"/>
          </rPr>
          <t xml:space="preserve">= Places ocupades
</t>
        </r>
        <r>
          <rPr>
            <b/>
            <sz val="8"/>
            <color indexed="81"/>
            <rFont val="Arial"/>
            <family val="2"/>
          </rPr>
          <t>PE</t>
        </r>
        <r>
          <rPr>
            <sz val="8"/>
            <color indexed="81"/>
            <rFont val="Arial"/>
            <family val="2"/>
          </rPr>
          <t xml:space="preserve"> = Places a extingir
</t>
        </r>
        <r>
          <rPr>
            <b/>
            <sz val="8"/>
            <color indexed="81"/>
            <rFont val="Arial"/>
            <family val="2"/>
          </rPr>
          <t xml:space="preserve">PV </t>
        </r>
        <r>
          <rPr>
            <sz val="8"/>
            <color indexed="81"/>
            <rFont val="Arial"/>
            <family val="2"/>
          </rPr>
          <t>= Places vacants o cobertes de forma interina</t>
        </r>
      </text>
    </comment>
    <comment ref="T6" authorId="0" shapeId="0" xr:uid="{0FD27AF0-1545-4250-BC7B-A47C432CB50B}">
      <text>
        <r>
          <rPr>
            <sz val="9"/>
            <color indexed="81"/>
            <rFont val="Aptos Display"/>
            <family val="2"/>
            <scheme val="major"/>
          </rPr>
          <t xml:space="preserve">Indicar import </t>
        </r>
        <r>
          <rPr>
            <b/>
            <sz val="9"/>
            <color indexed="81"/>
            <rFont val="Aptos Display"/>
            <family val="2"/>
            <scheme val="major"/>
          </rPr>
          <t xml:space="preserve">anual </t>
        </r>
        <r>
          <rPr>
            <sz val="9"/>
            <color indexed="81"/>
            <rFont val="Aptos Display"/>
            <family val="2"/>
            <scheme val="major"/>
          </rPr>
          <t xml:space="preserve">i pel </t>
        </r>
        <r>
          <rPr>
            <b/>
            <sz val="9"/>
            <color indexed="81"/>
            <rFont val="Aptos Display"/>
            <family val="2"/>
            <scheme val="major"/>
          </rPr>
          <t>total de llocs.</t>
        </r>
      </text>
    </comment>
  </commentList>
</comments>
</file>

<file path=xl/sharedStrings.xml><?xml version="1.0" encoding="utf-8"?>
<sst xmlns="http://schemas.openxmlformats.org/spreadsheetml/2006/main" count="275" uniqueCount="81">
  <si>
    <t>5.     DOCUMENTACIÓ COMPLEMENTÀRIA</t>
  </si>
  <si>
    <t>PRESSUPOST 2024 - AJUNTAMENT DE MONT-RAS</t>
  </si>
  <si>
    <t>5.2.    Annex de personal</t>
  </si>
  <si>
    <t>Retribucions bàsiques</t>
  </si>
  <si>
    <t>Retribucions complementàries</t>
  </si>
  <si>
    <t>Incentius al rendiment</t>
  </si>
  <si>
    <r>
      <t xml:space="preserve"> </t>
    </r>
    <r>
      <rPr>
        <b/>
        <sz val="8"/>
        <color rgb="FFC00000"/>
        <rFont val="Aptos Narrow"/>
        <family val="2"/>
        <scheme val="minor"/>
      </rPr>
      <t>!</t>
    </r>
    <r>
      <rPr>
        <b/>
        <sz val="8"/>
        <color theme="1"/>
        <rFont val="Aptos Narrow"/>
        <family val="2"/>
        <scheme val="minor"/>
      </rPr>
      <t xml:space="preserve"> Indicar </t>
    </r>
    <r>
      <rPr>
        <sz val="8"/>
        <color theme="1"/>
        <rFont val="Aptos Narrow"/>
        <family val="2"/>
        <scheme val="minor"/>
      </rPr>
      <t xml:space="preserve">els imports </t>
    </r>
    <r>
      <rPr>
        <b/>
        <sz val="8"/>
        <color theme="1"/>
        <rFont val="Aptos Narrow"/>
        <family val="2"/>
        <scheme val="minor"/>
      </rPr>
      <t>ANUALS</t>
    </r>
    <r>
      <rPr>
        <sz val="8"/>
        <color theme="1"/>
        <rFont val="Aptos Narrow"/>
        <family val="2"/>
        <scheme val="minor"/>
      </rPr>
      <t xml:space="preserve"> i pel </t>
    </r>
    <r>
      <rPr>
        <b/>
        <sz val="8"/>
        <color theme="1"/>
        <rFont val="Aptos Narrow"/>
        <family val="2"/>
        <scheme val="minor"/>
      </rPr>
      <t>TOTAL</t>
    </r>
    <r>
      <rPr>
        <sz val="8"/>
        <color theme="1"/>
        <rFont val="Aptos Narrow"/>
        <family val="2"/>
        <scheme val="minor"/>
      </rPr>
      <t xml:space="preserve"> de llocs.</t>
    </r>
    <r>
      <rPr>
        <b/>
        <sz val="9"/>
        <color theme="1"/>
        <rFont val="Arial"/>
        <family val="2"/>
      </rPr>
      <t/>
    </r>
  </si>
  <si>
    <r>
      <t xml:space="preserve"> </t>
    </r>
    <r>
      <rPr>
        <b/>
        <sz val="8"/>
        <color rgb="FFC00000"/>
        <rFont val="Aptos Narrow"/>
        <family val="2"/>
        <scheme val="minor"/>
      </rPr>
      <t>!</t>
    </r>
    <r>
      <rPr>
        <b/>
        <sz val="8"/>
        <color theme="1"/>
        <rFont val="Aptos Narrow"/>
        <family val="2"/>
        <scheme val="minor"/>
      </rPr>
      <t xml:space="preserve"> Indicar </t>
    </r>
    <r>
      <rPr>
        <sz val="8"/>
        <color theme="1"/>
        <rFont val="Aptos Narrow"/>
        <family val="2"/>
        <scheme val="minor"/>
      </rPr>
      <t>el % de Seguretat Social</t>
    </r>
  </si>
  <si>
    <t>Codi</t>
  </si>
  <si>
    <t>Tipologia personal</t>
  </si>
  <si>
    <t>Codi personal</t>
  </si>
  <si>
    <t>Denominació lloc de treball</t>
  </si>
  <si>
    <t>Grup</t>
  </si>
  <si>
    <t>Nivell</t>
  </si>
  <si>
    <t>%
Jornada</t>
  </si>
  <si>
    <t>Dotació</t>
  </si>
  <si>
    <t>Situació</t>
  </si>
  <si>
    <t>Retribucions Bàsiques</t>
  </si>
  <si>
    <t>Org.</t>
  </si>
  <si>
    <t>Pro.</t>
  </si>
  <si>
    <t>Eco.
(RB)</t>
  </si>
  <si>
    <t>Núm.
Trienis</t>
  </si>
  <si>
    <t>Triennis</t>
  </si>
  <si>
    <t>Eco.
(Trien.)</t>
  </si>
  <si>
    <t>Destí</t>
  </si>
  <si>
    <t>Eco.
(Destí)</t>
  </si>
  <si>
    <t>Específic</t>
  </si>
  <si>
    <t>Eco.
(Espec.)</t>
  </si>
  <si>
    <t>Productivitat</t>
  </si>
  <si>
    <t>Eco.
(Prod.)</t>
  </si>
  <si>
    <t>Gratificacions</t>
  </si>
  <si>
    <t>Eco.
(Grat.)</t>
  </si>
  <si>
    <t>Altres incentius al rendiment</t>
  </si>
  <si>
    <t>Eco.
(Altres)</t>
  </si>
  <si>
    <t xml:space="preserve">Dedicació especial </t>
  </si>
  <si>
    <t>Eco.
(Ded.)</t>
  </si>
  <si>
    <t>Total retribucions per lloc</t>
  </si>
  <si>
    <t>Total retribucions</t>
  </si>
  <si>
    <t>% Seguretat Social</t>
  </si>
  <si>
    <t>Seguretat Social</t>
  </si>
  <si>
    <t>Eco.
(SS)</t>
  </si>
  <si>
    <t xml:space="preserve">TOTAL 
COST </t>
  </si>
  <si>
    <t>ORGAN DE GOVERN</t>
  </si>
  <si>
    <t>GOV</t>
  </si>
  <si>
    <t>ALCALDIA</t>
  </si>
  <si>
    <t>-</t>
  </si>
  <si>
    <t/>
  </si>
  <si>
    <t>REGIDORS</t>
  </si>
  <si>
    <t>FHN</t>
  </si>
  <si>
    <t>SECRETARIA</t>
  </si>
  <si>
    <t>A1</t>
  </si>
  <si>
    <t>V</t>
  </si>
  <si>
    <t>FUNCIONARI DE CARRERA</t>
  </si>
  <si>
    <t>FC</t>
  </si>
  <si>
    <t>ARQUITECTE</t>
  </si>
  <si>
    <t>P</t>
  </si>
  <si>
    <t>FUNCIONARI INTERÍ</t>
  </si>
  <si>
    <t>AGENT LOCAL</t>
  </si>
  <si>
    <t>C2</t>
  </si>
  <si>
    <t>FI</t>
  </si>
  <si>
    <t>AUX.ADM.</t>
  </si>
  <si>
    <t>A2</t>
  </si>
  <si>
    <t>AUX. ADM BIBLIOTECA</t>
  </si>
  <si>
    <t>LABORAL FIX</t>
  </si>
  <si>
    <t>LF</t>
  </si>
  <si>
    <t>ADMINISTRATIU</t>
  </si>
  <si>
    <t>C1</t>
  </si>
  <si>
    <t xml:space="preserve">LABORAL TEMPORAL </t>
  </si>
  <si>
    <t>LI</t>
  </si>
  <si>
    <t>SUBALTERN</t>
  </si>
  <si>
    <t>E</t>
  </si>
  <si>
    <t>PEÓ BRIGADA</t>
  </si>
  <si>
    <t>LIT</t>
  </si>
  <si>
    <t xml:space="preserve">DIRECTORA </t>
  </si>
  <si>
    <t>EDUCADORA</t>
  </si>
  <si>
    <t>AUX.EDUCADORA</t>
  </si>
  <si>
    <t>NETEJADORA AJ</t>
  </si>
  <si>
    <t>NETEJADORA CEIP</t>
  </si>
  <si>
    <t>NETEJADORA EB</t>
  </si>
  <si>
    <t>CONSERGE CEIP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</si>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</sst>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rgb="FF0070C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9"/>
      <color indexed="81"/>
      <name val="Aptos Display"/>
      <family val="2"/>
      <scheme val="major"/>
    </font>
    <font>
      <b/>
      <sz val="9"/>
      <color indexed="8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2" applyFont="1" applyAlignment="1">
      <alignment horizontal="center" vertical="center"/>
    </xf>
    <xf numFmtId="0" fontId="4" fillId="0" borderId="0" xfId="0" applyFont="1" applyProtection="1">
      <protection locked="0"/>
    </xf>
    <xf numFmtId="0" fontId="7" fillId="0" borderId="0" xfId="0" applyFont="1"/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9" fontId="2" fillId="0" borderId="0" xfId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 hidden="1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vertical="center"/>
      <protection locked="0" hidden="1"/>
    </xf>
    <xf numFmtId="4" fontId="10" fillId="0" borderId="0" xfId="0" applyNumberFormat="1" applyFont="1" applyAlignment="1" applyProtection="1">
      <alignment horizontal="center" vertical="center"/>
      <protection locked="0" hidden="1"/>
    </xf>
    <xf numFmtId="10" fontId="10" fillId="0" borderId="0" xfId="1" applyNumberFormat="1" applyFont="1" applyFill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left" vertical="center" wrapText="1"/>
      <protection locked="0"/>
    </xf>
    <xf numFmtId="9" fontId="10" fillId="0" borderId="0" xfId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locked="0"/>
    </xf>
    <xf numFmtId="0" fontId="10" fillId="3" borderId="0" xfId="0" applyFont="1" applyFill="1" applyProtection="1">
      <protection locked="0"/>
    </xf>
    <xf numFmtId="4" fontId="11" fillId="0" borderId="0" xfId="0" applyNumberFormat="1" applyFont="1" applyAlignment="1" applyProtection="1">
      <alignment horizontal="center" vertical="center"/>
      <protection locked="0" hidden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 wrapText="1"/>
      <protection locked="0" hidden="1"/>
    </xf>
    <xf numFmtId="4" fontId="2" fillId="0" borderId="0" xfId="0" applyNumberFormat="1" applyFont="1" applyProtection="1">
      <protection locked="0"/>
    </xf>
    <xf numFmtId="10" fontId="2" fillId="0" borderId="0" xfId="0" applyNumberFormat="1" applyFont="1" applyAlignment="1" applyProtection="1">
      <alignment horizontal="center" vertical="center" wrapText="1"/>
      <protection locked="0" hidden="1"/>
    </xf>
    <xf numFmtId="3" fontId="2" fillId="0" borderId="0" xfId="0" applyNumberFormat="1" applyFont="1" applyAlignment="1" applyProtection="1">
      <alignment horizontal="center" vertical="center" wrapText="1"/>
      <protection locked="0" hidden="1"/>
    </xf>
    <xf numFmtId="4" fontId="10" fillId="0" borderId="0" xfId="0" applyNumberFormat="1" applyFont="1" applyAlignment="1" applyProtection="1">
      <alignment horizontal="center" vertical="center"/>
      <protection locked="0"/>
    </xf>
    <xf numFmtId="0" fontId="2" fillId="3" borderId="0" xfId="0" applyFont="1" applyFill="1"/>
    <xf numFmtId="0" fontId="10" fillId="0" borderId="0" xfId="0" applyFont="1" applyAlignment="1" applyProtection="1">
      <alignment horizontal="center" vertical="center"/>
      <protection locked="0" hidden="1"/>
    </xf>
    <xf numFmtId="10" fontId="2" fillId="0" borderId="0" xfId="1" applyNumberFormat="1" applyFont="1"/>
    <xf numFmtId="10" fontId="2" fillId="0" borderId="0" xfId="0" applyNumberFormat="1" applyFont="1"/>
  </cellXfs>
  <cellStyles count="3">
    <cellStyle name="Hipervínculo" xfId="2" builtinId="8"/>
    <cellStyle name="Normal" xfId="0" builtinId="0"/>
    <cellStyle name="Porcentaje" xfId="1" builtinId="5"/>
  </cellStyles>
  <dxfs count="7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8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151158</xdr:colOff>
      <xdr:row>3</xdr:row>
      <xdr:rowOff>165654</xdr:rowOff>
    </xdr:from>
    <xdr:to>
      <xdr:col>14</xdr:col>
      <xdr:colOff>712307</xdr:colOff>
      <xdr:row>4</xdr:row>
      <xdr:rowOff>98981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E8F63C97-49A3-4E87-B608-A8811EDAE8AC}"/>
            </a:ext>
          </a:extLst>
        </xdr:cNvPr>
        <xdr:cNvSpPr/>
      </xdr:nvSpPr>
      <xdr:spPr>
        <a:xfrm rot="5400000">
          <a:off x="7918381" y="-467344"/>
          <a:ext cx="238127" cy="27614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15</xdr:col>
      <xdr:colOff>49694</xdr:colOff>
      <xdr:row>3</xdr:row>
      <xdr:rowOff>166896</xdr:rowOff>
    </xdr:from>
    <xdr:to>
      <xdr:col>18</xdr:col>
      <xdr:colOff>740877</xdr:colOff>
      <xdr:row>4</xdr:row>
      <xdr:rowOff>100221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314CC552-CCA9-4CEE-A801-921CC6FD6ADA}"/>
            </a:ext>
          </a:extLst>
        </xdr:cNvPr>
        <xdr:cNvSpPr/>
      </xdr:nvSpPr>
      <xdr:spPr>
        <a:xfrm rot="5400000">
          <a:off x="10548935" y="-283470"/>
          <a:ext cx="238125" cy="239615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21</xdr:col>
      <xdr:colOff>149086</xdr:colOff>
      <xdr:row>3</xdr:row>
      <xdr:rowOff>176423</xdr:rowOff>
    </xdr:from>
    <xdr:to>
      <xdr:col>28</xdr:col>
      <xdr:colOff>649771</xdr:colOff>
      <xdr:row>4</xdr:row>
      <xdr:rowOff>100220</xdr:rowOff>
    </xdr:to>
    <xdr:sp macro="" textlink="">
      <xdr:nvSpPr>
        <xdr:cNvPr id="4" name="Cerrar llave 3">
          <a:extLst>
            <a:ext uri="{FF2B5EF4-FFF2-40B4-BE49-F238E27FC236}">
              <a16:creationId xmlns:a16="http://schemas.microsoft.com/office/drawing/2014/main" id="{2134B85A-B7C6-4DC9-8349-AD7259F36EA3}"/>
            </a:ext>
          </a:extLst>
        </xdr:cNvPr>
        <xdr:cNvSpPr/>
      </xdr:nvSpPr>
      <xdr:spPr>
        <a:xfrm rot="5400000">
          <a:off x="14038194" y="241440"/>
          <a:ext cx="228597" cy="135586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10</xdr:col>
      <xdr:colOff>151158</xdr:colOff>
      <xdr:row>3</xdr:row>
      <xdr:rowOff>165654</xdr:rowOff>
    </xdr:from>
    <xdr:to>
      <xdr:col>14</xdr:col>
      <xdr:colOff>712307</xdr:colOff>
      <xdr:row>4</xdr:row>
      <xdr:rowOff>98981</xdr:rowOff>
    </xdr:to>
    <xdr:sp macro="" textlink="">
      <xdr:nvSpPr>
        <xdr:cNvPr id="5" name="Cerrar llave 1">
          <a:extLst>
            <a:ext uri="{FF2B5EF4-FFF2-40B4-BE49-F238E27FC236}">
              <a16:creationId xmlns:a16="http://schemas.microsoft.com/office/drawing/2014/main" id="{FC9A3401-6E9A-43EF-9C00-6FE963C2C5C0}"/>
            </a:ext>
          </a:extLst>
        </xdr:cNvPr>
        <xdr:cNvSpPr/>
      </xdr:nvSpPr>
      <xdr:spPr>
        <a:xfrm rot="5400000">
          <a:off x="7918381" y="-467344"/>
          <a:ext cx="238127" cy="27614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15</xdr:col>
      <xdr:colOff>49694</xdr:colOff>
      <xdr:row>3</xdr:row>
      <xdr:rowOff>166896</xdr:rowOff>
    </xdr:from>
    <xdr:to>
      <xdr:col>18</xdr:col>
      <xdr:colOff>740877</xdr:colOff>
      <xdr:row>4</xdr:row>
      <xdr:rowOff>100221</xdr:rowOff>
    </xdr:to>
    <xdr:sp macro="" textlink="">
      <xdr:nvSpPr>
        <xdr:cNvPr id="6" name="Cerrar llave 2">
          <a:extLst>
            <a:ext uri="{FF2B5EF4-FFF2-40B4-BE49-F238E27FC236}">
              <a16:creationId xmlns:a16="http://schemas.microsoft.com/office/drawing/2014/main" id="{1F736956-DF50-4DD0-91DD-5036D3BCF2E6}"/>
            </a:ext>
          </a:extLst>
        </xdr:cNvPr>
        <xdr:cNvSpPr/>
      </xdr:nvSpPr>
      <xdr:spPr>
        <a:xfrm rot="5400000">
          <a:off x="10548935" y="-283470"/>
          <a:ext cx="238125" cy="239615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21</xdr:col>
      <xdr:colOff>149086</xdr:colOff>
      <xdr:row>3</xdr:row>
      <xdr:rowOff>176423</xdr:rowOff>
    </xdr:from>
    <xdr:to>
      <xdr:col>28</xdr:col>
      <xdr:colOff>649771</xdr:colOff>
      <xdr:row>4</xdr:row>
      <xdr:rowOff>100220</xdr:rowOff>
    </xdr:to>
    <xdr:sp macro="" textlink="">
      <xdr:nvSpPr>
        <xdr:cNvPr id="7" name="Cerrar llave 3">
          <a:extLst>
            <a:ext uri="{FF2B5EF4-FFF2-40B4-BE49-F238E27FC236}">
              <a16:creationId xmlns:a16="http://schemas.microsoft.com/office/drawing/2014/main" id="{55EE1C78-66A9-4B8E-949C-E8D40BF12E81}"/>
            </a:ext>
          </a:extLst>
        </xdr:cNvPr>
        <xdr:cNvSpPr/>
      </xdr:nvSpPr>
      <xdr:spPr>
        <a:xfrm rot="5400000">
          <a:off x="14038194" y="241440"/>
          <a:ext cx="228597" cy="135586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jmontras-my.sharepoint.com/personal/acobos_ajmontras_onmicrosoft_com/Documents/WEB/PRESSUPOST/PRESSUPOST%202025/PRESSUPOST_2025_PLE_11112024.xlsx" TargetMode="External"/><Relationship Id="rId1" Type="http://schemas.openxmlformats.org/officeDocument/2006/relationships/externalLinkPath" Target="https://ajmontras-my.sharepoint.com/personal/acobos_ajmontras_onmicrosoft_com/Documents/WEB/PRESSUPOST/PRESSUPOST%202025/PRESSUPOST_2025_PLE_111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PESES 2025"/>
      <sheetName val="INGRESSOS 2025"/>
      <sheetName val="ANNEX INVERSIONS"/>
      <sheetName val="ANNEX PERSONAL"/>
      <sheetName val="ANNEX BENEFICIS FISCALS"/>
    </sheetNames>
    <sheetDataSet>
      <sheetData sheetId="0"/>
      <sheetData sheetId="1">
        <row r="8">
          <cell r="C8">
            <v>847000</v>
          </cell>
        </row>
        <row r="10">
          <cell r="C10">
            <v>100000</v>
          </cell>
        </row>
        <row r="49">
          <cell r="C49">
            <v>747090</v>
          </cell>
        </row>
        <row r="69">
          <cell r="C69">
            <v>681400</v>
          </cell>
        </row>
        <row r="74">
          <cell r="C74">
            <v>52700</v>
          </cell>
        </row>
        <row r="84">
          <cell r="C84">
            <v>162900</v>
          </cell>
        </row>
        <row r="87">
          <cell r="C87">
            <v>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536F9-4ABB-4A45-A749-262F2062F08E}" name="Tabla31722304" displayName="Tabla31722304" ref="B6:AI36" totalsRowCount="1" headerRowDxfId="70" dataDxfId="69" totalsRowDxfId="68">
  <autoFilter ref="B6:AI35" xr:uid="{00000000-000C-0000-FFFF-FFFF01000000}"/>
  <tableColumns count="34">
    <tableColumn id="1" xr3:uid="{3F992EAB-42DA-4912-98C6-BD1B2A41FCDE}" name="Codi" totalsRowLabel="Total" dataDxfId="66" totalsRowDxfId="67"/>
    <tableColumn id="40" xr3:uid="{4E7E2434-2157-4754-A3BA-5F491971E523}" name="Tipologia personal" dataDxfId="64" totalsRowDxfId="65"/>
    <tableColumn id="10" xr3:uid="{1BF10FE2-D91C-46C9-B763-9987EDC044E3}" name="Codi personal" dataDxfId="62" totalsRowDxfId="63"/>
    <tableColumn id="2" xr3:uid="{C9A540F0-E1B3-48CF-9AFE-72E3CC51D2C6}" name="Denominació lloc de treball" dataDxfId="60" totalsRowDxfId="61"/>
    <tableColumn id="3" xr3:uid="{31F363F1-36F6-46CF-9875-B94B52A12134}" name="Grup" dataDxfId="58" totalsRowDxfId="59"/>
    <tableColumn id="42" xr3:uid="{3740967A-2970-4383-B326-5909C9872889}" name="Nivell" dataDxfId="56" totalsRowDxfId="57"/>
    <tableColumn id="45" xr3:uid="{A56215F9-89CA-4E19-9C35-9D2F5FFEAE54}" name="%_x000a_Jornada" dataDxfId="54" totalsRowDxfId="55"/>
    <tableColumn id="7" xr3:uid="{061116ED-1743-459C-A195-227F0F9668CE}" name="Dotació" dataDxfId="52" totalsRowDxfId="53"/>
    <tableColumn id="8" xr3:uid="{D664976B-14BE-4AAD-810F-A1E187EB3BC5}" name="Situació" dataDxfId="50" totalsRowDxfId="51"/>
    <tableColumn id="4" xr3:uid="{19841C05-73F3-423D-B4B4-A39B9350F813}" name="Retribucions Bàsiques" totalsRowFunction="sum" dataDxfId="48" totalsRowDxfId="49"/>
    <tableColumn id="22" xr3:uid="{29D41D14-F4C2-40A1-B011-10640A7FF517}" name="Org." dataDxfId="46" totalsRowDxfId="47"/>
    <tableColumn id="12" xr3:uid="{E5BC9F90-E827-45A6-A807-5CD9B4006C9F}" name="Pro." dataDxfId="44" totalsRowDxfId="45"/>
    <tableColumn id="11" xr3:uid="{B90D13C2-1852-449D-80FE-F18C41357292}" name="Eco._x000a_(RB)" dataDxfId="42" totalsRowDxfId="43"/>
    <tableColumn id="5" xr3:uid="{26F8BC64-0CA9-4CFE-AB56-990CEB844B5A}" name="Núm._x000a_Trienis" dataDxfId="40" totalsRowDxfId="41"/>
    <tableColumn id="6" xr3:uid="{A3714F40-9757-4E36-A1AE-F55341EFCB11}" name="Triennis" totalsRowFunction="sum" dataDxfId="38" totalsRowDxfId="39"/>
    <tableColumn id="15" xr3:uid="{B3C44348-902F-4D33-9C08-4F24F158E40C}" name="Eco._x000a_(Trien.)" dataDxfId="36" totalsRowDxfId="37"/>
    <tableColumn id="41" xr3:uid="{0F2F91C3-E76A-4793-A06C-E3A77C1067D3}" name="Destí" totalsRowFunction="sum" dataDxfId="34" totalsRowDxfId="35"/>
    <tableColumn id="16" xr3:uid="{461B5A39-CC7E-4FCD-B6CB-799B5F5F9FC5}" name="Eco._x000a_(Destí)" dataDxfId="32" totalsRowDxfId="33"/>
    <tableColumn id="35" xr3:uid="{C80DABBD-605B-4058-AD5C-D8E89BDD62D6}" name="Específic" totalsRowFunction="sum" dataDxfId="30" totalsRowDxfId="31"/>
    <tableColumn id="17" xr3:uid="{BE563C7F-5F24-486E-B39A-206FF4740EFE}" name="Eco._x000a_(Espec.)" dataDxfId="28" totalsRowDxfId="29"/>
    <tableColumn id="36" xr3:uid="{3496CABB-AFE2-4DF9-A533-975BD3DAF2F6}" name="Productivitat" totalsRowFunction="sum" dataDxfId="26" totalsRowDxfId="27"/>
    <tableColumn id="25" xr3:uid="{1EB2DC8D-195E-4829-A351-AB988253DBB2}" name="Eco._x000a_(Prod.)" dataDxfId="24" totalsRowDxfId="25"/>
    <tableColumn id="37" xr3:uid="{BE00F438-19CE-43EB-91CD-2F4578B6DDE9}" name="Gratificacions" totalsRowFunction="sum" dataDxfId="22" totalsRowDxfId="23"/>
    <tableColumn id="26" xr3:uid="{CDFB8C77-5453-46F2-85A2-141D2D060179}" name="Eco._x000a_(Grat.)" dataDxfId="20" totalsRowDxfId="21"/>
    <tableColumn id="38" xr3:uid="{D97C99AE-5D49-4FA0-A7CC-F473AE1B3160}" name="Altres incentius al rendiment" totalsRowFunction="sum" dataDxfId="18" totalsRowDxfId="19"/>
    <tableColumn id="20" xr3:uid="{0FCC1EFF-25D4-4FC9-81A1-A51DC3EDAC16}" name="Eco._x000a_(Altres)" dataDxfId="16" totalsRowDxfId="17"/>
    <tableColumn id="39" xr3:uid="{311AE5E3-A358-4BCB-94FC-ABE2E9716277}" name="Dedicació especial " totalsRowFunction="sum" dataDxfId="14" totalsRowDxfId="15"/>
    <tableColumn id="21" xr3:uid="{533078A6-5F85-444A-93A9-DCF59BF16F8F}" name="Eco._x000a_(Ded.)" dataDxfId="12" totalsRowDxfId="13"/>
    <tableColumn id="46" xr3:uid="{452303FC-F744-4020-A5AF-8F1ECE1C9456}" name="Total retribucions per lloc" totalsRowFunction="sum" dataDxfId="10" totalsRowDxfId="11"/>
    <tableColumn id="13" xr3:uid="{D0E50A6F-DC19-44B7-8785-0805F9FA4245}" name="Total retribucions" totalsRowFunction="sum" dataDxfId="8" totalsRowDxfId="9"/>
    <tableColumn id="47" xr3:uid="{9F6AFD60-66A2-4419-A7AC-2C7314DF7366}" name="% Seguretat Social" totalsRowFunction="average" dataDxfId="6" totalsRowDxfId="7"/>
    <tableColumn id="43" xr3:uid="{D35FF124-E636-4C49-AFED-2F1E6970369D}" name="Seguretat Social" totalsRowFunction="sum" dataDxfId="4" totalsRowDxfId="5"/>
    <tableColumn id="18" xr3:uid="{3CB3971B-D45A-44EE-863A-1CB46329C530}" name="Eco._x000a_(SS)" dataDxfId="2" totalsRowDxfId="3"/>
    <tableColumn id="9" xr3:uid="{1B76F8DC-20E1-4F3D-9C6C-0AE420A87E07}" name="TOTAL _x000a_COST " totalsRowFunction="sum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944B-AE12-4B87-9EEF-351999D4D992}">
  <sheetPr>
    <pageSetUpPr fitToPage="1"/>
  </sheetPr>
  <dimension ref="B1:AM39"/>
  <sheetViews>
    <sheetView tabSelected="1" topLeftCell="D1" zoomScale="115" zoomScaleNormal="115" workbookViewId="0">
      <pane xSplit="2" topLeftCell="F1" activePane="topRight" state="frozen"/>
      <selection activeCell="D1" sqref="D1"/>
      <selection pane="topRight" activeCell="D23" sqref="A23:XFD23"/>
    </sheetView>
  </sheetViews>
  <sheetFormatPr baseColWidth="10" defaultColWidth="10.28515625" defaultRowHeight="16.5" customHeight="1" outlineLevelCol="1" x14ac:dyDescent="0.2"/>
  <cols>
    <col min="1" max="1" width="3.7109375" style="1" customWidth="1"/>
    <col min="2" max="2" width="28.140625" style="1" bestFit="1" customWidth="1"/>
    <col min="3" max="3" width="17.5703125" style="1" bestFit="1" customWidth="1"/>
    <col min="4" max="4" width="7.140625" style="1" customWidth="1"/>
    <col min="5" max="5" width="16.7109375" style="1" customWidth="1"/>
    <col min="6" max="6" width="6.140625" style="1" customWidth="1"/>
    <col min="7" max="7" width="4.85546875" style="1" customWidth="1"/>
    <col min="8" max="8" width="6.5703125" style="1" customWidth="1"/>
    <col min="9" max="9" width="6.7109375" style="1" customWidth="1"/>
    <col min="10" max="10" width="10.85546875" style="1" hidden="1" customWidth="1"/>
    <col min="11" max="11" width="12.5703125" style="1" customWidth="1" outlineLevel="1"/>
    <col min="12" max="14" width="8.28515625" style="1" customWidth="1" outlineLevel="1"/>
    <col min="15" max="15" width="6.28515625" style="1" customWidth="1" outlineLevel="1"/>
    <col min="16" max="16" width="10.85546875" style="1" customWidth="1" outlineLevel="1"/>
    <col min="17" max="17" width="7" style="1" customWidth="1" outlineLevel="1"/>
    <col min="18" max="18" width="9" style="1" customWidth="1" outlineLevel="1"/>
    <col min="19" max="19" width="9.85546875" style="1" customWidth="1" outlineLevel="1"/>
    <col min="20" max="20" width="11.28515625" style="1" bestFit="1" customWidth="1"/>
    <col min="21" max="21" width="10.5703125" style="1" bestFit="1" customWidth="1"/>
    <col min="22" max="22" width="14.28515625" style="1" bestFit="1" customWidth="1"/>
    <col min="23" max="23" width="8.28515625" style="1" customWidth="1"/>
    <col min="24" max="24" width="14.5703125" style="1" hidden="1" customWidth="1"/>
    <col min="25" max="25" width="9.7109375" style="1" hidden="1" customWidth="1"/>
    <col min="26" max="26" width="11.42578125" style="1" hidden="1" customWidth="1"/>
    <col min="27" max="27" width="10.42578125" style="1" hidden="1" customWidth="1"/>
    <col min="28" max="28" width="14.140625" style="1" hidden="1" customWidth="1"/>
    <col min="29" max="29" width="9.5703125" style="1" hidden="1" customWidth="1"/>
    <col min="30" max="30" width="17.28515625" style="1" hidden="1" customWidth="1"/>
    <col min="31" max="31" width="10.28515625" style="1" customWidth="1"/>
    <col min="32" max="32" width="8.5703125" style="1" customWidth="1"/>
    <col min="33" max="33" width="9.28515625" style="1" customWidth="1"/>
    <col min="34" max="34" width="6.140625" style="1" customWidth="1"/>
    <col min="35" max="35" width="9.7109375" style="1" bestFit="1" customWidth="1"/>
    <col min="36" max="36" width="10.28515625" style="1"/>
    <col min="37" max="37" width="5.140625" style="1" bestFit="1" customWidth="1"/>
    <col min="38" max="16384" width="10.28515625" style="1"/>
  </cols>
  <sheetData>
    <row r="1" spans="2:37" ht="16.5" customHeight="1" x14ac:dyDescent="0.2">
      <c r="I1" s="2"/>
    </row>
    <row r="2" spans="2:37" ht="16.5" customHeight="1" x14ac:dyDescent="0.2">
      <c r="B2" s="3" t="s">
        <v>0</v>
      </c>
      <c r="C2" s="3"/>
      <c r="D2" s="3"/>
      <c r="E2" s="3"/>
      <c r="F2" s="4"/>
      <c r="J2" s="3" t="s">
        <v>1</v>
      </c>
      <c r="K2" s="5"/>
    </row>
    <row r="4" spans="2:37" ht="24" customHeight="1" x14ac:dyDescent="0.2">
      <c r="B4" s="3" t="s">
        <v>2</v>
      </c>
      <c r="C4" s="3"/>
      <c r="D4" s="3"/>
      <c r="E4" s="6"/>
      <c r="F4" s="7"/>
      <c r="K4" s="8" t="s">
        <v>3</v>
      </c>
      <c r="L4" s="8"/>
      <c r="M4" s="8"/>
      <c r="N4" s="8"/>
      <c r="O4" s="8"/>
      <c r="P4" s="8" t="s">
        <v>4</v>
      </c>
      <c r="Q4" s="8"/>
      <c r="R4" s="8"/>
      <c r="S4" s="8"/>
      <c r="T4" s="9"/>
      <c r="V4" s="9"/>
      <c r="W4" s="9"/>
      <c r="X4" s="9"/>
      <c r="Y4" s="9" t="s">
        <v>5</v>
      </c>
      <c r="Z4" s="9"/>
      <c r="AA4" s="9"/>
      <c r="AB4" s="9"/>
    </row>
    <row r="5" spans="2:37" ht="16.5" customHeight="1" x14ac:dyDescent="0.2">
      <c r="B5" s="3"/>
      <c r="C5" s="3"/>
      <c r="D5" s="3"/>
      <c r="E5" s="3"/>
      <c r="F5" s="3"/>
      <c r="R5" s="10"/>
      <c r="S5" s="10" t="s">
        <v>6</v>
      </c>
      <c r="AF5" s="10" t="s">
        <v>7</v>
      </c>
    </row>
    <row r="6" spans="2:37" s="10" customFormat="1" ht="48" customHeight="1" x14ac:dyDescent="0.2"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20</v>
      </c>
      <c r="O6" s="11" t="s">
        <v>21</v>
      </c>
      <c r="P6" s="11" t="s">
        <v>22</v>
      </c>
      <c r="Q6" s="11" t="s">
        <v>23</v>
      </c>
      <c r="R6" s="11" t="s">
        <v>24</v>
      </c>
      <c r="S6" s="11" t="s">
        <v>25</v>
      </c>
      <c r="T6" s="11" t="s">
        <v>26</v>
      </c>
      <c r="U6" s="11" t="s">
        <v>27</v>
      </c>
      <c r="V6" s="11" t="s">
        <v>28</v>
      </c>
      <c r="W6" s="11" t="s">
        <v>29</v>
      </c>
      <c r="X6" s="11" t="s">
        <v>30</v>
      </c>
      <c r="Y6" s="11" t="s">
        <v>31</v>
      </c>
      <c r="Z6" s="11" t="s">
        <v>32</v>
      </c>
      <c r="AA6" s="11" t="s">
        <v>33</v>
      </c>
      <c r="AB6" s="11" t="s">
        <v>34</v>
      </c>
      <c r="AC6" s="11" t="s">
        <v>35</v>
      </c>
      <c r="AD6" s="11" t="s">
        <v>36</v>
      </c>
      <c r="AE6" s="11" t="s">
        <v>37</v>
      </c>
      <c r="AF6" s="11" t="s">
        <v>38</v>
      </c>
      <c r="AG6" s="11" t="s">
        <v>39</v>
      </c>
      <c r="AH6" s="11" t="s">
        <v>40</v>
      </c>
      <c r="AI6" s="12" t="s">
        <v>41</v>
      </c>
      <c r="AK6" s="13"/>
    </row>
    <row r="7" spans="2:37" s="10" customFormat="1" ht="16.5" customHeight="1" x14ac:dyDescent="0.2">
      <c r="B7" s="14">
        <v>1</v>
      </c>
      <c r="C7" s="15" t="s">
        <v>42</v>
      </c>
      <c r="D7" s="16" t="s">
        <v>43</v>
      </c>
      <c r="E7" s="15" t="s">
        <v>44</v>
      </c>
      <c r="F7" s="14" t="s">
        <v>45</v>
      </c>
      <c r="G7" s="14"/>
      <c r="H7" s="17">
        <v>1</v>
      </c>
      <c r="I7" s="18">
        <v>1</v>
      </c>
      <c r="J7" s="14"/>
      <c r="K7" s="19">
        <v>32462.880000000001</v>
      </c>
      <c r="L7" s="20"/>
      <c r="M7" s="14">
        <v>9120</v>
      </c>
      <c r="N7" s="14">
        <v>1000</v>
      </c>
      <c r="O7" s="21"/>
      <c r="P7" s="22">
        <v>0</v>
      </c>
      <c r="Q7" s="16" t="s">
        <v>46</v>
      </c>
      <c r="R7" s="22">
        <v>0</v>
      </c>
      <c r="S7" s="16" t="s">
        <v>46</v>
      </c>
      <c r="T7" s="22">
        <v>0</v>
      </c>
      <c r="U7" s="16" t="s">
        <v>46</v>
      </c>
      <c r="V7" s="22">
        <v>0</v>
      </c>
      <c r="W7" s="16" t="s">
        <v>46</v>
      </c>
      <c r="X7" s="22">
        <v>0</v>
      </c>
      <c r="Y7" s="16" t="s">
        <v>46</v>
      </c>
      <c r="Z7" s="22">
        <v>0</v>
      </c>
      <c r="AA7" s="16" t="s">
        <v>46</v>
      </c>
      <c r="AB7" s="22">
        <v>0</v>
      </c>
      <c r="AC7" s="16" t="s">
        <v>46</v>
      </c>
      <c r="AD7" s="22">
        <v>32462.880000000001</v>
      </c>
      <c r="AE7" s="22">
        <v>32462.880000000001</v>
      </c>
      <c r="AF7" s="23">
        <v>0.28000000000000003</v>
      </c>
      <c r="AG7" s="22">
        <v>9089.61</v>
      </c>
      <c r="AH7" s="16">
        <v>16000</v>
      </c>
      <c r="AI7" s="22">
        <v>41552.49</v>
      </c>
      <c r="AK7" s="13"/>
    </row>
    <row r="8" spans="2:37" s="10" customFormat="1" ht="16.5" customHeight="1" x14ac:dyDescent="0.2">
      <c r="B8" s="14">
        <v>2</v>
      </c>
      <c r="C8" s="15" t="s">
        <v>42</v>
      </c>
      <c r="D8" s="16" t="s">
        <v>43</v>
      </c>
      <c r="E8" s="15" t="s">
        <v>47</v>
      </c>
      <c r="F8" s="14" t="s">
        <v>45</v>
      </c>
      <c r="G8" s="14"/>
      <c r="H8" s="17">
        <v>0.6</v>
      </c>
      <c r="I8" s="18">
        <v>5</v>
      </c>
      <c r="J8" s="14"/>
      <c r="K8" s="19">
        <v>61200.6</v>
      </c>
      <c r="L8" s="20"/>
      <c r="M8" s="14">
        <v>9121</v>
      </c>
      <c r="N8" s="14">
        <v>1000</v>
      </c>
      <c r="O8" s="21"/>
      <c r="P8" s="22">
        <v>0</v>
      </c>
      <c r="Q8" s="16" t="s">
        <v>46</v>
      </c>
      <c r="R8" s="22">
        <v>0</v>
      </c>
      <c r="S8" s="16" t="s">
        <v>46</v>
      </c>
      <c r="T8" s="22">
        <v>0</v>
      </c>
      <c r="U8" s="16" t="s">
        <v>46</v>
      </c>
      <c r="V8" s="22">
        <v>0</v>
      </c>
      <c r="W8" s="16" t="s">
        <v>46</v>
      </c>
      <c r="X8" s="22">
        <v>0</v>
      </c>
      <c r="Y8" s="16" t="s">
        <v>46</v>
      </c>
      <c r="Z8" s="22">
        <v>0</v>
      </c>
      <c r="AA8" s="16" t="s">
        <v>46</v>
      </c>
      <c r="AB8" s="22">
        <v>0</v>
      </c>
      <c r="AC8" s="16" t="s">
        <v>46</v>
      </c>
      <c r="AD8" s="22">
        <v>61200.6</v>
      </c>
      <c r="AE8" s="22">
        <v>61200.6</v>
      </c>
      <c r="AF8" s="23">
        <v>0.28000000000000003</v>
      </c>
      <c r="AG8" s="22">
        <v>17136.169999999998</v>
      </c>
      <c r="AH8" s="16">
        <v>16000</v>
      </c>
      <c r="AI8" s="22">
        <v>78336.77</v>
      </c>
      <c r="AK8" s="13"/>
    </row>
    <row r="9" spans="2:37" s="10" customFormat="1" ht="16.5" customHeight="1" x14ac:dyDescent="0.2">
      <c r="B9" s="14">
        <v>3</v>
      </c>
      <c r="C9" s="15" t="s">
        <v>48</v>
      </c>
      <c r="D9" s="16" t="s">
        <v>48</v>
      </c>
      <c r="E9" s="15" t="s">
        <v>49</v>
      </c>
      <c r="F9" s="14" t="s">
        <v>50</v>
      </c>
      <c r="G9" s="14">
        <v>26</v>
      </c>
      <c r="H9" s="17">
        <v>1</v>
      </c>
      <c r="I9" s="18">
        <v>1</v>
      </c>
      <c r="J9" s="17" t="s">
        <v>51</v>
      </c>
      <c r="K9" s="19">
        <v>18576.599999999999</v>
      </c>
      <c r="L9" s="20"/>
      <c r="M9" s="14">
        <v>9200</v>
      </c>
      <c r="N9" s="14">
        <v>12000</v>
      </c>
      <c r="O9" s="21">
        <v>2</v>
      </c>
      <c r="P9" s="22">
        <v>1429.96</v>
      </c>
      <c r="Q9" s="16">
        <v>12006</v>
      </c>
      <c r="R9" s="22">
        <v>11695.32</v>
      </c>
      <c r="S9" s="16">
        <v>12100</v>
      </c>
      <c r="T9" s="22">
        <v>30045.26</v>
      </c>
      <c r="U9" s="16">
        <v>12101</v>
      </c>
      <c r="V9" s="22">
        <v>0</v>
      </c>
      <c r="W9" s="16" t="s">
        <v>46</v>
      </c>
      <c r="X9" s="22">
        <v>0</v>
      </c>
      <c r="Y9" s="16" t="s">
        <v>46</v>
      </c>
      <c r="Z9" s="22">
        <v>0</v>
      </c>
      <c r="AA9" s="16" t="s">
        <v>46</v>
      </c>
      <c r="AB9" s="22">
        <v>0</v>
      </c>
      <c r="AC9" s="16" t="s">
        <v>46</v>
      </c>
      <c r="AD9" s="22">
        <v>61747.14</v>
      </c>
      <c r="AE9" s="22">
        <v>61747.14</v>
      </c>
      <c r="AF9" s="23">
        <v>0.28000000000000003</v>
      </c>
      <c r="AG9" s="22">
        <v>17289.2</v>
      </c>
      <c r="AH9" s="16">
        <v>16000</v>
      </c>
      <c r="AI9" s="22">
        <v>79036.34</v>
      </c>
      <c r="AK9" s="13"/>
    </row>
    <row r="10" spans="2:37" s="10" customFormat="1" ht="16.5" customHeight="1" x14ac:dyDescent="0.2">
      <c r="B10" s="14">
        <v>4</v>
      </c>
      <c r="C10" s="15" t="s">
        <v>52</v>
      </c>
      <c r="D10" s="16" t="s">
        <v>53</v>
      </c>
      <c r="E10" s="15" t="s">
        <v>54</v>
      </c>
      <c r="F10" s="14" t="s">
        <v>50</v>
      </c>
      <c r="G10" s="14">
        <v>22</v>
      </c>
      <c r="H10" s="17">
        <v>0.64</v>
      </c>
      <c r="I10" s="18">
        <v>1</v>
      </c>
      <c r="J10" s="17" t="s">
        <v>55</v>
      </c>
      <c r="K10" s="19">
        <v>11889.08</v>
      </c>
      <c r="L10" s="20"/>
      <c r="M10" s="14">
        <v>1510</v>
      </c>
      <c r="N10" s="14">
        <v>12000</v>
      </c>
      <c r="O10" s="21">
        <v>4</v>
      </c>
      <c r="P10" s="22">
        <v>1830.5</v>
      </c>
      <c r="Q10" s="16">
        <v>12006</v>
      </c>
      <c r="R10" s="22">
        <v>5465.6</v>
      </c>
      <c r="S10" s="16">
        <v>12100</v>
      </c>
      <c r="T10" s="22">
        <v>13400.8</v>
      </c>
      <c r="U10" s="16">
        <v>12101</v>
      </c>
      <c r="V10" s="22">
        <v>4986.9399999999996</v>
      </c>
      <c r="W10" s="16">
        <v>15000</v>
      </c>
      <c r="X10" s="22">
        <v>0</v>
      </c>
      <c r="Y10" s="16" t="s">
        <v>46</v>
      </c>
      <c r="Z10" s="22">
        <v>0</v>
      </c>
      <c r="AA10" s="16" t="s">
        <v>46</v>
      </c>
      <c r="AB10" s="22">
        <v>0</v>
      </c>
      <c r="AC10" s="16" t="s">
        <v>46</v>
      </c>
      <c r="AD10" s="22">
        <v>37572.92</v>
      </c>
      <c r="AE10" s="22">
        <v>37572.92</v>
      </c>
      <c r="AF10" s="23">
        <v>0.28000000000000003</v>
      </c>
      <c r="AG10" s="22">
        <v>10520.42</v>
      </c>
      <c r="AH10" s="16">
        <v>16000</v>
      </c>
      <c r="AI10" s="22">
        <v>48093.34</v>
      </c>
      <c r="AK10" s="13"/>
    </row>
    <row r="11" spans="2:37" s="30" customFormat="1" ht="16.5" customHeight="1" x14ac:dyDescent="0.2">
      <c r="B11" s="14">
        <v>5</v>
      </c>
      <c r="C11" s="24" t="s">
        <v>56</v>
      </c>
      <c r="D11" s="16" t="s">
        <v>53</v>
      </c>
      <c r="E11" s="15" t="s">
        <v>57</v>
      </c>
      <c r="F11" s="14" t="s">
        <v>58</v>
      </c>
      <c r="G11" s="14">
        <v>14</v>
      </c>
      <c r="H11" s="25">
        <v>1</v>
      </c>
      <c r="I11" s="26">
        <v>1</v>
      </c>
      <c r="J11" s="25" t="s">
        <v>55</v>
      </c>
      <c r="K11" s="19">
        <v>10037.719999999999</v>
      </c>
      <c r="L11" s="27"/>
      <c r="M11" s="28">
        <v>1320</v>
      </c>
      <c r="N11" s="29">
        <v>13000</v>
      </c>
      <c r="O11" s="21">
        <v>8</v>
      </c>
      <c r="P11" s="22">
        <v>2403.52</v>
      </c>
      <c r="Q11" s="29">
        <v>13000</v>
      </c>
      <c r="R11" s="22">
        <v>5109.58</v>
      </c>
      <c r="S11" s="29">
        <v>13002</v>
      </c>
      <c r="T11" s="22">
        <v>11869.48</v>
      </c>
      <c r="U11" s="29">
        <v>13002</v>
      </c>
      <c r="V11" s="22">
        <v>4877.18</v>
      </c>
      <c r="W11" s="29">
        <v>13002</v>
      </c>
      <c r="X11" s="22">
        <v>0</v>
      </c>
      <c r="Y11" s="29" t="s">
        <v>46</v>
      </c>
      <c r="Z11" s="22">
        <v>0</v>
      </c>
      <c r="AA11" s="29" t="s">
        <v>46</v>
      </c>
      <c r="AB11" s="22">
        <v>0</v>
      </c>
      <c r="AC11" s="22"/>
      <c r="AD11" s="22">
        <v>34297.480000000003</v>
      </c>
      <c r="AE11" s="22">
        <v>34297.480000000003</v>
      </c>
      <c r="AF11" s="23">
        <v>0.28000000000000003</v>
      </c>
      <c r="AG11" s="22">
        <v>9603.2900000000009</v>
      </c>
      <c r="AH11" s="16">
        <v>16000</v>
      </c>
      <c r="AI11" s="22">
        <v>43900.77</v>
      </c>
      <c r="AK11" s="31"/>
    </row>
    <row r="12" spans="2:37" s="10" customFormat="1" ht="16.5" customHeight="1" x14ac:dyDescent="0.2">
      <c r="B12" s="14">
        <v>6</v>
      </c>
      <c r="C12" s="15" t="s">
        <v>52</v>
      </c>
      <c r="D12" s="16" t="s">
        <v>59</v>
      </c>
      <c r="E12" s="15" t="s">
        <v>57</v>
      </c>
      <c r="F12" s="14" t="s">
        <v>58</v>
      </c>
      <c r="G12" s="14">
        <v>14</v>
      </c>
      <c r="H12" s="17">
        <v>1</v>
      </c>
      <c r="I12" s="18">
        <v>1</v>
      </c>
      <c r="J12" s="17" t="s">
        <v>55</v>
      </c>
      <c r="K12" s="19">
        <v>10037.719999999999</v>
      </c>
      <c r="L12" s="20"/>
      <c r="M12" s="14">
        <v>1320</v>
      </c>
      <c r="N12" s="14">
        <v>12004</v>
      </c>
      <c r="O12" s="21">
        <v>0</v>
      </c>
      <c r="P12" s="22">
        <v>0</v>
      </c>
      <c r="Q12" s="16">
        <v>12006</v>
      </c>
      <c r="R12" s="22">
        <v>5109.58</v>
      </c>
      <c r="S12" s="16">
        <v>12100</v>
      </c>
      <c r="T12" s="22">
        <v>11869.48</v>
      </c>
      <c r="U12" s="16">
        <v>12101</v>
      </c>
      <c r="V12" s="22">
        <v>4877.18</v>
      </c>
      <c r="W12" s="16">
        <v>15000</v>
      </c>
      <c r="X12" s="22">
        <v>0</v>
      </c>
      <c r="Y12" s="16" t="s">
        <v>46</v>
      </c>
      <c r="Z12" s="22">
        <v>0</v>
      </c>
      <c r="AA12" s="16" t="s">
        <v>46</v>
      </c>
      <c r="AB12" s="22">
        <v>0</v>
      </c>
      <c r="AC12" s="16" t="s">
        <v>46</v>
      </c>
      <c r="AD12" s="22">
        <v>31893.96</v>
      </c>
      <c r="AE12" s="22">
        <v>31893.96</v>
      </c>
      <c r="AF12" s="23">
        <v>0.28000000000000003</v>
      </c>
      <c r="AG12" s="22">
        <v>8930.31</v>
      </c>
      <c r="AH12" s="16">
        <v>16000</v>
      </c>
      <c r="AI12" s="22">
        <v>40824.269999999997</v>
      </c>
      <c r="AK12" s="13"/>
    </row>
    <row r="13" spans="2:37" s="30" customFormat="1" ht="16.5" customHeight="1" x14ac:dyDescent="0.2">
      <c r="B13" s="14">
        <v>7</v>
      </c>
      <c r="C13" s="24" t="s">
        <v>56</v>
      </c>
      <c r="D13" s="16" t="s">
        <v>59</v>
      </c>
      <c r="E13" s="15" t="s">
        <v>60</v>
      </c>
      <c r="F13" s="14" t="s">
        <v>58</v>
      </c>
      <c r="G13" s="14">
        <v>18</v>
      </c>
      <c r="H13" s="25">
        <v>1</v>
      </c>
      <c r="I13" s="26">
        <v>1</v>
      </c>
      <c r="J13" s="25" t="s">
        <v>55</v>
      </c>
      <c r="K13" s="19">
        <v>10037.719999999999</v>
      </c>
      <c r="L13" s="27"/>
      <c r="M13" s="28">
        <v>9200</v>
      </c>
      <c r="N13" s="29">
        <v>13000</v>
      </c>
      <c r="O13" s="21">
        <v>0</v>
      </c>
      <c r="P13" s="22">
        <v>0</v>
      </c>
      <c r="Q13" s="29">
        <v>13000</v>
      </c>
      <c r="R13" s="22">
        <v>6613.18</v>
      </c>
      <c r="S13" s="29">
        <v>13002</v>
      </c>
      <c r="T13" s="22">
        <v>3972.08</v>
      </c>
      <c r="U13" s="29">
        <v>13002</v>
      </c>
      <c r="V13" s="22">
        <v>1406.86</v>
      </c>
      <c r="W13" s="29">
        <v>13002</v>
      </c>
      <c r="X13" s="22">
        <v>0</v>
      </c>
      <c r="Y13" s="29" t="s">
        <v>46</v>
      </c>
      <c r="Z13" s="22">
        <v>0</v>
      </c>
      <c r="AA13" s="29" t="s">
        <v>46</v>
      </c>
      <c r="AB13" s="22">
        <v>0</v>
      </c>
      <c r="AC13" s="22" t="s">
        <v>46</v>
      </c>
      <c r="AD13" s="22">
        <v>22029.84</v>
      </c>
      <c r="AE13" s="22">
        <v>22029.84</v>
      </c>
      <c r="AF13" s="23">
        <v>0.28000000000000003</v>
      </c>
      <c r="AG13" s="22">
        <v>6168.36</v>
      </c>
      <c r="AH13" s="16">
        <v>16000</v>
      </c>
      <c r="AI13" s="22">
        <v>28198.2</v>
      </c>
      <c r="AK13" s="31"/>
    </row>
    <row r="14" spans="2:37" s="30" customFormat="1" ht="16.5" customHeight="1" x14ac:dyDescent="0.2">
      <c r="B14" s="14">
        <v>9</v>
      </c>
      <c r="C14" s="15" t="s">
        <v>56</v>
      </c>
      <c r="D14" s="16" t="s">
        <v>59</v>
      </c>
      <c r="E14" s="15" t="s">
        <v>62</v>
      </c>
      <c r="F14" s="14" t="s">
        <v>58</v>
      </c>
      <c r="G14" s="14">
        <v>18</v>
      </c>
      <c r="H14" s="25">
        <v>0.5</v>
      </c>
      <c r="I14" s="26">
        <v>1</v>
      </c>
      <c r="J14" s="25" t="s">
        <v>51</v>
      </c>
      <c r="K14" s="19">
        <v>3584.9</v>
      </c>
      <c r="L14" s="27"/>
      <c r="M14" s="28">
        <v>3231</v>
      </c>
      <c r="N14" s="29">
        <v>13000</v>
      </c>
      <c r="O14" s="21">
        <v>0</v>
      </c>
      <c r="P14" s="22">
        <v>0</v>
      </c>
      <c r="Q14" s="29">
        <v>13000</v>
      </c>
      <c r="R14" s="22">
        <v>2361.9</v>
      </c>
      <c r="S14" s="29">
        <v>13002</v>
      </c>
      <c r="T14" s="22">
        <v>1687</v>
      </c>
      <c r="U14" s="29">
        <v>13002</v>
      </c>
      <c r="V14" s="22">
        <v>0</v>
      </c>
      <c r="W14" s="29">
        <v>13002</v>
      </c>
      <c r="X14" s="22">
        <v>0</v>
      </c>
      <c r="Y14" s="29" t="s">
        <v>46</v>
      </c>
      <c r="Z14" s="22">
        <v>0</v>
      </c>
      <c r="AA14" s="29" t="s">
        <v>46</v>
      </c>
      <c r="AB14" s="22">
        <v>0</v>
      </c>
      <c r="AC14" s="29" t="s">
        <v>46</v>
      </c>
      <c r="AD14" s="22">
        <v>7633.8</v>
      </c>
      <c r="AE14" s="22">
        <v>7633.8</v>
      </c>
      <c r="AF14" s="23">
        <v>0.28000000000000003</v>
      </c>
      <c r="AG14" s="22">
        <v>2137.46</v>
      </c>
      <c r="AH14" s="16">
        <v>16000</v>
      </c>
      <c r="AI14" s="22">
        <v>9771.26</v>
      </c>
      <c r="AK14" s="31"/>
    </row>
    <row r="15" spans="2:37" s="30" customFormat="1" ht="16.5" customHeight="1" x14ac:dyDescent="0.2">
      <c r="B15" s="14">
        <v>10</v>
      </c>
      <c r="C15" s="15" t="s">
        <v>63</v>
      </c>
      <c r="D15" s="16" t="s">
        <v>64</v>
      </c>
      <c r="E15" s="15" t="s">
        <v>65</v>
      </c>
      <c r="F15" s="14" t="s">
        <v>66</v>
      </c>
      <c r="G15" s="14">
        <v>22</v>
      </c>
      <c r="H15" s="25">
        <v>1</v>
      </c>
      <c r="I15" s="26">
        <v>1</v>
      </c>
      <c r="J15" s="25" t="s">
        <v>55</v>
      </c>
      <c r="K15" s="19">
        <v>12060.44</v>
      </c>
      <c r="L15" s="27"/>
      <c r="M15" s="28">
        <v>3231</v>
      </c>
      <c r="N15" s="29">
        <v>13100</v>
      </c>
      <c r="O15" s="21">
        <v>11</v>
      </c>
      <c r="P15" s="22">
        <v>4855.62</v>
      </c>
      <c r="Q15" s="29">
        <v>13100</v>
      </c>
      <c r="R15" s="22">
        <v>8540</v>
      </c>
      <c r="S15" s="29">
        <v>13102</v>
      </c>
      <c r="T15" s="22">
        <v>17768.38</v>
      </c>
      <c r="U15" s="29">
        <v>13102</v>
      </c>
      <c r="V15" s="22">
        <v>7155.4</v>
      </c>
      <c r="W15" s="29">
        <v>13102</v>
      </c>
      <c r="X15" s="22">
        <v>0</v>
      </c>
      <c r="Y15" s="29" t="s">
        <v>46</v>
      </c>
      <c r="Z15" s="22">
        <v>0</v>
      </c>
      <c r="AA15" s="29" t="s">
        <v>46</v>
      </c>
      <c r="AB15" s="22">
        <v>0</v>
      </c>
      <c r="AC15" s="29" t="s">
        <v>46</v>
      </c>
      <c r="AD15" s="22">
        <v>50379.839999999997</v>
      </c>
      <c r="AE15" s="22">
        <v>50379.839999999997</v>
      </c>
      <c r="AF15" s="23">
        <v>0.28000000000000003</v>
      </c>
      <c r="AG15" s="22">
        <v>14106.36</v>
      </c>
      <c r="AH15" s="16">
        <v>16000</v>
      </c>
      <c r="AI15" s="32">
        <v>64486.2</v>
      </c>
      <c r="AK15" s="31"/>
    </row>
    <row r="16" spans="2:37" s="10" customFormat="1" ht="16.5" customHeight="1" x14ac:dyDescent="0.2">
      <c r="B16" s="14">
        <v>11</v>
      </c>
      <c r="C16" s="15" t="s">
        <v>63</v>
      </c>
      <c r="D16" s="16" t="s">
        <v>64</v>
      </c>
      <c r="E16" s="15" t="s">
        <v>60</v>
      </c>
      <c r="F16" s="14" t="s">
        <v>58</v>
      </c>
      <c r="G16" s="14">
        <v>18</v>
      </c>
      <c r="H16" s="17">
        <v>1</v>
      </c>
      <c r="I16" s="33">
        <v>1</v>
      </c>
      <c r="J16" s="17" t="s">
        <v>55</v>
      </c>
      <c r="K16" s="19">
        <v>10037.719999999999</v>
      </c>
      <c r="L16" s="20"/>
      <c r="M16" s="14">
        <v>9200</v>
      </c>
      <c r="N16" s="16">
        <v>13000</v>
      </c>
      <c r="O16" s="21">
        <v>12</v>
      </c>
      <c r="P16" s="22">
        <v>3605.28</v>
      </c>
      <c r="Q16" s="29">
        <v>13000</v>
      </c>
      <c r="R16" s="22">
        <v>6613.18</v>
      </c>
      <c r="S16" s="29">
        <v>13002</v>
      </c>
      <c r="T16" s="22">
        <v>15503.04</v>
      </c>
      <c r="U16" s="29">
        <v>13002</v>
      </c>
      <c r="V16" s="22">
        <v>6587.28</v>
      </c>
      <c r="W16" s="29">
        <v>13002</v>
      </c>
      <c r="X16" s="22">
        <v>0</v>
      </c>
      <c r="Y16" s="29" t="s">
        <v>46</v>
      </c>
      <c r="Z16" s="22">
        <v>0</v>
      </c>
      <c r="AA16" s="29" t="s">
        <v>46</v>
      </c>
      <c r="AB16" s="22">
        <v>0</v>
      </c>
      <c r="AC16" s="29" t="s">
        <v>46</v>
      </c>
      <c r="AD16" s="22">
        <v>42346.5</v>
      </c>
      <c r="AE16" s="22">
        <v>42346.5</v>
      </c>
      <c r="AF16" s="23">
        <v>0.28000000000000003</v>
      </c>
      <c r="AG16" s="22">
        <v>11857.02</v>
      </c>
      <c r="AH16" s="16">
        <v>16000</v>
      </c>
      <c r="AI16" s="32">
        <v>54203.519999999997</v>
      </c>
      <c r="AK16" s="13"/>
    </row>
    <row r="17" spans="2:39" s="10" customFormat="1" ht="16.5" customHeight="1" x14ac:dyDescent="0.2">
      <c r="B17" s="14">
        <v>12</v>
      </c>
      <c r="C17" s="15" t="s">
        <v>63</v>
      </c>
      <c r="D17" s="16" t="s">
        <v>64</v>
      </c>
      <c r="E17" s="15" t="s">
        <v>60</v>
      </c>
      <c r="F17" s="14" t="s">
        <v>58</v>
      </c>
      <c r="G17" s="14">
        <v>16</v>
      </c>
      <c r="H17" s="17">
        <v>1</v>
      </c>
      <c r="I17" s="33">
        <v>1</v>
      </c>
      <c r="J17" s="17" t="s">
        <v>55</v>
      </c>
      <c r="K17" s="19">
        <v>10037.719999999999</v>
      </c>
      <c r="L17" s="20"/>
      <c r="M17" s="14">
        <v>9200</v>
      </c>
      <c r="N17" s="16">
        <v>13000</v>
      </c>
      <c r="O17" s="21">
        <v>6</v>
      </c>
      <c r="P17" s="22">
        <v>1802.64</v>
      </c>
      <c r="Q17" s="29">
        <v>13000</v>
      </c>
      <c r="R17" s="22">
        <v>5861.66</v>
      </c>
      <c r="S17" s="29">
        <v>13002</v>
      </c>
      <c r="T17" s="22">
        <v>7475.3</v>
      </c>
      <c r="U17" s="29">
        <v>13002</v>
      </c>
      <c r="V17" s="22">
        <v>5409.6</v>
      </c>
      <c r="W17" s="29">
        <v>13002</v>
      </c>
      <c r="X17" s="22">
        <v>0</v>
      </c>
      <c r="Y17" s="29" t="s">
        <v>46</v>
      </c>
      <c r="Z17" s="22">
        <v>0</v>
      </c>
      <c r="AA17" s="29" t="s">
        <v>46</v>
      </c>
      <c r="AB17" s="22">
        <v>0</v>
      </c>
      <c r="AC17" s="29" t="s">
        <v>46</v>
      </c>
      <c r="AD17" s="22">
        <v>30586.92</v>
      </c>
      <c r="AE17" s="22">
        <v>30586.92</v>
      </c>
      <c r="AF17" s="23">
        <v>0.28000000000000003</v>
      </c>
      <c r="AG17" s="22">
        <v>8564.34</v>
      </c>
      <c r="AH17" s="16">
        <v>16000</v>
      </c>
      <c r="AI17" s="32">
        <v>39151.26</v>
      </c>
      <c r="AK17" s="13"/>
    </row>
    <row r="18" spans="2:39" s="10" customFormat="1" ht="16.5" customHeight="1" x14ac:dyDescent="0.2">
      <c r="B18" s="14">
        <v>13</v>
      </c>
      <c r="C18" s="15" t="s">
        <v>67</v>
      </c>
      <c r="D18" s="16" t="s">
        <v>68</v>
      </c>
      <c r="E18" s="15" t="s">
        <v>60</v>
      </c>
      <c r="F18" s="14" t="s">
        <v>58</v>
      </c>
      <c r="G18" s="14">
        <v>16</v>
      </c>
      <c r="H18" s="17">
        <v>1</v>
      </c>
      <c r="I18" s="33">
        <v>1</v>
      </c>
      <c r="J18" s="17" t="s">
        <v>55</v>
      </c>
      <c r="K18" s="19">
        <v>10037.719999999999</v>
      </c>
      <c r="L18" s="20"/>
      <c r="M18" s="14">
        <v>9200</v>
      </c>
      <c r="N18" s="16">
        <v>13100</v>
      </c>
      <c r="O18" s="21">
        <v>1</v>
      </c>
      <c r="P18" s="22">
        <v>300.44</v>
      </c>
      <c r="Q18" s="29">
        <v>13100</v>
      </c>
      <c r="R18" s="22">
        <v>5861.66</v>
      </c>
      <c r="S18" s="29">
        <v>13102</v>
      </c>
      <c r="T18" s="22">
        <v>4723.6000000000004</v>
      </c>
      <c r="U18" s="29">
        <v>13102</v>
      </c>
      <c r="V18" s="22">
        <v>4567.6400000000003</v>
      </c>
      <c r="W18" s="29">
        <v>13102</v>
      </c>
      <c r="X18" s="22">
        <v>0</v>
      </c>
      <c r="Y18" s="29" t="s">
        <v>46</v>
      </c>
      <c r="Z18" s="22">
        <v>0</v>
      </c>
      <c r="AA18" s="29" t="s">
        <v>46</v>
      </c>
      <c r="AB18" s="22">
        <v>0</v>
      </c>
      <c r="AC18" s="29" t="s">
        <v>46</v>
      </c>
      <c r="AD18" s="22">
        <v>25491.06</v>
      </c>
      <c r="AE18" s="22">
        <v>25491.06</v>
      </c>
      <c r="AF18" s="23">
        <v>0.28000000000000003</v>
      </c>
      <c r="AG18" s="22">
        <v>7137.5</v>
      </c>
      <c r="AH18" s="16">
        <v>16000</v>
      </c>
      <c r="AI18" s="32">
        <v>32628.560000000001</v>
      </c>
      <c r="AK18" s="13"/>
    </row>
    <row r="19" spans="2:39" s="10" customFormat="1" ht="16.5" customHeight="1" x14ac:dyDescent="0.2">
      <c r="B19" s="14">
        <v>14</v>
      </c>
      <c r="C19" s="15" t="s">
        <v>63</v>
      </c>
      <c r="D19" s="16" t="s">
        <v>64</v>
      </c>
      <c r="E19" s="15" t="s">
        <v>69</v>
      </c>
      <c r="F19" s="14" t="s">
        <v>70</v>
      </c>
      <c r="G19" s="14">
        <v>7</v>
      </c>
      <c r="H19" s="17">
        <v>1</v>
      </c>
      <c r="I19" s="33">
        <v>1</v>
      </c>
      <c r="J19" s="17" t="s">
        <v>55</v>
      </c>
      <c r="K19" s="19">
        <v>9187.2199999999993</v>
      </c>
      <c r="L19" s="20"/>
      <c r="M19" s="14">
        <v>9200</v>
      </c>
      <c r="N19" s="16">
        <v>13100</v>
      </c>
      <c r="O19" s="21">
        <v>4</v>
      </c>
      <c r="P19" s="22">
        <v>904.96</v>
      </c>
      <c r="Q19" s="29">
        <v>13100</v>
      </c>
      <c r="R19" s="22">
        <v>3040.66</v>
      </c>
      <c r="S19" s="29">
        <v>13102</v>
      </c>
      <c r="T19" s="22">
        <v>1078.28</v>
      </c>
      <c r="U19" s="29">
        <v>13102</v>
      </c>
      <c r="V19" s="22">
        <v>2306.7800000000002</v>
      </c>
      <c r="W19" s="29">
        <v>13102</v>
      </c>
      <c r="X19" s="22">
        <v>0</v>
      </c>
      <c r="Y19" s="29" t="s">
        <v>46</v>
      </c>
      <c r="Z19" s="22">
        <v>0</v>
      </c>
      <c r="AA19" s="29" t="s">
        <v>46</v>
      </c>
      <c r="AB19" s="22">
        <v>0</v>
      </c>
      <c r="AC19" s="29" t="s">
        <v>46</v>
      </c>
      <c r="AD19" s="22">
        <v>16517.900000000001</v>
      </c>
      <c r="AE19" s="22">
        <v>16517.900000000001</v>
      </c>
      <c r="AF19" s="23">
        <v>0.28000000000000003</v>
      </c>
      <c r="AG19" s="22">
        <v>4625.01</v>
      </c>
      <c r="AH19" s="16">
        <v>16000</v>
      </c>
      <c r="AI19" s="32">
        <v>21142.91</v>
      </c>
      <c r="AK19" s="13"/>
    </row>
    <row r="20" spans="2:39" s="10" customFormat="1" ht="16.5" customHeight="1" x14ac:dyDescent="0.2">
      <c r="B20" s="14">
        <v>15</v>
      </c>
      <c r="C20" s="15" t="s">
        <v>63</v>
      </c>
      <c r="D20" s="16" t="s">
        <v>64</v>
      </c>
      <c r="E20" s="15" t="s">
        <v>71</v>
      </c>
      <c r="F20" s="14" t="s">
        <v>70</v>
      </c>
      <c r="G20" s="14">
        <v>14</v>
      </c>
      <c r="H20" s="17">
        <v>1</v>
      </c>
      <c r="I20" s="33">
        <v>1</v>
      </c>
      <c r="J20" s="17" t="s">
        <v>51</v>
      </c>
      <c r="K20" s="19">
        <v>9187.2199999999993</v>
      </c>
      <c r="L20" s="20"/>
      <c r="M20" s="14">
        <v>9200</v>
      </c>
      <c r="N20" s="16">
        <v>13100</v>
      </c>
      <c r="O20" s="21">
        <v>7</v>
      </c>
      <c r="P20" s="22">
        <v>1583.68</v>
      </c>
      <c r="Q20" s="29">
        <v>13100</v>
      </c>
      <c r="R20" s="22">
        <v>5109.58</v>
      </c>
      <c r="S20" s="29">
        <v>13102</v>
      </c>
      <c r="T20" s="22">
        <v>9829.26</v>
      </c>
      <c r="U20" s="29">
        <v>13102</v>
      </c>
      <c r="V20" s="22">
        <v>8573.4599999999991</v>
      </c>
      <c r="W20" s="29">
        <v>13102</v>
      </c>
      <c r="X20" s="22">
        <v>0</v>
      </c>
      <c r="Y20" s="29" t="s">
        <v>46</v>
      </c>
      <c r="Z20" s="22">
        <v>0</v>
      </c>
      <c r="AA20" s="29" t="s">
        <v>46</v>
      </c>
      <c r="AB20" s="22">
        <v>0</v>
      </c>
      <c r="AC20" s="29" t="s">
        <v>46</v>
      </c>
      <c r="AD20" s="22">
        <v>34283.199999999997</v>
      </c>
      <c r="AE20" s="22">
        <v>34283.199999999997</v>
      </c>
      <c r="AF20" s="23">
        <v>0.28000000000000003</v>
      </c>
      <c r="AG20" s="22">
        <v>9599.2999999999993</v>
      </c>
      <c r="AH20" s="16">
        <v>16000</v>
      </c>
      <c r="AI20" s="32">
        <v>43882.5</v>
      </c>
      <c r="AK20" s="13"/>
    </row>
    <row r="21" spans="2:39" s="10" customFormat="1" ht="16.5" customHeight="1" x14ac:dyDescent="0.2">
      <c r="B21" s="14">
        <v>16</v>
      </c>
      <c r="C21" s="15" t="s">
        <v>63</v>
      </c>
      <c r="D21" s="16" t="s">
        <v>64</v>
      </c>
      <c r="E21" s="15" t="s">
        <v>71</v>
      </c>
      <c r="F21" s="14" t="s">
        <v>70</v>
      </c>
      <c r="G21" s="14">
        <v>14</v>
      </c>
      <c r="H21" s="17">
        <v>1</v>
      </c>
      <c r="I21" s="33">
        <v>1</v>
      </c>
      <c r="J21" s="17" t="s">
        <v>55</v>
      </c>
      <c r="K21" s="19">
        <v>9187.2199999999993</v>
      </c>
      <c r="L21" s="20"/>
      <c r="M21" s="14">
        <v>9200</v>
      </c>
      <c r="N21" s="16">
        <v>13100</v>
      </c>
      <c r="O21" s="21">
        <v>6</v>
      </c>
      <c r="P21" s="22">
        <v>1357.44</v>
      </c>
      <c r="Q21" s="29">
        <v>13100</v>
      </c>
      <c r="R21" s="22">
        <v>5109.58</v>
      </c>
      <c r="S21" s="29">
        <v>13102</v>
      </c>
      <c r="T21" s="22">
        <v>5531.68</v>
      </c>
      <c r="U21" s="29">
        <v>13102</v>
      </c>
      <c r="V21" s="22">
        <v>5609.94</v>
      </c>
      <c r="W21" s="29">
        <v>13102</v>
      </c>
      <c r="X21" s="22">
        <v>0</v>
      </c>
      <c r="Y21" s="29" t="s">
        <v>46</v>
      </c>
      <c r="Z21" s="22">
        <v>0</v>
      </c>
      <c r="AA21" s="29" t="s">
        <v>46</v>
      </c>
      <c r="AB21" s="22">
        <v>0</v>
      </c>
      <c r="AC21" s="29" t="s">
        <v>46</v>
      </c>
      <c r="AD21" s="22">
        <v>26795.86</v>
      </c>
      <c r="AE21" s="22">
        <v>26795.86</v>
      </c>
      <c r="AF21" s="23">
        <v>0.28000000000000003</v>
      </c>
      <c r="AG21" s="22">
        <v>7502.84</v>
      </c>
      <c r="AH21" s="16">
        <v>16000</v>
      </c>
      <c r="AI21" s="32">
        <v>34298.699999999997</v>
      </c>
      <c r="AK21" s="13"/>
      <c r="AL21" s="10" t="e">
        <f>+#REF!/12</f>
        <v>#REF!</v>
      </c>
      <c r="AM21" s="10" t="e">
        <f>+AL21*8</f>
        <v>#REF!</v>
      </c>
    </row>
    <row r="22" spans="2:39" s="10" customFormat="1" ht="16.5" customHeight="1" x14ac:dyDescent="0.2">
      <c r="B22" s="14">
        <v>17</v>
      </c>
      <c r="C22" s="15" t="s">
        <v>63</v>
      </c>
      <c r="D22" s="16" t="s">
        <v>64</v>
      </c>
      <c r="E22" s="15" t="s">
        <v>71</v>
      </c>
      <c r="F22" s="14" t="s">
        <v>70</v>
      </c>
      <c r="G22" s="14">
        <v>14</v>
      </c>
      <c r="H22" s="17">
        <v>1</v>
      </c>
      <c r="I22" s="33">
        <v>1</v>
      </c>
      <c r="J22" s="17" t="s">
        <v>55</v>
      </c>
      <c r="K22" s="19">
        <v>9187.2199999999993</v>
      </c>
      <c r="L22" s="20"/>
      <c r="M22" s="14">
        <v>9200</v>
      </c>
      <c r="N22" s="16">
        <v>13000</v>
      </c>
      <c r="O22" s="21">
        <v>6</v>
      </c>
      <c r="P22" s="22">
        <v>1357.44</v>
      </c>
      <c r="Q22" s="29">
        <v>13000</v>
      </c>
      <c r="R22" s="22">
        <v>5109.58</v>
      </c>
      <c r="S22" s="29">
        <v>13002</v>
      </c>
      <c r="T22" s="22">
        <v>5346.74</v>
      </c>
      <c r="U22" s="29">
        <v>13002</v>
      </c>
      <c r="V22" s="22">
        <v>4885.16</v>
      </c>
      <c r="W22" s="29">
        <v>13002</v>
      </c>
      <c r="X22" s="22">
        <v>0</v>
      </c>
      <c r="Y22" s="29" t="s">
        <v>46</v>
      </c>
      <c r="Z22" s="22">
        <v>0</v>
      </c>
      <c r="AA22" s="29" t="s">
        <v>46</v>
      </c>
      <c r="AB22" s="22">
        <v>0</v>
      </c>
      <c r="AC22" s="29" t="s">
        <v>46</v>
      </c>
      <c r="AD22" s="22">
        <v>25886.14</v>
      </c>
      <c r="AE22" s="22">
        <v>25886.14</v>
      </c>
      <c r="AF22" s="23">
        <v>0.28000000000000003</v>
      </c>
      <c r="AG22" s="22">
        <v>7248.12</v>
      </c>
      <c r="AH22" s="16">
        <v>16000</v>
      </c>
      <c r="AI22" s="32">
        <v>33134.26</v>
      </c>
      <c r="AK22" s="13"/>
      <c r="AM22" s="10" t="e">
        <f>+AL21/12</f>
        <v>#REF!</v>
      </c>
    </row>
    <row r="23" spans="2:39" s="10" customFormat="1" ht="16.5" customHeight="1" x14ac:dyDescent="0.2">
      <c r="B23" s="14">
        <v>30</v>
      </c>
      <c r="C23" s="15" t="s">
        <v>63</v>
      </c>
      <c r="D23" s="16" t="s">
        <v>72</v>
      </c>
      <c r="E23" s="15" t="s">
        <v>71</v>
      </c>
      <c r="F23" s="14" t="s">
        <v>70</v>
      </c>
      <c r="G23" s="14">
        <v>14</v>
      </c>
      <c r="H23" s="17">
        <v>1</v>
      </c>
      <c r="I23" s="33">
        <v>1</v>
      </c>
      <c r="J23" s="17"/>
      <c r="K23" s="19" t="e">
        <f>+#REF!/12</f>
        <v>#REF!</v>
      </c>
      <c r="L23" s="20"/>
      <c r="M23" s="14">
        <v>3232</v>
      </c>
      <c r="N23" s="16">
        <v>13100</v>
      </c>
      <c r="O23" s="21">
        <v>0</v>
      </c>
      <c r="P23" s="22">
        <v>0</v>
      </c>
      <c r="Q23" s="29">
        <v>13100</v>
      </c>
      <c r="R23" s="19" t="e">
        <f>+#REF!/12</f>
        <v>#REF!</v>
      </c>
      <c r="S23" s="34" t="e">
        <f>+Tabla31722304[[#This Row],[Retribucions Bàsiques]]+Tabla31722304[[#This Row],[Destí]]</f>
        <v>#REF!</v>
      </c>
      <c r="T23" s="19" t="e">
        <f>+#REF!/12</f>
        <v>#REF!</v>
      </c>
      <c r="U23" s="29">
        <v>13002</v>
      </c>
      <c r="V23" s="19" t="e">
        <f>+#REF!/12</f>
        <v>#REF!</v>
      </c>
      <c r="W23" s="29">
        <v>13102</v>
      </c>
      <c r="X23" s="22">
        <v>0</v>
      </c>
      <c r="Y23" s="29" t="s">
        <v>46</v>
      </c>
      <c r="Z23" s="22">
        <v>0</v>
      </c>
      <c r="AA23" s="29" t="s">
        <v>46</v>
      </c>
      <c r="AB23" s="22">
        <v>0</v>
      </c>
      <c r="AC23" s="29" t="s">
        <v>46</v>
      </c>
      <c r="AD23" s="22">
        <v>18893</v>
      </c>
      <c r="AE23" s="19" t="e">
        <f>+#REF!/12</f>
        <v>#REF!</v>
      </c>
      <c r="AF23" s="23">
        <v>0.28000000000000003</v>
      </c>
      <c r="AG23" s="22">
        <v>5290.04</v>
      </c>
      <c r="AH23" s="16">
        <v>16000</v>
      </c>
      <c r="AI23" s="32">
        <v>24183.040000000001</v>
      </c>
      <c r="AK23" s="13"/>
      <c r="AM23" s="10" t="e">
        <f>+#REF!+AM21</f>
        <v>#REF!</v>
      </c>
    </row>
    <row r="24" spans="2:39" s="10" customFormat="1" ht="16.5" customHeight="1" x14ac:dyDescent="0.2">
      <c r="B24" s="14">
        <v>19</v>
      </c>
      <c r="C24" s="15" t="s">
        <v>63</v>
      </c>
      <c r="D24" s="16" t="s">
        <v>64</v>
      </c>
      <c r="E24" s="15" t="s">
        <v>73</v>
      </c>
      <c r="F24" s="14" t="s">
        <v>61</v>
      </c>
      <c r="G24" s="14">
        <v>16</v>
      </c>
      <c r="H24" s="17">
        <v>1</v>
      </c>
      <c r="I24" s="33">
        <v>1</v>
      </c>
      <c r="J24" s="17" t="s">
        <v>55</v>
      </c>
      <c r="K24" s="19">
        <v>16062.9</v>
      </c>
      <c r="L24" s="20"/>
      <c r="M24" s="14">
        <v>3231</v>
      </c>
      <c r="N24" s="16">
        <v>13002</v>
      </c>
      <c r="O24" s="21">
        <v>7</v>
      </c>
      <c r="P24" s="22">
        <v>4081.7</v>
      </c>
      <c r="Q24" s="29">
        <v>13100</v>
      </c>
      <c r="R24" s="22">
        <v>5861.66</v>
      </c>
      <c r="S24" s="29">
        <v>13102</v>
      </c>
      <c r="T24" s="22">
        <v>5604.62</v>
      </c>
      <c r="U24" s="29">
        <v>13002</v>
      </c>
      <c r="V24" s="22">
        <v>3234.28</v>
      </c>
      <c r="W24" s="29">
        <v>13102</v>
      </c>
      <c r="X24" s="22">
        <v>0</v>
      </c>
      <c r="Y24" s="29" t="s">
        <v>46</v>
      </c>
      <c r="Z24" s="22">
        <v>0</v>
      </c>
      <c r="AA24" s="29" t="s">
        <v>46</v>
      </c>
      <c r="AB24" s="22">
        <v>0</v>
      </c>
      <c r="AC24" s="29" t="s">
        <v>46</v>
      </c>
      <c r="AD24" s="22">
        <v>34845.160000000003</v>
      </c>
      <c r="AE24" s="22">
        <v>34845.160000000003</v>
      </c>
      <c r="AF24" s="23">
        <v>0.28000000000000003</v>
      </c>
      <c r="AG24" s="22">
        <v>9756.64</v>
      </c>
      <c r="AH24" s="16">
        <v>16000</v>
      </c>
      <c r="AI24" s="32">
        <v>44601.8</v>
      </c>
      <c r="AK24" s="13"/>
      <c r="AM24" s="35" t="e">
        <f>+#REF!+AM23</f>
        <v>#REF!</v>
      </c>
    </row>
    <row r="25" spans="2:39" s="10" customFormat="1" ht="16.5" customHeight="1" x14ac:dyDescent="0.2">
      <c r="B25" s="14">
        <v>20</v>
      </c>
      <c r="C25" s="15" t="s">
        <v>63</v>
      </c>
      <c r="D25" s="16" t="s">
        <v>64</v>
      </c>
      <c r="E25" s="15" t="s">
        <v>74</v>
      </c>
      <c r="F25" s="14" t="s">
        <v>66</v>
      </c>
      <c r="G25" s="14">
        <v>14</v>
      </c>
      <c r="H25" s="17">
        <v>1</v>
      </c>
      <c r="I25" s="33">
        <v>1</v>
      </c>
      <c r="J25" s="17" t="s">
        <v>55</v>
      </c>
      <c r="K25" s="19">
        <v>12060.44</v>
      </c>
      <c r="L25" s="20"/>
      <c r="M25" s="14">
        <v>3231</v>
      </c>
      <c r="N25" s="16">
        <v>13002</v>
      </c>
      <c r="O25" s="21">
        <v>7</v>
      </c>
      <c r="P25" s="22">
        <v>3089.94</v>
      </c>
      <c r="Q25" s="29">
        <v>13100</v>
      </c>
      <c r="R25" s="22">
        <v>5109.58</v>
      </c>
      <c r="S25" s="29">
        <v>13102</v>
      </c>
      <c r="T25" s="22">
        <v>2568.3000000000002</v>
      </c>
      <c r="U25" s="29">
        <v>13002</v>
      </c>
      <c r="V25" s="22">
        <v>3219.44</v>
      </c>
      <c r="W25" s="29">
        <v>13102</v>
      </c>
      <c r="X25" s="22">
        <v>0</v>
      </c>
      <c r="Y25" s="29" t="s">
        <v>46</v>
      </c>
      <c r="Z25" s="22">
        <v>0</v>
      </c>
      <c r="AA25" s="29" t="s">
        <v>46</v>
      </c>
      <c r="AB25" s="22">
        <v>0</v>
      </c>
      <c r="AC25" s="29" t="s">
        <v>46</v>
      </c>
      <c r="AD25" s="22">
        <v>26047.7</v>
      </c>
      <c r="AE25" s="22">
        <v>26047.7</v>
      </c>
      <c r="AF25" s="23">
        <v>0.28000000000000003</v>
      </c>
      <c r="AG25" s="22">
        <v>7293.36</v>
      </c>
      <c r="AH25" s="16">
        <v>16000</v>
      </c>
      <c r="AI25" s="32">
        <v>33341.06</v>
      </c>
      <c r="AK25" s="13"/>
    </row>
    <row r="26" spans="2:39" s="10" customFormat="1" ht="16.5" customHeight="1" x14ac:dyDescent="0.2">
      <c r="B26" s="14">
        <v>21</v>
      </c>
      <c r="C26" s="15" t="s">
        <v>63</v>
      </c>
      <c r="D26" s="16" t="s">
        <v>64</v>
      </c>
      <c r="E26" s="15" t="s">
        <v>74</v>
      </c>
      <c r="F26" s="14" t="s">
        <v>66</v>
      </c>
      <c r="G26" s="14">
        <v>14</v>
      </c>
      <c r="H26" s="17">
        <v>1</v>
      </c>
      <c r="I26" s="33">
        <v>1</v>
      </c>
      <c r="J26" s="17" t="s">
        <v>55</v>
      </c>
      <c r="K26" s="19">
        <v>12060.44</v>
      </c>
      <c r="L26" s="20"/>
      <c r="M26" s="14">
        <v>3231</v>
      </c>
      <c r="N26" s="16">
        <v>13100</v>
      </c>
      <c r="O26" s="21">
        <v>7</v>
      </c>
      <c r="P26" s="22">
        <v>3089.94</v>
      </c>
      <c r="Q26" s="29">
        <v>13100</v>
      </c>
      <c r="R26" s="22">
        <v>5109.58</v>
      </c>
      <c r="S26" s="29">
        <v>13102</v>
      </c>
      <c r="T26" s="22">
        <v>2568.3000000000002</v>
      </c>
      <c r="U26" s="29">
        <v>13002</v>
      </c>
      <c r="V26" s="22">
        <v>2572.92</v>
      </c>
      <c r="W26" s="29">
        <v>13102</v>
      </c>
      <c r="X26" s="22">
        <v>0</v>
      </c>
      <c r="Y26" s="29" t="s">
        <v>46</v>
      </c>
      <c r="Z26" s="22">
        <v>0</v>
      </c>
      <c r="AA26" s="29" t="s">
        <v>46</v>
      </c>
      <c r="AB26" s="22">
        <v>0</v>
      </c>
      <c r="AC26" s="29" t="s">
        <v>46</v>
      </c>
      <c r="AD26" s="22">
        <v>25401.18</v>
      </c>
      <c r="AE26" s="22">
        <v>25401.18</v>
      </c>
      <c r="AF26" s="23">
        <v>0.28000000000000003</v>
      </c>
      <c r="AG26" s="22">
        <v>7112.33</v>
      </c>
      <c r="AH26" s="16">
        <v>16000</v>
      </c>
      <c r="AI26" s="32">
        <v>32513.51</v>
      </c>
      <c r="AK26" s="13"/>
    </row>
    <row r="27" spans="2:39" s="10" customFormat="1" ht="16.5" customHeight="1" x14ac:dyDescent="0.2">
      <c r="B27" s="14">
        <v>22</v>
      </c>
      <c r="C27" s="15" t="s">
        <v>63</v>
      </c>
      <c r="D27" s="16" t="s">
        <v>64</v>
      </c>
      <c r="E27" s="15" t="s">
        <v>74</v>
      </c>
      <c r="F27" s="14" t="s">
        <v>66</v>
      </c>
      <c r="G27" s="14">
        <v>14</v>
      </c>
      <c r="H27" s="17">
        <v>1</v>
      </c>
      <c r="I27" s="33">
        <v>1</v>
      </c>
      <c r="J27" s="17" t="s">
        <v>55</v>
      </c>
      <c r="K27" s="19">
        <v>12060.44</v>
      </c>
      <c r="L27" s="20"/>
      <c r="M27" s="14">
        <v>3231</v>
      </c>
      <c r="N27" s="16">
        <v>13100</v>
      </c>
      <c r="O27" s="21">
        <v>6</v>
      </c>
      <c r="P27" s="22">
        <v>2648.52</v>
      </c>
      <c r="Q27" s="29">
        <v>13100</v>
      </c>
      <c r="R27" s="22">
        <v>5109.58</v>
      </c>
      <c r="S27" s="29">
        <v>13102</v>
      </c>
      <c r="T27" s="22">
        <v>2568.3000000000002</v>
      </c>
      <c r="U27" s="29">
        <v>13002</v>
      </c>
      <c r="V27" s="22">
        <v>2572.92</v>
      </c>
      <c r="W27" s="29">
        <v>13102</v>
      </c>
      <c r="X27" s="22">
        <v>0</v>
      </c>
      <c r="Y27" s="29" t="s">
        <v>46</v>
      </c>
      <c r="Z27" s="22">
        <v>0</v>
      </c>
      <c r="AA27" s="29" t="s">
        <v>46</v>
      </c>
      <c r="AB27" s="22">
        <v>0</v>
      </c>
      <c r="AC27" s="29" t="s">
        <v>46</v>
      </c>
      <c r="AD27" s="22">
        <v>24959.759999999998</v>
      </c>
      <c r="AE27" s="22">
        <v>24959.759999999998</v>
      </c>
      <c r="AF27" s="23">
        <v>0.28000000000000003</v>
      </c>
      <c r="AG27" s="22">
        <v>6988.73</v>
      </c>
      <c r="AH27" s="16">
        <v>16000</v>
      </c>
      <c r="AI27" s="32">
        <v>31948.49</v>
      </c>
      <c r="AK27" s="13"/>
    </row>
    <row r="28" spans="2:39" s="10" customFormat="1" ht="16.5" customHeight="1" x14ac:dyDescent="0.2">
      <c r="B28" s="14">
        <v>23</v>
      </c>
      <c r="C28" s="15" t="s">
        <v>63</v>
      </c>
      <c r="D28" s="16" t="s">
        <v>64</v>
      </c>
      <c r="E28" s="15" t="s">
        <v>74</v>
      </c>
      <c r="F28" s="14" t="s">
        <v>66</v>
      </c>
      <c r="G28" s="14">
        <v>14</v>
      </c>
      <c r="H28" s="17">
        <v>1</v>
      </c>
      <c r="I28" s="33">
        <v>1</v>
      </c>
      <c r="J28" s="17" t="s">
        <v>55</v>
      </c>
      <c r="K28" s="19">
        <v>12060.44</v>
      </c>
      <c r="L28" s="20"/>
      <c r="M28" s="14">
        <v>3231</v>
      </c>
      <c r="N28" s="16">
        <v>13100</v>
      </c>
      <c r="O28" s="21">
        <v>1</v>
      </c>
      <c r="P28" s="22">
        <v>441.42</v>
      </c>
      <c r="Q28" s="29">
        <v>13100</v>
      </c>
      <c r="R28" s="22">
        <v>5109.58</v>
      </c>
      <c r="S28" s="29">
        <v>13102</v>
      </c>
      <c r="T28" s="22">
        <v>2054.2199999999998</v>
      </c>
      <c r="U28" s="29">
        <v>13002</v>
      </c>
      <c r="V28" s="22">
        <v>1719.62</v>
      </c>
      <c r="W28" s="29">
        <v>13102</v>
      </c>
      <c r="X28" s="22">
        <v>0</v>
      </c>
      <c r="Y28" s="29" t="s">
        <v>46</v>
      </c>
      <c r="Z28" s="22">
        <v>0</v>
      </c>
      <c r="AA28" s="29" t="s">
        <v>46</v>
      </c>
      <c r="AB28" s="22">
        <v>0</v>
      </c>
      <c r="AC28" s="29" t="s">
        <v>46</v>
      </c>
      <c r="AD28" s="22">
        <v>21385.279999999999</v>
      </c>
      <c r="AE28" s="22">
        <v>21385.279999999999</v>
      </c>
      <c r="AF28" s="23">
        <v>0.28000000000000003</v>
      </c>
      <c r="AG28" s="22">
        <v>5987.88</v>
      </c>
      <c r="AH28" s="16">
        <v>16000</v>
      </c>
      <c r="AI28" s="32">
        <v>27373.16</v>
      </c>
      <c r="AK28" s="13"/>
    </row>
    <row r="29" spans="2:39" s="10" customFormat="1" ht="16.5" customHeight="1" x14ac:dyDescent="0.2">
      <c r="B29" s="14">
        <v>31</v>
      </c>
      <c r="C29" s="15" t="s">
        <v>63</v>
      </c>
      <c r="D29" s="16" t="s">
        <v>68</v>
      </c>
      <c r="E29" s="15" t="s">
        <v>75</v>
      </c>
      <c r="F29" s="14" t="s">
        <v>58</v>
      </c>
      <c r="G29" s="14">
        <v>14</v>
      </c>
      <c r="H29" s="17">
        <v>1</v>
      </c>
      <c r="I29" s="33">
        <v>1</v>
      </c>
      <c r="J29" s="17"/>
      <c r="K29" s="19">
        <v>10037.719999999999</v>
      </c>
      <c r="L29" s="20"/>
      <c r="M29" s="14">
        <v>3232</v>
      </c>
      <c r="N29" s="16">
        <v>13100</v>
      </c>
      <c r="O29" s="21">
        <v>0</v>
      </c>
      <c r="P29" s="22">
        <v>0</v>
      </c>
      <c r="Q29" s="29">
        <v>13100</v>
      </c>
      <c r="R29" s="22">
        <v>4732.9799999999996</v>
      </c>
      <c r="S29" s="29">
        <v>13108</v>
      </c>
      <c r="T29" s="22">
        <v>2395.54</v>
      </c>
      <c r="U29" s="29">
        <v>13002</v>
      </c>
      <c r="V29" s="22">
        <v>2200.66</v>
      </c>
      <c r="W29" s="29">
        <v>13102</v>
      </c>
      <c r="X29" s="22">
        <v>0</v>
      </c>
      <c r="Y29" s="29" t="s">
        <v>46</v>
      </c>
      <c r="Z29" s="22">
        <v>0</v>
      </c>
      <c r="AA29" s="29" t="s">
        <v>46</v>
      </c>
      <c r="AB29" s="22">
        <v>0</v>
      </c>
      <c r="AC29" s="29" t="s">
        <v>46</v>
      </c>
      <c r="AD29" s="22">
        <v>19366.900000000001</v>
      </c>
      <c r="AE29" s="22">
        <v>19366.900000000001</v>
      </c>
      <c r="AF29" s="23">
        <v>0.28000000000000003</v>
      </c>
      <c r="AG29" s="22">
        <v>5422.73</v>
      </c>
      <c r="AH29" s="16">
        <v>16000</v>
      </c>
      <c r="AI29" s="32">
        <v>24789.63</v>
      </c>
      <c r="AK29" s="13"/>
    </row>
    <row r="30" spans="2:39" s="10" customFormat="1" ht="16.5" customHeight="1" x14ac:dyDescent="0.2">
      <c r="B30" s="14">
        <v>24</v>
      </c>
      <c r="C30" s="15" t="s">
        <v>63</v>
      </c>
      <c r="D30" s="16" t="s">
        <v>64</v>
      </c>
      <c r="E30" s="15" t="s">
        <v>76</v>
      </c>
      <c r="F30" s="14" t="s">
        <v>70</v>
      </c>
      <c r="G30" s="14">
        <v>12</v>
      </c>
      <c r="H30" s="17">
        <v>1</v>
      </c>
      <c r="I30" s="33">
        <v>1</v>
      </c>
      <c r="J30" s="17" t="s">
        <v>55</v>
      </c>
      <c r="K30" s="19">
        <v>9095.3799999999992</v>
      </c>
      <c r="L30" s="20"/>
      <c r="M30" s="14">
        <v>9200</v>
      </c>
      <c r="N30" s="16">
        <v>13100</v>
      </c>
      <c r="O30" s="21">
        <v>3</v>
      </c>
      <c r="P30" s="22">
        <v>672</v>
      </c>
      <c r="Q30" s="29">
        <v>13100</v>
      </c>
      <c r="R30" s="22">
        <v>4313.12</v>
      </c>
      <c r="S30" s="29">
        <v>13102</v>
      </c>
      <c r="T30" s="22">
        <v>2514.6799999999998</v>
      </c>
      <c r="U30" s="29">
        <v>13002</v>
      </c>
      <c r="V30" s="22">
        <v>4801.72</v>
      </c>
      <c r="W30" s="29">
        <v>13102</v>
      </c>
      <c r="X30" s="22">
        <v>0</v>
      </c>
      <c r="Y30" s="29" t="s">
        <v>46</v>
      </c>
      <c r="Z30" s="22">
        <v>0</v>
      </c>
      <c r="AA30" s="29" t="s">
        <v>46</v>
      </c>
      <c r="AB30" s="22">
        <v>0</v>
      </c>
      <c r="AC30" s="29" t="s">
        <v>46</v>
      </c>
      <c r="AD30" s="22">
        <v>21396.9</v>
      </c>
      <c r="AE30" s="22">
        <v>21396.9</v>
      </c>
      <c r="AF30" s="23">
        <v>0.28000000000000003</v>
      </c>
      <c r="AG30" s="22">
        <v>5991.13</v>
      </c>
      <c r="AH30" s="16">
        <v>16000</v>
      </c>
      <c r="AI30" s="32">
        <v>27388.03</v>
      </c>
      <c r="AK30" s="13"/>
    </row>
    <row r="31" spans="2:39" s="10" customFormat="1" ht="16.5" customHeight="1" x14ac:dyDescent="0.2">
      <c r="B31" s="14">
        <v>25</v>
      </c>
      <c r="C31" s="15" t="s">
        <v>63</v>
      </c>
      <c r="D31" s="16" t="s">
        <v>64</v>
      </c>
      <c r="E31" s="15" t="s">
        <v>77</v>
      </c>
      <c r="F31" s="14" t="s">
        <v>70</v>
      </c>
      <c r="G31" s="14">
        <v>12</v>
      </c>
      <c r="H31" s="17">
        <v>0.5</v>
      </c>
      <c r="I31" s="33">
        <v>1</v>
      </c>
      <c r="J31" s="17" t="s">
        <v>51</v>
      </c>
      <c r="K31" s="19">
        <v>4593.68</v>
      </c>
      <c r="L31" s="20"/>
      <c r="M31" s="14">
        <v>3232</v>
      </c>
      <c r="N31" s="16">
        <v>13100</v>
      </c>
      <c r="O31" s="21">
        <v>5</v>
      </c>
      <c r="P31" s="22">
        <v>565.6</v>
      </c>
      <c r="Q31" s="29">
        <v>13100</v>
      </c>
      <c r="R31" s="22">
        <v>2178.4</v>
      </c>
      <c r="S31" s="29">
        <v>13102</v>
      </c>
      <c r="T31" s="22">
        <v>1280.8599999999999</v>
      </c>
      <c r="U31" s="29">
        <v>13002</v>
      </c>
      <c r="V31" s="22">
        <v>2674.28</v>
      </c>
      <c r="W31" s="29">
        <v>13102</v>
      </c>
      <c r="X31" s="22">
        <v>0</v>
      </c>
      <c r="Y31" s="29" t="s">
        <v>46</v>
      </c>
      <c r="Z31" s="22">
        <v>0</v>
      </c>
      <c r="AA31" s="29" t="s">
        <v>46</v>
      </c>
      <c r="AB31" s="22">
        <v>0</v>
      </c>
      <c r="AC31" s="29" t="s">
        <v>46</v>
      </c>
      <c r="AD31" s="22">
        <v>11292.82</v>
      </c>
      <c r="AE31" s="22">
        <v>11292.82</v>
      </c>
      <c r="AF31" s="23">
        <v>0.28000000000000003</v>
      </c>
      <c r="AG31" s="22">
        <v>3161.99</v>
      </c>
      <c r="AH31" s="16">
        <v>16000</v>
      </c>
      <c r="AI31" s="32">
        <v>14454.81</v>
      </c>
      <c r="AK31" s="13"/>
    </row>
    <row r="32" spans="2:39" s="10" customFormat="1" ht="16.5" customHeight="1" x14ac:dyDescent="0.2">
      <c r="B32" s="14">
        <v>26</v>
      </c>
      <c r="C32" s="15" t="s">
        <v>63</v>
      </c>
      <c r="D32" s="16" t="s">
        <v>64</v>
      </c>
      <c r="E32" s="15" t="s">
        <v>77</v>
      </c>
      <c r="F32" s="14" t="s">
        <v>70</v>
      </c>
      <c r="G32" s="14">
        <v>12</v>
      </c>
      <c r="H32" s="17">
        <v>1</v>
      </c>
      <c r="I32" s="33">
        <v>1</v>
      </c>
      <c r="J32" s="17"/>
      <c r="K32" s="19">
        <v>9187.2199999999993</v>
      </c>
      <c r="L32" s="20"/>
      <c r="M32" s="14">
        <v>3232</v>
      </c>
      <c r="N32" s="16">
        <v>13100</v>
      </c>
      <c r="O32" s="21">
        <v>5</v>
      </c>
      <c r="P32" s="22">
        <v>1131.2</v>
      </c>
      <c r="Q32" s="29">
        <v>13100</v>
      </c>
      <c r="R32" s="22">
        <v>4356.66</v>
      </c>
      <c r="S32" s="29">
        <v>13103</v>
      </c>
      <c r="T32" s="22">
        <v>2540.02</v>
      </c>
      <c r="U32" s="29">
        <v>13002</v>
      </c>
      <c r="V32" s="22">
        <v>4850.3</v>
      </c>
      <c r="W32" s="29">
        <v>13102</v>
      </c>
      <c r="X32" s="22">
        <v>0</v>
      </c>
      <c r="Y32" s="29" t="s">
        <v>46</v>
      </c>
      <c r="Z32" s="22">
        <v>0</v>
      </c>
      <c r="AA32" s="29" t="s">
        <v>46</v>
      </c>
      <c r="AB32" s="22">
        <v>0</v>
      </c>
      <c r="AC32" s="29" t="s">
        <v>46</v>
      </c>
      <c r="AD32" s="22">
        <v>22065.4</v>
      </c>
      <c r="AE32" s="22">
        <v>22065.4</v>
      </c>
      <c r="AF32" s="23">
        <v>0.28000000000000003</v>
      </c>
      <c r="AG32" s="22">
        <v>6178.31</v>
      </c>
      <c r="AH32" s="16">
        <v>16000</v>
      </c>
      <c r="AI32" s="32">
        <v>28243.71</v>
      </c>
      <c r="AK32" s="13"/>
    </row>
    <row r="33" spans="2:37" s="10" customFormat="1" ht="16.5" customHeight="1" x14ac:dyDescent="0.2">
      <c r="B33" s="14">
        <v>27</v>
      </c>
      <c r="C33" s="15" t="s">
        <v>63</v>
      </c>
      <c r="D33" s="16" t="s">
        <v>64</v>
      </c>
      <c r="E33" s="15" t="s">
        <v>78</v>
      </c>
      <c r="F33" s="14" t="s">
        <v>70</v>
      </c>
      <c r="G33" s="14">
        <v>12</v>
      </c>
      <c r="H33" s="17">
        <v>1</v>
      </c>
      <c r="I33" s="33">
        <v>1</v>
      </c>
      <c r="J33" s="17"/>
      <c r="K33" s="19">
        <v>9187.2199999999993</v>
      </c>
      <c r="L33" s="20"/>
      <c r="M33" s="14">
        <v>3231</v>
      </c>
      <c r="N33" s="16">
        <v>13100</v>
      </c>
      <c r="O33" s="21">
        <v>0</v>
      </c>
      <c r="P33" s="22">
        <v>0</v>
      </c>
      <c r="Q33" s="29">
        <v>13100</v>
      </c>
      <c r="R33" s="22">
        <v>4356.66</v>
      </c>
      <c r="S33" s="29">
        <v>13104</v>
      </c>
      <c r="T33" s="22">
        <v>2540.02</v>
      </c>
      <c r="U33" s="29">
        <v>13002</v>
      </c>
      <c r="V33" s="22">
        <v>4850.3</v>
      </c>
      <c r="W33" s="29">
        <v>13102</v>
      </c>
      <c r="X33" s="22">
        <v>0</v>
      </c>
      <c r="Y33" s="29" t="s">
        <v>46</v>
      </c>
      <c r="Z33" s="22">
        <v>0</v>
      </c>
      <c r="AA33" s="29" t="s">
        <v>46</v>
      </c>
      <c r="AB33" s="22">
        <v>0</v>
      </c>
      <c r="AC33" s="29" t="s">
        <v>46</v>
      </c>
      <c r="AD33" s="22">
        <v>20934.2</v>
      </c>
      <c r="AE33" s="22">
        <v>20934.2</v>
      </c>
      <c r="AF33" s="23">
        <v>0.28000000000000003</v>
      </c>
      <c r="AG33" s="22">
        <v>5861.58</v>
      </c>
      <c r="AH33" s="16">
        <v>16000</v>
      </c>
      <c r="AI33" s="32">
        <v>26795.78</v>
      </c>
      <c r="AK33" s="13"/>
    </row>
    <row r="34" spans="2:37" s="10" customFormat="1" ht="16.5" customHeight="1" x14ac:dyDescent="0.2">
      <c r="B34" s="14">
        <v>28</v>
      </c>
      <c r="C34" s="15" t="s">
        <v>63</v>
      </c>
      <c r="D34" s="16" t="s">
        <v>64</v>
      </c>
      <c r="E34" s="15" t="s">
        <v>77</v>
      </c>
      <c r="F34" s="14" t="s">
        <v>70</v>
      </c>
      <c r="G34" s="14">
        <v>12</v>
      </c>
      <c r="H34" s="17">
        <v>0.5</v>
      </c>
      <c r="I34" s="33">
        <v>1</v>
      </c>
      <c r="J34" s="17"/>
      <c r="K34" s="19">
        <v>4593.68</v>
      </c>
      <c r="L34" s="20"/>
      <c r="M34" s="14">
        <v>3232</v>
      </c>
      <c r="N34" s="16">
        <v>13100</v>
      </c>
      <c r="O34" s="21">
        <v>0</v>
      </c>
      <c r="P34" s="22">
        <v>0</v>
      </c>
      <c r="Q34" s="29">
        <v>13100</v>
      </c>
      <c r="R34" s="22">
        <v>2178.4</v>
      </c>
      <c r="S34" s="29">
        <v>13105</v>
      </c>
      <c r="T34" s="22">
        <v>1270.08</v>
      </c>
      <c r="U34" s="29">
        <v>13002</v>
      </c>
      <c r="V34" s="22">
        <v>2425.2199999999998</v>
      </c>
      <c r="W34" s="29">
        <v>13102</v>
      </c>
      <c r="X34" s="22">
        <v>0</v>
      </c>
      <c r="Y34" s="29" t="s">
        <v>46</v>
      </c>
      <c r="Z34" s="22">
        <v>0</v>
      </c>
      <c r="AA34" s="29" t="s">
        <v>46</v>
      </c>
      <c r="AB34" s="22">
        <v>0</v>
      </c>
      <c r="AC34" s="29" t="s">
        <v>46</v>
      </c>
      <c r="AD34" s="22">
        <v>10467.379999999999</v>
      </c>
      <c r="AE34" s="22">
        <v>10467.379999999999</v>
      </c>
      <c r="AF34" s="23">
        <v>0.28000000000000003</v>
      </c>
      <c r="AG34" s="22">
        <v>2930.87</v>
      </c>
      <c r="AH34" s="16">
        <v>16000</v>
      </c>
      <c r="AI34" s="32">
        <v>13398.25</v>
      </c>
      <c r="AK34" s="13"/>
    </row>
    <row r="35" spans="2:37" s="10" customFormat="1" ht="16.5" customHeight="1" x14ac:dyDescent="0.2">
      <c r="B35" s="14">
        <v>29</v>
      </c>
      <c r="C35" s="15" t="s">
        <v>63</v>
      </c>
      <c r="D35" s="16" t="s">
        <v>64</v>
      </c>
      <c r="E35" s="15" t="s">
        <v>79</v>
      </c>
      <c r="F35" s="14" t="s">
        <v>70</v>
      </c>
      <c r="G35" s="14">
        <v>12</v>
      </c>
      <c r="H35" s="17">
        <v>1</v>
      </c>
      <c r="I35" s="33">
        <v>1</v>
      </c>
      <c r="J35" s="17"/>
      <c r="K35" s="19">
        <v>9187.2199999999993</v>
      </c>
      <c r="L35" s="20"/>
      <c r="M35" s="14">
        <v>3232</v>
      </c>
      <c r="N35" s="16">
        <v>13100</v>
      </c>
      <c r="O35" s="21">
        <v>4</v>
      </c>
      <c r="P35" s="22">
        <v>904.96</v>
      </c>
      <c r="Q35" s="29">
        <v>13100</v>
      </c>
      <c r="R35" s="22">
        <v>4356.66</v>
      </c>
      <c r="S35" s="29">
        <v>13106</v>
      </c>
      <c r="T35" s="22">
        <v>2555.56</v>
      </c>
      <c r="U35" s="29">
        <v>13002</v>
      </c>
      <c r="V35" s="22">
        <v>5356.54</v>
      </c>
      <c r="W35" s="29">
        <v>13102</v>
      </c>
      <c r="X35" s="22">
        <v>0</v>
      </c>
      <c r="Y35" s="29" t="s">
        <v>46</v>
      </c>
      <c r="Z35" s="22">
        <v>0</v>
      </c>
      <c r="AA35" s="29" t="s">
        <v>46</v>
      </c>
      <c r="AB35" s="22">
        <v>0</v>
      </c>
      <c r="AC35" s="29" t="s">
        <v>46</v>
      </c>
      <c r="AD35" s="22">
        <v>22360.94</v>
      </c>
      <c r="AE35" s="22">
        <v>22360.94</v>
      </c>
      <c r="AF35" s="23">
        <v>0.28000000000000003</v>
      </c>
      <c r="AG35" s="22">
        <v>6261.06</v>
      </c>
      <c r="AH35" s="16">
        <v>16000</v>
      </c>
      <c r="AI35" s="32">
        <v>28622</v>
      </c>
      <c r="AK35" s="13"/>
    </row>
    <row r="36" spans="2:37" ht="11.25" x14ac:dyDescent="0.2">
      <c r="B36" s="14" t="s">
        <v>80</v>
      </c>
      <c r="C36" s="14"/>
      <c r="D36" s="14"/>
      <c r="E36" s="14"/>
      <c r="F36" s="14"/>
      <c r="G36" s="14"/>
      <c r="H36" s="36"/>
      <c r="I36" s="37"/>
      <c r="J36" s="14"/>
      <c r="K36" s="19" t="e">
        <f>SUBTOTAL(109,Tabla31722304[Retribucions Bàsiques])</f>
        <v>#REF!</v>
      </c>
      <c r="L36" s="20"/>
      <c r="M36" s="20"/>
      <c r="N36" s="20"/>
      <c r="O36" s="22"/>
      <c r="P36" s="22">
        <f>SUBTOTAL(109,Tabla31722304[Triennis])</f>
        <v>38056.759999999987</v>
      </c>
      <c r="Q36" s="38"/>
      <c r="R36" s="22" t="e">
        <f>SUBTOTAL(109,Tabla31722304[Destí])</f>
        <v>#REF!</v>
      </c>
      <c r="S36" s="38"/>
      <c r="T36" s="22" t="e">
        <f>SUBTOTAL(109,Tabla31722304[Específic])</f>
        <v>#REF!</v>
      </c>
      <c r="U36" s="38"/>
      <c r="V36" s="22" t="e">
        <f>SUBTOTAL(109,Tabla31722304[Productivitat])</f>
        <v>#REF!</v>
      </c>
      <c r="W36" s="38"/>
      <c r="X36" s="22">
        <f>SUBTOTAL(109,Tabla31722304[Gratificacions])</f>
        <v>0</v>
      </c>
      <c r="Y36" s="38"/>
      <c r="Z36" s="22">
        <f>SUBTOTAL(109,Tabla31722304[Altres incentius al rendiment])</f>
        <v>0</v>
      </c>
      <c r="AA36" s="38"/>
      <c r="AB36" s="22">
        <f>SUBTOTAL(109,Tabla31722304[[Dedicació especial ]])</f>
        <v>0</v>
      </c>
      <c r="AC36" s="38"/>
      <c r="AD36" s="22">
        <f>SUBTOTAL(109,Tabla31722304[Total retribucions per lloc])</f>
        <v>820542.65999999992</v>
      </c>
      <c r="AE36" s="22" t="e">
        <f>SUBTOTAL(109,Tabla31722304[Total retribucions])</f>
        <v>#REF!</v>
      </c>
      <c r="AF36" s="36">
        <f>SUBTOTAL(101,Tabla31722304[% Seguretat Social])</f>
        <v>0.28000000000000014</v>
      </c>
      <c r="AG36" s="22">
        <f>SUBTOTAL(109,Tabla31722304[Seguretat Social])</f>
        <v>229751.95999999996</v>
      </c>
      <c r="AH36" s="38"/>
      <c r="AI36" s="32">
        <f>SUBTOTAL(109,Tabla31722304[TOTAL 
COST ])</f>
        <v>1050294.6200000003</v>
      </c>
      <c r="AK36" s="39"/>
    </row>
    <row r="37" spans="2:37" ht="33" customHeight="1" x14ac:dyDescent="0.2">
      <c r="B37" s="14"/>
      <c r="C37" s="15"/>
      <c r="D37" s="16"/>
      <c r="E37" s="15"/>
      <c r="F37" s="14"/>
      <c r="G37" s="14"/>
      <c r="H37" s="14"/>
      <c r="I37" s="14"/>
      <c r="J37" s="14"/>
      <c r="K37" s="19"/>
      <c r="L37" s="20"/>
      <c r="M37" s="14"/>
      <c r="N37" s="16"/>
      <c r="O37" s="21"/>
      <c r="P37" s="22"/>
      <c r="Q37" s="29"/>
      <c r="R37" s="22"/>
      <c r="S37" s="29"/>
      <c r="T37" s="22"/>
      <c r="U37" s="29"/>
      <c r="V37" s="22"/>
      <c r="W37" s="29"/>
      <c r="X37" s="22"/>
      <c r="Y37" s="29"/>
      <c r="Z37" s="22"/>
      <c r="AA37" s="29"/>
      <c r="AB37" s="22"/>
      <c r="AC37" s="29"/>
      <c r="AD37" s="22"/>
      <c r="AE37" s="22"/>
      <c r="AF37" s="40"/>
      <c r="AG37" s="22"/>
      <c r="AH37" s="29"/>
      <c r="AI37" s="22"/>
      <c r="AK37" s="39"/>
    </row>
    <row r="38" spans="2:37" s="10" customFormat="1" ht="16.5" customHeight="1" x14ac:dyDescent="0.2">
      <c r="B38" s="14"/>
      <c r="C38" s="15"/>
      <c r="D38" s="16"/>
      <c r="E38" s="15"/>
      <c r="F38" s="14"/>
      <c r="G38" s="14"/>
      <c r="H38" s="17"/>
      <c r="I38" s="18"/>
      <c r="J38" s="17"/>
      <c r="K38" s="19"/>
      <c r="L38" s="14"/>
      <c r="M38" s="14"/>
      <c r="N38" s="16"/>
      <c r="O38" s="21"/>
      <c r="P38" s="22"/>
      <c r="Q38" s="16"/>
      <c r="R38" s="22"/>
      <c r="S38" s="16"/>
      <c r="T38" s="22"/>
      <c r="U38" s="16"/>
      <c r="V38" s="22"/>
      <c r="W38" s="16"/>
      <c r="X38" s="22"/>
      <c r="Y38" s="16"/>
      <c r="Z38" s="22"/>
      <c r="AA38" s="16"/>
      <c r="AB38" s="22"/>
      <c r="AC38" s="16"/>
      <c r="AD38" s="22"/>
      <c r="AE38" s="22"/>
      <c r="AF38" s="23"/>
      <c r="AG38" s="22"/>
      <c r="AH38" s="16"/>
      <c r="AI38" s="32"/>
    </row>
    <row r="39" spans="2:37" ht="16.5" customHeight="1" x14ac:dyDescent="0.2">
      <c r="AI39" s="41"/>
      <c r="AK39" s="42"/>
    </row>
  </sheetData>
  <mergeCells count="2">
    <mergeCell ref="K4:O4"/>
    <mergeCell ref="P4:S4"/>
  </mergeCells>
  <dataValidations count="4">
    <dataValidation type="list" allowBlank="1" showInputMessage="1" showErrorMessage="1" sqref="C37:C38 C7:C35" xr:uid="{3F18BB8C-1D31-43BB-B430-3A076FB3B928}">
      <formula1>#REF!</formula1>
    </dataValidation>
    <dataValidation type="list" allowBlank="1" showInputMessage="1" showErrorMessage="1" sqref="J37:J38 J7:J35" xr:uid="{3909CDB4-10B7-417A-A7DB-B4E39748F2E3}">
      <formula1>Codi_situació</formula1>
    </dataValidation>
    <dataValidation type="list" allowBlank="1" showInputMessage="1" showErrorMessage="1" sqref="G37:G38 G7:G35" xr:uid="{634F2DAF-2745-43DE-A95C-1F42AAEAF6E6}">
      <formula1>Nivell</formula1>
    </dataValidation>
    <dataValidation type="list" allowBlank="1" showInputMessage="1" showErrorMessage="1" sqref="F37:F38 F7:F35" xr:uid="{3DE85A50-91EE-4B13-BAA5-9BA2585872FA}">
      <formula1>Grup_personal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8" scale="75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Cobos - Ajuntament de Mont-ras</dc:creator>
  <cp:lastModifiedBy>Anna Cobos - Ajuntament de Mont-ras</cp:lastModifiedBy>
  <dcterms:created xsi:type="dcterms:W3CDTF">2026-02-10T10:05:32Z</dcterms:created>
  <dcterms:modified xsi:type="dcterms:W3CDTF">2026-02-10T10:06:44Z</dcterms:modified>
</cp:coreProperties>
</file>