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-Transparència\1-Portal transparencia i bon govern\Pressupost - Cost campanyes de comunciació\"/>
    </mc:Choice>
  </mc:AlternateContent>
  <bookViews>
    <workbookView xWindow="-120" yWindow="-120" windowWidth="29040" windowHeight="15720"/>
  </bookViews>
  <sheets>
    <sheet name="2025" sheetId="14" r:id="rId1"/>
    <sheet name="2024" sheetId="13" r:id="rId2"/>
    <sheet name="2023" sheetId="12" r:id="rId3"/>
    <sheet name="2022" sheetId="11" r:id="rId4"/>
    <sheet name="2021" sheetId="10" r:id="rId5"/>
    <sheet name="2020" sheetId="9" r:id="rId6"/>
    <sheet name="2019" sheetId="8" r:id="rId7"/>
    <sheet name="2018" sheetId="7" r:id="rId8"/>
    <sheet name="2017" sheetId="6" r:id="rId9"/>
    <sheet name="2016" sheetId="5" r:id="rId10"/>
    <sheet name="2015" sheetId="4" r:id="rId11"/>
  </sheets>
  <definedNames>
    <definedName name="_xlnm._FilterDatabase" localSheetId="10" hidden="1">'2015'!$A$7:$E$86</definedName>
    <definedName name="_xlnm._FilterDatabase" localSheetId="9" hidden="1">'2016'!$A$7:$E$85</definedName>
    <definedName name="_xlnm._FilterDatabase" localSheetId="8" hidden="1">'2017'!$A$7:$E$85</definedName>
    <definedName name="_xlnm._FilterDatabase" localSheetId="7" hidden="1">'2018'!$A$7:$B$88</definedName>
    <definedName name="_xlnm._FilterDatabase" localSheetId="6" hidden="1">'2019'!$A$7:$B$79</definedName>
    <definedName name="_xlnm._FilterDatabase" localSheetId="5" hidden="1">'2020'!$A$7:$B$78</definedName>
    <definedName name="_xlnm._FilterDatabase" localSheetId="4" hidden="1">'2021'!$A$7:$B$79</definedName>
    <definedName name="_xlnm._FilterDatabase" localSheetId="3" hidden="1">'2022'!$A$7:$B$79</definedName>
    <definedName name="_xlnm._FilterDatabase" localSheetId="2" hidden="1">'2023'!$A$7:$B$79</definedName>
    <definedName name="_xlnm._FilterDatabase" localSheetId="1" hidden="1">'2024'!$A$7:$B$79</definedName>
    <definedName name="_xlnm._FilterDatabase" localSheetId="0" hidden="1">'2025'!$A$7:$B$79</definedName>
  </definedNames>
  <calcPr calcId="162913"/>
</workbook>
</file>

<file path=xl/calcChain.xml><?xml version="1.0" encoding="utf-8"?>
<calcChain xmlns="http://schemas.openxmlformats.org/spreadsheetml/2006/main">
  <c r="B13" i="14" l="1"/>
  <c r="B10" i="14"/>
  <c r="B14" i="14"/>
  <c r="B12" i="14"/>
  <c r="B10" i="13"/>
  <c r="B12" i="13"/>
  <c r="B19" i="13"/>
  <c r="B16" i="13"/>
  <c r="B19" i="14" l="1"/>
  <c r="B16" i="12"/>
  <c r="B10" i="12"/>
  <c r="B19" i="12" s="1"/>
  <c r="B18" i="12"/>
  <c r="B13" i="12"/>
  <c r="B12" i="12"/>
  <c r="B13" i="11" l="1"/>
  <c r="B10" i="11"/>
  <c r="B19" i="11" l="1"/>
  <c r="B10" i="10"/>
  <c r="B12" i="10"/>
  <c r="B19" i="10" l="1"/>
  <c r="B13" i="9"/>
  <c r="B10" i="9" l="1"/>
  <c r="B18" i="9" s="1"/>
  <c r="B13" i="8" l="1"/>
  <c r="B10" i="8"/>
  <c r="B27" i="8" l="1"/>
  <c r="B19" i="8"/>
  <c r="B35" i="7" l="1"/>
  <c r="B26" i="7"/>
  <c r="B27" i="7" s="1"/>
  <c r="B10" i="7"/>
  <c r="B13" i="7"/>
  <c r="B17" i="7"/>
  <c r="B18" i="6"/>
  <c r="B18" i="5"/>
  <c r="B19" i="4"/>
  <c r="B19" i="7" l="1"/>
</calcChain>
</file>

<file path=xl/sharedStrings.xml><?xml version="1.0" encoding="utf-8"?>
<sst xmlns="http://schemas.openxmlformats.org/spreadsheetml/2006/main" count="223" uniqueCount="68">
  <si>
    <t>Cost de les campanyes institucionals</t>
  </si>
  <si>
    <t xml:space="preserve">Relació de costos de l'any 2015 de les campanyes de publicitat institucional desglossant els diferents conceptes de la campanya i l’import contractat a cada mitjà de comunicació.
</t>
  </si>
  <si>
    <t xml:space="preserve">Detall </t>
  </si>
  <si>
    <t xml:space="preserve">Import </t>
  </si>
  <si>
    <t>Impressió setmanari L'Actual</t>
  </si>
  <si>
    <t>Publicitat institucional</t>
  </si>
  <si>
    <t>Patrocini espai de TV "El Vallès Educa"</t>
  </si>
  <si>
    <t xml:space="preserve">Millores a lactual.cat </t>
  </si>
  <si>
    <t>Altres</t>
  </si>
  <si>
    <t>TOTAL</t>
  </si>
  <si>
    <t>Relació de costos de la Regidoria de Comunicació (capítol 2, Béns i Serveis)</t>
  </si>
  <si>
    <t>Publicacions específiques</t>
  </si>
  <si>
    <t>Despeses funcionament Ràdio Castellar</t>
  </si>
  <si>
    <t>Obsequis protocol·laris</t>
  </si>
  <si>
    <t>Detall de les campanyes de publicitat institucional desglossant els diferents conceptes de la campanya</t>
  </si>
  <si>
    <t xml:space="preserve">Campanyes de comunicació (materials gràfics impresos i instal·lació banderoles/pancartes) </t>
  </si>
  <si>
    <t>Campanyes de comunicació (Materials audiovisuals o digitals)</t>
  </si>
  <si>
    <t>Serveis professionals externs (suport a la redacció de mitjans de comunicació, suport a la unitat de disseny, fotografia, correcció lingüística i il·lustració)</t>
  </si>
  <si>
    <t>Data actualització: 8/3/2016</t>
  </si>
  <si>
    <t xml:space="preserve">Relació de costos de l'any 2016 de les campanyes de publicitat institucional desglossant els diferents conceptes de la campanya i l’import contractat a cada mitjà de comunicació.
</t>
  </si>
  <si>
    <t>Data actualització: 7/2/2017</t>
  </si>
  <si>
    <t>Serveis professionals externs (suport a la redacció de mitjans de comunicació, suport a la redacció d'esports de mitjans de comunicació, suport a la unitat de disseny, fotografia, correcció lingüística i il·lustració)</t>
  </si>
  <si>
    <t>Protocol (Medalla de la Vila i Obsequis protocolaris)</t>
  </si>
  <si>
    <t>Servei de gestió de la publicitat als mitjans de comunicació (novembre i desembre 2016)</t>
  </si>
  <si>
    <t>Serveis professionals externs (suport a la redacció de mitjans de comunicació, suport a la redacció d'esports de mitjans de comunicació, fotografia, correcció lingüística, il·lustració, espais de Ràdio Castellar)</t>
  </si>
  <si>
    <t>Data actualització: 12/3/2018</t>
  </si>
  <si>
    <t xml:space="preserve">Relació de costos de l'any 2017 de les campanyes de publicitat institucional desglossant els diferents conceptes de la campanya i l’import contractat a cada mitjà de comunicació.
</t>
  </si>
  <si>
    <t>Servei de gestió de la publicitat als mitjans de comunicació</t>
  </si>
  <si>
    <t>Data actualització: 30/01/2019</t>
  </si>
  <si>
    <t xml:space="preserve">Relació de costos de l'any 2018 de les campanyes de publicitat institucional desglossant els diferents conceptes de la campanya i l’import contractat a cada mitjà de comunicació.
</t>
  </si>
  <si>
    <t>Setmanari L'Actual (impressió, encartaments i despeses diverses)</t>
  </si>
  <si>
    <t>lactual.cat (millores i manteniment)</t>
  </si>
  <si>
    <t>Publicitat institucional al Diari de Sabadell (Nits d'Estiu i Festa Major 2018)</t>
  </si>
  <si>
    <t>Inversions de la Regidoria de Comunicació (capítol 6)</t>
  </si>
  <si>
    <t>Inversions Ràdio Castellar</t>
  </si>
  <si>
    <t>Material fotogràfic</t>
  </si>
  <si>
    <t>Despeses ordinàries funcionament Ràdio Castellar</t>
  </si>
  <si>
    <t>Publicitat institucional*</t>
  </si>
  <si>
    <t>*Detall de les campanyes de publicitat institucional desglossant els diferents conceptes de la campanya</t>
  </si>
  <si>
    <t xml:space="preserve">Relació de costos de l'any 2019 de les campanyes de publicitat institucional desglossant els diferents conceptes de la campanya i l’import contractat a cada mitjà de comunicació.
</t>
  </si>
  <si>
    <t>Data actualització: 24/02/2020</t>
  </si>
  <si>
    <t>Serveis professionals externs (suport magazín, suport a la redacció d'esports de mitjans de comunicació, fotografia, correcció lingüística, il·lustració, espais de Ràdio Castellar)</t>
  </si>
  <si>
    <t>Protocol (Medalla de la Vila, marxandatge i obsequis protocolaris)</t>
  </si>
  <si>
    <t>Publicitat institucional al Diari de Sabadell (Festa Major 2019)</t>
  </si>
  <si>
    <t>Publicitat institucional al portal isabadell.cat</t>
  </si>
  <si>
    <t>Data actualització: 25/02/2021</t>
  </si>
  <si>
    <t>Serveis professionals externs (suport magazín, suport a la redacció d'esports de mitjans de comunicació, fotografia, correcció lingüística, il·lustració, espais de Ràdio Castellar, suport cultural)</t>
  </si>
  <si>
    <t xml:space="preserve">Relació de costos de l'any 2020 de les campanyes de publicitat institucional desglossant els diferents conceptes de la campanya i l’import contractat a cada mitjà de comunicació.
</t>
  </si>
  <si>
    <t>Publicitat institucional**</t>
  </si>
  <si>
    <t>* L'objecte d'aquest contracte, adjudicat a l'empresa Ielou Comunicació SL, és la prestació del servei de gestió de la publicitat que s'insereix als mitjans de comunicació de titularitat municipal: el setmanari municipal d'informació L'Actual, l'emissora municipal Ràdio Castellar i el portal web de notícies lactual.cat. Més informació a https://contractaciopublica.gencat.cat/ecofin_pscp/AppJava/awardnotice.pscp?reqCode=viewDcan&amp;idDoc=63405642&amp;lawType=2</t>
  </si>
  <si>
    <t>**L'any 2020 no es van contractar campanyes de publicitats institucional a mitjans de comunicació externs.</t>
  </si>
  <si>
    <t>Servei de gestió de la publicitat als mitjans de comunicació (contracte de serveis)*</t>
  </si>
  <si>
    <t xml:space="preserve">Relació de costos de l'any 2021 de les campanyes de publicitat institucional desglossant els diferents conceptes de la campanya i l’import contractat a cada mitjà de comunicació.
</t>
  </si>
  <si>
    <t>Data actualització: 15/03/2022</t>
  </si>
  <si>
    <t>**L'any 2021 no es van contractar campanyes de publicitats institucional a mitjans de comunicació externs.</t>
  </si>
  <si>
    <t>Material tècnic Regidoria de Comunicació</t>
  </si>
  <si>
    <t>Data actualització: 21/02/2023</t>
  </si>
  <si>
    <t xml:space="preserve">Relació de costos de l'any 2022 de les campanyes de publicitat institucional desglossant els diferents conceptes de la campanya i l’import contractat a cada mitjà de comunicació.
</t>
  </si>
  <si>
    <t xml:space="preserve">Relació de costos de l'any 2023 de les campanyes de publicitat institucional desglossant els diferents conceptes de la campanya i l’import contractat a cada mitjà de comunicació.
</t>
  </si>
  <si>
    <t>Data actualització: 12/03/2024</t>
  </si>
  <si>
    <t>**L'any 2023 no es van contractar campanyes de publicitat institucional a mitjans de comunicació externs.</t>
  </si>
  <si>
    <t>Serveis professionals externs (suport a la redacció d'esports de mitjans de comunicació, suport comunicació cultural, fotografia, correcció lingüística, il·lustració, espais de Ràdio Castellar, col·laboradors publicacions)</t>
  </si>
  <si>
    <t>Material tècnic Regidoria de Comunicació (inversions)</t>
  </si>
  <si>
    <t>Protocol i marxandatge</t>
  </si>
  <si>
    <t xml:space="preserve">Relació de costos de l'any 2024 de les campanyes de publicitat institucional desglossant els diferents conceptes de la campanya i l’import contractat a cada mitjà de comunicació.
</t>
  </si>
  <si>
    <t>Data actualització: 25/02/2025</t>
  </si>
  <si>
    <t xml:space="preserve">Relació de costos de l'any 2025 de les campanyes de publicitat institucional desglossant els diferents conceptes de la campanya i l’import contractat a cada mitjà de comunicació.
</t>
  </si>
  <si>
    <t>Serveis professionals externs (suport a la redacció d'esports de mitjans de comunicació, fotografia, correcció lingüística, il·lustració, espais de Ràdio Castellar, col·laboradors publicacions)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</si>
</sst>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19194D"/>
      <name val="Verdana"/>
      <family val="2"/>
    </font>
    <font>
      <sz val="10"/>
      <color rgb="FF19194D"/>
      <name val="Verdana"/>
      <family val="2"/>
    </font>
    <font>
      <sz val="10"/>
      <color rgb="FFFF0000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165" fontId="8" fillId="0" borderId="1" xfId="3" applyNumberFormat="1" applyFont="1" applyBorder="1" applyAlignment="1">
      <alignment horizontal="right" wrapText="1"/>
    </xf>
    <xf numFmtId="0" fontId="8" fillId="0" borderId="2" xfId="3" applyFont="1" applyBorder="1" applyAlignment="1">
      <alignment wrapText="1"/>
    </xf>
    <xf numFmtId="0" fontId="6" fillId="0" borderId="0" xfId="1" applyFont="1" applyAlignment="1">
      <alignment horizontal="left" wrapText="1"/>
    </xf>
    <xf numFmtId="165" fontId="9" fillId="0" borderId="0" xfId="0" applyNumberFormat="1" applyFont="1"/>
    <xf numFmtId="0" fontId="6" fillId="0" borderId="0" xfId="1" applyFont="1" applyAlignment="1">
      <alignment horizontal="left"/>
    </xf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10" fillId="0" borderId="0" xfId="0" applyFont="1"/>
    <xf numFmtId="0" fontId="12" fillId="0" borderId="3" xfId="0" applyFont="1" applyBorder="1" applyAlignment="1">
      <alignment horizontal="left" vertical="center" wrapText="1" readingOrder="1"/>
    </xf>
    <xf numFmtId="165" fontId="12" fillId="0" borderId="3" xfId="0" applyNumberFormat="1" applyFont="1" applyBorder="1" applyAlignment="1">
      <alignment horizontal="right" vertical="center" wrapText="1" readingOrder="1"/>
    </xf>
    <xf numFmtId="0" fontId="8" fillId="0" borderId="0" xfId="3" applyFont="1" applyAlignment="1">
      <alignment wrapText="1"/>
    </xf>
    <xf numFmtId="165" fontId="8" fillId="0" borderId="0" xfId="3" applyNumberFormat="1" applyFont="1" applyAlignment="1">
      <alignment horizontal="right" wrapText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left" vertical="center" wrapText="1" readingOrder="1"/>
    </xf>
    <xf numFmtId="4" fontId="11" fillId="2" borderId="3" xfId="0" applyNumberFormat="1" applyFont="1" applyFill="1" applyBorder="1" applyAlignment="1">
      <alignment horizontal="right" vertical="center" wrapText="1" readingOrder="1"/>
    </xf>
    <xf numFmtId="165" fontId="11" fillId="0" borderId="3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4" fontId="9" fillId="0" borderId="0" xfId="0" applyNumberFormat="1" applyFont="1"/>
    <xf numFmtId="165" fontId="11" fillId="2" borderId="3" xfId="0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165" fontId="12" fillId="0" borderId="0" xfId="0" applyNumberFormat="1" applyFont="1" applyAlignment="1">
      <alignment horizontal="right" vertical="center" wrapText="1" readingOrder="1"/>
    </xf>
    <xf numFmtId="0" fontId="11" fillId="0" borderId="0" xfId="0" applyFont="1" applyAlignment="1">
      <alignment horizontal="left" vertical="center" wrapText="1" readingOrder="1"/>
    </xf>
    <xf numFmtId="165" fontId="11" fillId="0" borderId="0" xfId="0" applyNumberFormat="1" applyFont="1" applyAlignment="1">
      <alignment horizontal="right" vertical="center" wrapText="1" readingOrder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0" fillId="0" borderId="0" xfId="0"/>
    <xf numFmtId="0" fontId="14" fillId="0" borderId="0" xfId="0" applyFont="1" applyAlignment="1">
      <alignment horizontal="left" vertical="center" wrapText="1"/>
    </xf>
  </cellXfs>
  <cellStyles count="4">
    <cellStyle name="Normal" xfId="0" builtinId="0"/>
    <cellStyle name="Normal_Agrupacio" xfId="3"/>
    <cellStyle name="Normal_factures" xfId="1"/>
    <cellStyle name="Normal_proveidor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ABA02134-F4E4-4C57-B1BF-ACF54E850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4" name="Picture 1" descr="Escut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1133475</xdr:colOff>
      <xdr:row>0</xdr:row>
      <xdr:rowOff>819150</xdr:rowOff>
    </xdr:to>
    <xdr:pic>
      <xdr:nvPicPr>
        <xdr:cNvPr id="2" name="Picture 1" descr="Escu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715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>
      <selection activeCell="E8" sqref="E8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hidden="1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66</v>
      </c>
      <c r="B3" s="34"/>
    </row>
    <row r="4" spans="1:4" ht="18.75" customHeight="1" x14ac:dyDescent="0.25">
      <c r="A4" s="3" t="s">
        <v>65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64510.61</v>
      </c>
      <c r="C9" s="8"/>
      <c r="D9" s="7"/>
    </row>
    <row r="10" spans="1:4" s="6" customFormat="1" ht="25.5" customHeight="1" x14ac:dyDescent="0.2">
      <c r="A10" s="17" t="s">
        <v>36</v>
      </c>
      <c r="B10" s="18">
        <f>1426.95+2503.36+100+95.44</f>
        <v>4125.75</v>
      </c>
      <c r="C10" s="8"/>
      <c r="D10" s="7"/>
    </row>
    <row r="11" spans="1:4" s="6" customFormat="1" ht="25.5" customHeight="1" x14ac:dyDescent="0.2">
      <c r="A11" s="17" t="s">
        <v>51</v>
      </c>
      <c r="B11" s="18">
        <v>60171.03</v>
      </c>
      <c r="C11" s="8"/>
      <c r="D11" s="7"/>
    </row>
    <row r="12" spans="1:4" s="6" customFormat="1" ht="25.5" customHeight="1" x14ac:dyDescent="0.2">
      <c r="A12" s="17" t="s">
        <v>15</v>
      </c>
      <c r="B12" s="18">
        <f>15157.22+2940+4343.9</f>
        <v>22441.120000000003</v>
      </c>
      <c r="C12" s="8"/>
      <c r="D12" s="7"/>
    </row>
    <row r="13" spans="1:4" s="6" customFormat="1" ht="25.5" customHeight="1" x14ac:dyDescent="0.2">
      <c r="A13" s="17" t="s">
        <v>16</v>
      </c>
      <c r="B13" s="18">
        <f>1166.23+8802.75</f>
        <v>9968.98</v>
      </c>
      <c r="C13" s="8"/>
      <c r="D13" s="7"/>
    </row>
    <row r="14" spans="1:4" s="6" customFormat="1" ht="25.5" customHeight="1" x14ac:dyDescent="0.2">
      <c r="A14" s="17" t="s">
        <v>11</v>
      </c>
      <c r="B14" s="18">
        <f>1700.4*2</f>
        <v>3400.8</v>
      </c>
      <c r="C14" s="8"/>
      <c r="D14" s="7"/>
    </row>
    <row r="15" spans="1:4" s="6" customFormat="1" ht="25.5" customHeight="1" x14ac:dyDescent="0.2">
      <c r="A15" s="17" t="s">
        <v>5</v>
      </c>
      <c r="B15" s="18">
        <v>877.25</v>
      </c>
      <c r="C15" s="8"/>
      <c r="D15" s="7"/>
    </row>
    <row r="16" spans="1:4" s="6" customFormat="1" ht="37.799999999999997" x14ac:dyDescent="0.2">
      <c r="A16" s="17" t="s">
        <v>67</v>
      </c>
      <c r="B16" s="18">
        <v>79721.19</v>
      </c>
    </row>
    <row r="17" spans="1:4" s="6" customFormat="1" ht="25.5" customHeight="1" x14ac:dyDescent="0.2">
      <c r="A17" s="17" t="s">
        <v>63</v>
      </c>
      <c r="B17" s="18">
        <v>29126.31</v>
      </c>
    </row>
    <row r="18" spans="1:4" s="6" customFormat="1" ht="25.5" customHeight="1" x14ac:dyDescent="0.2">
      <c r="A18" s="17" t="s">
        <v>62</v>
      </c>
      <c r="B18" s="18">
        <v>5374.01</v>
      </c>
    </row>
    <row r="19" spans="1:4" s="6" customFormat="1" ht="15" customHeight="1" x14ac:dyDescent="0.2">
      <c r="A19" s="22" t="s">
        <v>9</v>
      </c>
      <c r="B19" s="23">
        <f>SUM(B9:B18)</f>
        <v>279717.05000000005</v>
      </c>
      <c r="D19" s="26"/>
    </row>
    <row r="20" spans="1:4" s="6" customFormat="1" ht="15" customHeight="1" x14ac:dyDescent="0.2">
      <c r="B20" s="26"/>
    </row>
    <row r="21" spans="1:4" s="6" customFormat="1" ht="58.5" customHeight="1" x14ac:dyDescent="0.3">
      <c r="A21" s="35" t="s">
        <v>49</v>
      </c>
      <c r="B21" s="36"/>
    </row>
    <row r="22" spans="1:4" s="6" customFormat="1" ht="30" customHeight="1" x14ac:dyDescent="0.2">
      <c r="A22" s="37"/>
      <c r="B22" s="37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8"/>
      <c r="B24" s="28"/>
    </row>
    <row r="25" spans="1:4" s="6" customFormat="1" ht="25.5" customHeight="1" x14ac:dyDescent="0.2">
      <c r="A25" s="29"/>
      <c r="B25" s="30"/>
    </row>
    <row r="26" spans="1:4" s="6" customFormat="1" ht="15" customHeight="1" x14ac:dyDescent="0.2">
      <c r="A26" s="29"/>
      <c r="B26" s="30"/>
      <c r="C26" s="19"/>
      <c r="D26" s="20"/>
    </row>
    <row r="27" spans="1:4" s="6" customFormat="1" ht="15" customHeight="1" x14ac:dyDescent="0.2">
      <c r="A27" s="31"/>
      <c r="B27" s="32"/>
      <c r="C27" s="19"/>
      <c r="D27" s="20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C45" s="8"/>
      <c r="D45" s="7"/>
    </row>
    <row r="46" spans="1:4" s="6" customFormat="1" ht="21.75" customHeight="1" x14ac:dyDescent="0.2">
      <c r="A46" s="1"/>
      <c r="C46" s="8"/>
      <c r="D46" s="7"/>
    </row>
    <row r="47" spans="1:4" s="6" customFormat="1" ht="15" customHeight="1" x14ac:dyDescent="0.2">
      <c r="A47" s="11"/>
      <c r="B47" s="12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>
      <c r="A55" s="9"/>
    </row>
    <row r="56" spans="1:4" s="6" customFormat="1" ht="15" customHeight="1" x14ac:dyDescent="0.2"/>
    <row r="57" spans="1:4" s="6" customFormat="1" ht="21.75" customHeight="1" x14ac:dyDescent="0.2">
      <c r="A57" s="1"/>
      <c r="C57" s="8"/>
      <c r="D57" s="7"/>
    </row>
    <row r="58" spans="1:4" s="6" customFormat="1" ht="15" customHeight="1" x14ac:dyDescent="0.2">
      <c r="A58" s="11"/>
      <c r="B58" s="12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  <row r="79" spans="1:1" s="6" customFormat="1" ht="15" customHeight="1" x14ac:dyDescent="0.2">
      <c r="A79" s="9"/>
    </row>
  </sheetData>
  <mergeCells count="3">
    <mergeCell ref="A3:B3"/>
    <mergeCell ref="A21:B21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4" workbookViewId="0">
      <selection activeCell="B11" sqref="B11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customWidth="1"/>
    <col min="4" max="4" width="84.5546875" style="5" customWidth="1"/>
    <col min="5" max="5" width="16.44140625" style="5" customWidth="1"/>
    <col min="6" max="6" width="13.44140625" style="5" customWidth="1"/>
    <col min="7" max="7" width="15.44140625" style="5" customWidth="1"/>
    <col min="8" max="16384" width="11.44140625" style="5"/>
  </cols>
  <sheetData>
    <row r="1" spans="1:7" ht="66" customHeight="1" x14ac:dyDescent="0.25"/>
    <row r="2" spans="1:7" ht="21.75" customHeight="1" x14ac:dyDescent="0.25">
      <c r="A2" s="1" t="s">
        <v>0</v>
      </c>
    </row>
    <row r="3" spans="1:7" ht="57.75" customHeight="1" x14ac:dyDescent="0.3">
      <c r="A3" s="33" t="s">
        <v>19</v>
      </c>
      <c r="B3" s="34"/>
    </row>
    <row r="4" spans="1:7" ht="18.75" customHeight="1" x14ac:dyDescent="0.25">
      <c r="A4" s="3" t="s">
        <v>20</v>
      </c>
    </row>
    <row r="5" spans="1:7" ht="21.75" customHeight="1" x14ac:dyDescent="0.25">
      <c r="A5" s="3"/>
      <c r="C5" s="1"/>
    </row>
    <row r="6" spans="1:7" ht="21.75" customHeight="1" x14ac:dyDescent="0.25">
      <c r="A6" s="2" t="s">
        <v>10</v>
      </c>
    </row>
    <row r="7" spans="1:7" s="6" customFormat="1" ht="15" customHeight="1" x14ac:dyDescent="0.2">
      <c r="A7" s="9"/>
      <c r="E7" s="10"/>
      <c r="F7" s="8"/>
      <c r="G7" s="7"/>
    </row>
    <row r="8" spans="1:7" s="6" customFormat="1" ht="15" customHeight="1" x14ac:dyDescent="0.2">
      <c r="A8" s="21" t="s">
        <v>2</v>
      </c>
      <c r="B8" s="21" t="s">
        <v>3</v>
      </c>
      <c r="E8" s="10"/>
      <c r="F8" s="8"/>
      <c r="G8" s="7"/>
    </row>
    <row r="9" spans="1:7" s="6" customFormat="1" ht="25.5" customHeight="1" x14ac:dyDescent="0.2">
      <c r="A9" s="17" t="s">
        <v>4</v>
      </c>
      <c r="B9" s="18">
        <v>59997.51</v>
      </c>
      <c r="E9" s="10"/>
      <c r="F9" s="8"/>
      <c r="G9" s="7"/>
    </row>
    <row r="10" spans="1:7" s="6" customFormat="1" ht="25.5" customHeight="1" x14ac:dyDescent="0.2">
      <c r="A10" s="17" t="s">
        <v>12</v>
      </c>
      <c r="B10" s="18">
        <v>9250.09</v>
      </c>
      <c r="D10" s="14"/>
      <c r="E10" s="15"/>
      <c r="F10" s="8"/>
      <c r="G10" s="7"/>
    </row>
    <row r="11" spans="1:7" s="6" customFormat="1" ht="25.5" customHeight="1" x14ac:dyDescent="0.2">
      <c r="A11" s="17" t="s">
        <v>23</v>
      </c>
      <c r="B11" s="18">
        <v>10730.43</v>
      </c>
      <c r="E11" s="10"/>
      <c r="F11" s="8"/>
      <c r="G11" s="7"/>
    </row>
    <row r="12" spans="1:7" s="6" customFormat="1" ht="25.5" customHeight="1" x14ac:dyDescent="0.2">
      <c r="A12" s="17" t="s">
        <v>15</v>
      </c>
      <c r="B12" s="18">
        <v>22706.34</v>
      </c>
      <c r="E12" s="10"/>
      <c r="F12" s="8"/>
      <c r="G12" s="7"/>
    </row>
    <row r="13" spans="1:7" s="6" customFormat="1" ht="25.5" customHeight="1" x14ac:dyDescent="0.2">
      <c r="A13" s="17" t="s">
        <v>16</v>
      </c>
      <c r="B13" s="18">
        <v>847</v>
      </c>
      <c r="E13" s="10"/>
      <c r="F13" s="8"/>
      <c r="G13" s="7"/>
    </row>
    <row r="14" spans="1:7" s="6" customFormat="1" ht="25.5" customHeight="1" x14ac:dyDescent="0.2">
      <c r="A14" s="17" t="s">
        <v>11</v>
      </c>
      <c r="B14" s="18">
        <v>3989.37</v>
      </c>
      <c r="E14" s="10"/>
      <c r="F14" s="8"/>
      <c r="G14" s="7"/>
    </row>
    <row r="15" spans="1:7" s="6" customFormat="1" ht="25.5" customHeight="1" x14ac:dyDescent="0.2">
      <c r="A15" s="17" t="s">
        <v>5</v>
      </c>
      <c r="B15" s="18">
        <v>1754.5</v>
      </c>
      <c r="E15" s="10"/>
      <c r="F15" s="8"/>
      <c r="G15" s="7"/>
    </row>
    <row r="16" spans="1:7" s="6" customFormat="1" ht="37.799999999999997" x14ac:dyDescent="0.2">
      <c r="A16" s="17" t="s">
        <v>21</v>
      </c>
      <c r="B16" s="18">
        <v>58774.61</v>
      </c>
      <c r="E16" s="10"/>
    </row>
    <row r="17" spans="1:7" s="6" customFormat="1" ht="25.5" customHeight="1" x14ac:dyDescent="0.2">
      <c r="A17" s="17" t="s">
        <v>22</v>
      </c>
      <c r="B17" s="18">
        <v>4859.59</v>
      </c>
      <c r="E17" s="10"/>
    </row>
    <row r="18" spans="1:7" s="6" customFormat="1" ht="15" customHeight="1" x14ac:dyDescent="0.2">
      <c r="A18" s="22" t="s">
        <v>9</v>
      </c>
      <c r="B18" s="23">
        <f>SUM(B9:B17)</f>
        <v>172909.43999999997</v>
      </c>
      <c r="E18" s="10"/>
    </row>
    <row r="19" spans="1:7" s="6" customFormat="1" ht="15" customHeight="1" x14ac:dyDescent="0.2">
      <c r="E19" s="10"/>
    </row>
    <row r="20" spans="1:7" s="6" customFormat="1" ht="15" customHeight="1" x14ac:dyDescent="0.2">
      <c r="E20" s="10"/>
    </row>
    <row r="21" spans="1:7" s="6" customFormat="1" ht="30" customHeight="1" x14ac:dyDescent="0.2">
      <c r="A21" s="33" t="s">
        <v>14</v>
      </c>
      <c r="B21" s="33"/>
      <c r="E21" s="10"/>
      <c r="F21" s="8"/>
      <c r="G21" s="7"/>
    </row>
    <row r="22" spans="1:7" s="6" customFormat="1" ht="18.75" customHeight="1" x14ac:dyDescent="0.2">
      <c r="A22" s="2"/>
      <c r="E22" s="10"/>
      <c r="F22" s="19"/>
      <c r="G22" s="20"/>
    </row>
    <row r="23" spans="1:7" s="6" customFormat="1" ht="15" customHeight="1" x14ac:dyDescent="0.2">
      <c r="A23" s="21" t="s">
        <v>2</v>
      </c>
      <c r="B23" s="21" t="s">
        <v>3</v>
      </c>
      <c r="D23" s="12"/>
      <c r="E23" s="13"/>
    </row>
    <row r="24" spans="1:7" s="6" customFormat="1" ht="25.5" customHeight="1" x14ac:dyDescent="0.2">
      <c r="A24" s="17" t="s">
        <v>6</v>
      </c>
      <c r="B24" s="18">
        <v>1754.5</v>
      </c>
      <c r="E24" s="10"/>
    </row>
    <row r="25" spans="1:7" s="6" customFormat="1" ht="15" customHeight="1" x14ac:dyDescent="0.2">
      <c r="E25" s="10"/>
      <c r="F25" s="8"/>
      <c r="G25" s="7"/>
    </row>
    <row r="26" spans="1:7" s="6" customFormat="1" ht="15" customHeight="1" x14ac:dyDescent="0.2">
      <c r="E26" s="10"/>
      <c r="F26" s="8"/>
      <c r="G26" s="7"/>
    </row>
    <row r="27" spans="1:7" s="6" customFormat="1" ht="15" customHeight="1" x14ac:dyDescent="0.2">
      <c r="A27" s="9"/>
      <c r="E27" s="10"/>
      <c r="F27" s="8"/>
      <c r="G27" s="7"/>
    </row>
    <row r="28" spans="1:7" s="6" customFormat="1" ht="15" customHeight="1" x14ac:dyDescent="0.2">
      <c r="A28" s="9"/>
      <c r="E28" s="10"/>
      <c r="F28" s="8"/>
      <c r="G28" s="7"/>
    </row>
    <row r="29" spans="1:7" s="6" customFormat="1" ht="15" customHeight="1" x14ac:dyDescent="0.2">
      <c r="A29" s="9"/>
      <c r="E29" s="10"/>
      <c r="F29" s="8"/>
      <c r="G29" s="7"/>
    </row>
    <row r="30" spans="1:7" s="6" customFormat="1" ht="15" customHeight="1" x14ac:dyDescent="0.2">
      <c r="A30" s="9"/>
      <c r="E30" s="10"/>
      <c r="F30" s="8"/>
      <c r="G30" s="7"/>
    </row>
    <row r="31" spans="1:7" s="6" customFormat="1" ht="15" customHeight="1" x14ac:dyDescent="0.2">
      <c r="A31" s="9"/>
      <c r="E31" s="10"/>
      <c r="F31" s="8"/>
      <c r="G31" s="7"/>
    </row>
    <row r="32" spans="1:7" s="6" customFormat="1" ht="15" customHeight="1" x14ac:dyDescent="0.2">
      <c r="A32" s="9"/>
      <c r="E32" s="10"/>
      <c r="F32" s="8"/>
      <c r="G32" s="7"/>
    </row>
    <row r="33" spans="1:7" s="6" customFormat="1" ht="15" customHeight="1" x14ac:dyDescent="0.2">
      <c r="A33" s="9"/>
      <c r="E33" s="10"/>
      <c r="F33" s="8"/>
      <c r="G33" s="7"/>
    </row>
    <row r="34" spans="1:7" s="6" customFormat="1" ht="15" customHeight="1" x14ac:dyDescent="0.2">
      <c r="A34" s="9"/>
      <c r="E34" s="10"/>
      <c r="F34" s="8"/>
      <c r="G34" s="7"/>
    </row>
    <row r="35" spans="1:7" s="6" customFormat="1" ht="15" customHeight="1" x14ac:dyDescent="0.2">
      <c r="A35" s="9"/>
      <c r="E35" s="10"/>
      <c r="F35" s="8"/>
      <c r="G35" s="7"/>
    </row>
    <row r="36" spans="1:7" s="6" customFormat="1" ht="15" customHeight="1" x14ac:dyDescent="0.2">
      <c r="A36" s="9"/>
      <c r="E36" s="10"/>
      <c r="F36" s="8"/>
      <c r="G36" s="7"/>
    </row>
    <row r="37" spans="1:7" s="6" customFormat="1" ht="15" customHeight="1" x14ac:dyDescent="0.2">
      <c r="A37" s="9"/>
      <c r="E37" s="10"/>
      <c r="F37" s="8"/>
      <c r="G37" s="7"/>
    </row>
    <row r="38" spans="1:7" s="6" customFormat="1" ht="15" customHeight="1" x14ac:dyDescent="0.2">
      <c r="A38" s="9"/>
      <c r="E38" s="10"/>
      <c r="F38" s="8"/>
      <c r="G38" s="7"/>
    </row>
    <row r="39" spans="1:7" s="6" customFormat="1" ht="15" customHeight="1" x14ac:dyDescent="0.2">
      <c r="A39" s="9"/>
      <c r="E39" s="10"/>
      <c r="F39" s="8"/>
      <c r="G39" s="7"/>
    </row>
    <row r="40" spans="1:7" s="6" customFormat="1" ht="15" customHeight="1" x14ac:dyDescent="0.2">
      <c r="A40" s="9"/>
      <c r="E40" s="10"/>
      <c r="F40" s="8"/>
      <c r="G40" s="7"/>
    </row>
    <row r="41" spans="1:7" s="6" customFormat="1" ht="15" customHeight="1" x14ac:dyDescent="0.2">
      <c r="A41" s="9"/>
      <c r="E41" s="10"/>
      <c r="F41" s="8"/>
      <c r="G41" s="7"/>
    </row>
    <row r="42" spans="1:7" s="6" customFormat="1" ht="15" customHeight="1" x14ac:dyDescent="0.2">
      <c r="A42" s="9"/>
      <c r="E42" s="10"/>
      <c r="F42" s="8"/>
      <c r="G42" s="7"/>
    </row>
    <row r="43" spans="1:7" s="6" customFormat="1" ht="15" customHeight="1" x14ac:dyDescent="0.2">
      <c r="A43" s="9"/>
      <c r="E43" s="10"/>
      <c r="F43" s="8"/>
      <c r="G43" s="7"/>
    </row>
    <row r="44" spans="1:7" s="6" customFormat="1" ht="15" customHeight="1" x14ac:dyDescent="0.2">
      <c r="A44" s="9"/>
      <c r="E44" s="10"/>
      <c r="F44" s="8"/>
      <c r="G44" s="7"/>
    </row>
    <row r="45" spans="1:7" s="6" customFormat="1" ht="15" customHeight="1" x14ac:dyDescent="0.2">
      <c r="A45" s="9"/>
      <c r="E45" s="10"/>
      <c r="F45" s="8"/>
      <c r="G45" s="7"/>
    </row>
    <row r="46" spans="1:7" s="6" customFormat="1" ht="15" customHeight="1" x14ac:dyDescent="0.2">
      <c r="A46" s="9"/>
      <c r="E46" s="10"/>
      <c r="F46" s="8"/>
      <c r="G46" s="7"/>
    </row>
    <row r="47" spans="1:7" s="6" customFormat="1" ht="15" customHeight="1" x14ac:dyDescent="0.2">
      <c r="A47" s="9"/>
      <c r="E47" s="10"/>
      <c r="F47" s="8"/>
      <c r="G47" s="7"/>
    </row>
    <row r="48" spans="1:7" s="6" customFormat="1" ht="15" customHeight="1" x14ac:dyDescent="0.2">
      <c r="A48" s="9"/>
      <c r="E48" s="10"/>
      <c r="F48" s="8"/>
      <c r="G48" s="7"/>
    </row>
    <row r="49" spans="1:7" s="6" customFormat="1" ht="15" customHeight="1" x14ac:dyDescent="0.2">
      <c r="A49" s="9"/>
      <c r="E49" s="10"/>
      <c r="F49" s="8"/>
      <c r="G49" s="7"/>
    </row>
    <row r="50" spans="1:7" s="6" customFormat="1" ht="15" customHeight="1" x14ac:dyDescent="0.2">
      <c r="A50" s="9"/>
      <c r="E50" s="10"/>
      <c r="F50" s="8"/>
      <c r="G50" s="7"/>
    </row>
    <row r="51" spans="1:7" s="6" customFormat="1" ht="15" customHeight="1" x14ac:dyDescent="0.2">
      <c r="E51" s="10"/>
      <c r="F51" s="8"/>
      <c r="G51" s="7"/>
    </row>
    <row r="52" spans="1:7" s="6" customFormat="1" ht="21.75" customHeight="1" x14ac:dyDescent="0.2">
      <c r="A52" s="1"/>
      <c r="D52" s="16"/>
      <c r="E52" s="10"/>
      <c r="F52" s="8"/>
      <c r="G52" s="7"/>
    </row>
    <row r="53" spans="1:7" s="6" customFormat="1" ht="15" customHeight="1" x14ac:dyDescent="0.2">
      <c r="A53" s="11"/>
      <c r="B53" s="12"/>
      <c r="C53" s="12"/>
      <c r="D53" s="12"/>
      <c r="E53" s="13"/>
    </row>
    <row r="54" spans="1:7" s="6" customFormat="1" ht="15" customHeight="1" x14ac:dyDescent="0.2">
      <c r="A54" s="9"/>
      <c r="E54" s="10"/>
    </row>
    <row r="55" spans="1:7" s="6" customFormat="1" ht="15" customHeight="1" x14ac:dyDescent="0.2">
      <c r="A55" s="9"/>
      <c r="E55" s="10"/>
    </row>
    <row r="56" spans="1:7" s="6" customFormat="1" ht="15" customHeight="1" x14ac:dyDescent="0.2">
      <c r="A56" s="9"/>
      <c r="E56" s="10"/>
    </row>
    <row r="57" spans="1:7" s="6" customFormat="1" ht="15" customHeight="1" x14ac:dyDescent="0.2">
      <c r="A57" s="9"/>
      <c r="E57" s="10"/>
    </row>
    <row r="58" spans="1:7" s="6" customFormat="1" ht="15" customHeight="1" x14ac:dyDescent="0.2">
      <c r="A58" s="9"/>
      <c r="E58" s="10"/>
    </row>
    <row r="59" spans="1:7" s="6" customFormat="1" ht="15" customHeight="1" x14ac:dyDescent="0.2">
      <c r="A59" s="9"/>
      <c r="E59" s="10"/>
    </row>
    <row r="60" spans="1:7" s="6" customFormat="1" ht="15" customHeight="1" x14ac:dyDescent="0.2">
      <c r="A60" s="9"/>
      <c r="E60" s="10"/>
    </row>
    <row r="61" spans="1:7" s="6" customFormat="1" ht="15" customHeight="1" x14ac:dyDescent="0.2">
      <c r="A61" s="9"/>
      <c r="E61" s="10"/>
    </row>
    <row r="62" spans="1:7" s="6" customFormat="1" ht="15" customHeight="1" x14ac:dyDescent="0.2">
      <c r="E62" s="10"/>
    </row>
    <row r="63" spans="1:7" s="6" customFormat="1" ht="21.75" customHeight="1" x14ac:dyDescent="0.2">
      <c r="A63" s="1"/>
      <c r="D63" s="16"/>
      <c r="E63" s="10"/>
      <c r="F63" s="8"/>
      <c r="G63" s="7"/>
    </row>
    <row r="64" spans="1:7" s="6" customFormat="1" ht="15" customHeight="1" x14ac:dyDescent="0.2">
      <c r="A64" s="11"/>
      <c r="B64" s="12"/>
      <c r="C64" s="12"/>
      <c r="D64" s="12"/>
      <c r="E64" s="13"/>
    </row>
    <row r="65" spans="1:5" s="6" customFormat="1" ht="15" customHeight="1" x14ac:dyDescent="0.2">
      <c r="A65" s="9"/>
      <c r="E65" s="10"/>
    </row>
    <row r="66" spans="1:5" s="6" customFormat="1" ht="15" customHeight="1" x14ac:dyDescent="0.2">
      <c r="A66" s="9"/>
      <c r="E66" s="10"/>
    </row>
    <row r="67" spans="1:5" s="6" customFormat="1" ht="15" customHeight="1" x14ac:dyDescent="0.2">
      <c r="A67" s="9"/>
      <c r="E67" s="10"/>
    </row>
    <row r="68" spans="1:5" s="6" customFormat="1" ht="15" customHeight="1" x14ac:dyDescent="0.2">
      <c r="A68" s="9"/>
      <c r="E68" s="10"/>
    </row>
    <row r="69" spans="1:5" s="6" customFormat="1" ht="15" customHeight="1" x14ac:dyDescent="0.2">
      <c r="A69" s="9"/>
      <c r="E69" s="10"/>
    </row>
    <row r="70" spans="1:5" s="6" customFormat="1" ht="15" customHeight="1" x14ac:dyDescent="0.2">
      <c r="A70" s="9"/>
      <c r="E70" s="10"/>
    </row>
    <row r="71" spans="1:5" s="6" customFormat="1" ht="15" customHeight="1" x14ac:dyDescent="0.2">
      <c r="A71" s="9"/>
      <c r="E71" s="10"/>
    </row>
    <row r="72" spans="1:5" s="6" customFormat="1" ht="15" customHeight="1" x14ac:dyDescent="0.2">
      <c r="A72" s="9"/>
      <c r="E72" s="10"/>
    </row>
    <row r="73" spans="1:5" s="6" customFormat="1" ht="15" customHeight="1" x14ac:dyDescent="0.2">
      <c r="A73" s="9"/>
      <c r="E73" s="10"/>
    </row>
    <row r="74" spans="1:5" s="6" customFormat="1" ht="15" customHeight="1" x14ac:dyDescent="0.2">
      <c r="A74" s="9"/>
      <c r="E74" s="10"/>
    </row>
    <row r="75" spans="1:5" s="6" customFormat="1" ht="15" customHeight="1" x14ac:dyDescent="0.2">
      <c r="A75" s="9"/>
      <c r="E75" s="10"/>
    </row>
    <row r="76" spans="1:5" s="6" customFormat="1" ht="15" customHeight="1" x14ac:dyDescent="0.2">
      <c r="A76" s="9"/>
      <c r="E76" s="10"/>
    </row>
    <row r="77" spans="1:5" s="6" customFormat="1" ht="15" customHeight="1" x14ac:dyDescent="0.2">
      <c r="A77" s="9"/>
      <c r="E77" s="10"/>
    </row>
    <row r="78" spans="1:5" s="6" customFormat="1" ht="15" customHeight="1" x14ac:dyDescent="0.2">
      <c r="A78" s="9"/>
      <c r="E78" s="10"/>
    </row>
    <row r="79" spans="1:5" s="6" customFormat="1" ht="15" customHeight="1" x14ac:dyDescent="0.2">
      <c r="A79" s="9"/>
      <c r="E79" s="10"/>
    </row>
    <row r="80" spans="1:5" s="6" customFormat="1" ht="15" customHeight="1" x14ac:dyDescent="0.2">
      <c r="A80" s="9"/>
      <c r="E80" s="10"/>
    </row>
    <row r="81" spans="1:5" s="6" customFormat="1" ht="15" customHeight="1" x14ac:dyDescent="0.2">
      <c r="A81" s="9"/>
      <c r="E81" s="10"/>
    </row>
    <row r="82" spans="1:5" s="6" customFormat="1" ht="15" customHeight="1" x14ac:dyDescent="0.2">
      <c r="A82" s="9"/>
      <c r="E82" s="10"/>
    </row>
    <row r="83" spans="1:5" s="6" customFormat="1" ht="15" customHeight="1" x14ac:dyDescent="0.2">
      <c r="A83" s="9"/>
      <c r="E83" s="10"/>
    </row>
    <row r="84" spans="1:5" s="6" customFormat="1" ht="15" customHeight="1" x14ac:dyDescent="0.2">
      <c r="A84" s="9"/>
      <c r="E84" s="10"/>
    </row>
    <row r="85" spans="1:5" s="6" customFormat="1" ht="15" customHeight="1" x14ac:dyDescent="0.2">
      <c r="A85" s="9"/>
      <c r="E85" s="10"/>
    </row>
    <row r="86" spans="1:5" ht="15" customHeight="1" x14ac:dyDescent="0.25">
      <c r="E86" s="10"/>
    </row>
    <row r="87" spans="1:5" ht="15" customHeight="1" x14ac:dyDescent="0.25">
      <c r="E87" s="6"/>
    </row>
    <row r="88" spans="1:5" ht="15" customHeight="1" x14ac:dyDescent="0.25">
      <c r="E88" s="10"/>
    </row>
    <row r="89" spans="1:5" ht="15" customHeight="1" x14ac:dyDescent="0.25">
      <c r="E89" s="10"/>
    </row>
  </sheetData>
  <mergeCells count="2">
    <mergeCell ref="A3:B3"/>
    <mergeCell ref="A21:B2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workbookViewId="0">
      <selection activeCell="B14" sqref="B14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customWidth="1"/>
    <col min="4" max="4" width="84.5546875" style="5" customWidth="1"/>
    <col min="5" max="5" width="16.44140625" style="5" customWidth="1"/>
    <col min="6" max="6" width="13.44140625" style="5" customWidth="1"/>
    <col min="7" max="7" width="15.44140625" style="5" customWidth="1"/>
    <col min="8" max="16384" width="11.44140625" style="5"/>
  </cols>
  <sheetData>
    <row r="1" spans="1:7" ht="66" customHeight="1" x14ac:dyDescent="0.25"/>
    <row r="2" spans="1:7" ht="21.75" customHeight="1" x14ac:dyDescent="0.25">
      <c r="A2" s="1" t="s">
        <v>0</v>
      </c>
    </row>
    <row r="3" spans="1:7" ht="57.75" customHeight="1" x14ac:dyDescent="0.3">
      <c r="A3" s="33" t="s">
        <v>1</v>
      </c>
      <c r="B3" s="34"/>
    </row>
    <row r="4" spans="1:7" ht="18.75" customHeight="1" x14ac:dyDescent="0.25">
      <c r="A4" s="3" t="s">
        <v>18</v>
      </c>
    </row>
    <row r="5" spans="1:7" ht="21.75" customHeight="1" x14ac:dyDescent="0.25">
      <c r="A5" s="3"/>
      <c r="C5" s="1"/>
    </row>
    <row r="6" spans="1:7" ht="21.75" customHeight="1" x14ac:dyDescent="0.25">
      <c r="A6" s="2" t="s">
        <v>10</v>
      </c>
    </row>
    <row r="7" spans="1:7" s="6" customFormat="1" ht="15" customHeight="1" x14ac:dyDescent="0.2">
      <c r="A7" s="9"/>
      <c r="E7" s="10"/>
      <c r="F7" s="8"/>
      <c r="G7" s="7"/>
    </row>
    <row r="8" spans="1:7" s="6" customFormat="1" ht="15" customHeight="1" x14ac:dyDescent="0.2">
      <c r="A8" s="21" t="s">
        <v>2</v>
      </c>
      <c r="B8" s="21" t="s">
        <v>3</v>
      </c>
      <c r="E8" s="10"/>
      <c r="F8" s="8"/>
      <c r="G8" s="7"/>
    </row>
    <row r="9" spans="1:7" s="6" customFormat="1" ht="25.5" customHeight="1" x14ac:dyDescent="0.2">
      <c r="A9" s="17" t="s">
        <v>4</v>
      </c>
      <c r="B9" s="18">
        <v>60244.53</v>
      </c>
      <c r="E9" s="10"/>
      <c r="F9" s="8"/>
      <c r="G9" s="7"/>
    </row>
    <row r="10" spans="1:7" s="6" customFormat="1" ht="25.5" customHeight="1" x14ac:dyDescent="0.2">
      <c r="A10" s="17" t="s">
        <v>15</v>
      </c>
      <c r="B10" s="18">
        <v>12176.48</v>
      </c>
      <c r="E10" s="10"/>
      <c r="F10" s="8"/>
      <c r="G10" s="7"/>
    </row>
    <row r="11" spans="1:7" s="6" customFormat="1" ht="25.5" customHeight="1" x14ac:dyDescent="0.2">
      <c r="A11" s="17" t="s">
        <v>16</v>
      </c>
      <c r="B11" s="18">
        <v>1657.7</v>
      </c>
      <c r="E11" s="10"/>
      <c r="F11" s="8"/>
      <c r="G11" s="7"/>
    </row>
    <row r="12" spans="1:7" s="6" customFormat="1" ht="25.5" customHeight="1" x14ac:dyDescent="0.2">
      <c r="A12" s="17" t="s">
        <v>11</v>
      </c>
      <c r="B12" s="18">
        <v>4414.66</v>
      </c>
      <c r="E12" s="10"/>
      <c r="F12" s="8"/>
      <c r="G12" s="7"/>
    </row>
    <row r="13" spans="1:7" s="6" customFormat="1" ht="25.5" customHeight="1" x14ac:dyDescent="0.2">
      <c r="A13" s="17" t="s">
        <v>5</v>
      </c>
      <c r="B13" s="18">
        <v>544.5</v>
      </c>
      <c r="E13" s="10"/>
      <c r="F13" s="8"/>
      <c r="G13" s="7"/>
    </row>
    <row r="14" spans="1:7" s="6" customFormat="1" ht="25.5" customHeight="1" x14ac:dyDescent="0.2">
      <c r="A14" s="17" t="s">
        <v>12</v>
      </c>
      <c r="B14" s="18">
        <v>5003.32</v>
      </c>
      <c r="D14" s="14"/>
      <c r="E14" s="15"/>
      <c r="F14" s="8"/>
      <c r="G14" s="7"/>
    </row>
    <row r="15" spans="1:7" s="6" customFormat="1" ht="25.5" customHeight="1" x14ac:dyDescent="0.2">
      <c r="A15" s="17" t="s">
        <v>7</v>
      </c>
      <c r="B15" s="18">
        <v>4548.3900000000003</v>
      </c>
      <c r="E15" s="10"/>
    </row>
    <row r="16" spans="1:7" s="6" customFormat="1" ht="25.5" customHeight="1" x14ac:dyDescent="0.2">
      <c r="A16" s="17" t="s">
        <v>17</v>
      </c>
      <c r="B16" s="18">
        <v>52215.43</v>
      </c>
      <c r="E16" s="10"/>
    </row>
    <row r="17" spans="1:7" s="6" customFormat="1" ht="25.5" customHeight="1" x14ac:dyDescent="0.2">
      <c r="A17" s="17" t="s">
        <v>13</v>
      </c>
      <c r="B17" s="18">
        <v>1814.85</v>
      </c>
      <c r="E17" s="10"/>
    </row>
    <row r="18" spans="1:7" s="6" customFormat="1" ht="25.5" customHeight="1" x14ac:dyDescent="0.2">
      <c r="A18" s="17" t="s">
        <v>8</v>
      </c>
      <c r="B18" s="18">
        <v>551.76</v>
      </c>
      <c r="E18" s="10"/>
    </row>
    <row r="19" spans="1:7" s="6" customFormat="1" ht="15" customHeight="1" x14ac:dyDescent="0.2">
      <c r="A19" s="22" t="s">
        <v>9</v>
      </c>
      <c r="B19" s="23">
        <f>SUM(B9:B18)</f>
        <v>143171.62000000002</v>
      </c>
      <c r="E19" s="10"/>
    </row>
    <row r="20" spans="1:7" s="6" customFormat="1" ht="15" customHeight="1" x14ac:dyDescent="0.2">
      <c r="E20" s="10"/>
    </row>
    <row r="21" spans="1:7" s="6" customFormat="1" ht="15" customHeight="1" x14ac:dyDescent="0.2">
      <c r="E21" s="10"/>
    </row>
    <row r="22" spans="1:7" s="6" customFormat="1" ht="30" customHeight="1" x14ac:dyDescent="0.3">
      <c r="A22" s="33" t="s">
        <v>14</v>
      </c>
      <c r="B22" s="34"/>
      <c r="E22" s="10"/>
      <c r="F22" s="8"/>
      <c r="G22" s="7"/>
    </row>
    <row r="23" spans="1:7" s="6" customFormat="1" ht="18.75" customHeight="1" x14ac:dyDescent="0.2">
      <c r="A23" s="2"/>
      <c r="E23" s="10"/>
      <c r="F23" s="19"/>
      <c r="G23" s="20"/>
    </row>
    <row r="24" spans="1:7" s="6" customFormat="1" ht="15" customHeight="1" x14ac:dyDescent="0.2">
      <c r="A24" s="21" t="s">
        <v>2</v>
      </c>
      <c r="B24" s="21" t="s">
        <v>3</v>
      </c>
      <c r="D24" s="12"/>
      <c r="E24" s="13"/>
    </row>
    <row r="25" spans="1:7" s="6" customFormat="1" ht="25.5" customHeight="1" x14ac:dyDescent="0.2">
      <c r="A25" s="17" t="s">
        <v>6</v>
      </c>
      <c r="B25" s="18">
        <v>544.5</v>
      </c>
      <c r="E25" s="10"/>
    </row>
    <row r="26" spans="1:7" s="6" customFormat="1" ht="15" customHeight="1" x14ac:dyDescent="0.2">
      <c r="E26" s="10"/>
      <c r="F26" s="8"/>
      <c r="G26" s="7"/>
    </row>
    <row r="27" spans="1:7" s="6" customFormat="1" ht="15" customHeight="1" x14ac:dyDescent="0.2">
      <c r="E27" s="10"/>
      <c r="F27" s="8"/>
      <c r="G27" s="7"/>
    </row>
    <row r="28" spans="1:7" s="6" customFormat="1" ht="15" customHeight="1" x14ac:dyDescent="0.2">
      <c r="A28" s="9"/>
      <c r="E28" s="10"/>
      <c r="F28" s="8"/>
      <c r="G28" s="7"/>
    </row>
    <row r="29" spans="1:7" s="6" customFormat="1" ht="15" customHeight="1" x14ac:dyDescent="0.2">
      <c r="A29" s="9"/>
      <c r="E29" s="10"/>
      <c r="F29" s="8"/>
      <c r="G29" s="7"/>
    </row>
    <row r="30" spans="1:7" s="6" customFormat="1" ht="15" customHeight="1" x14ac:dyDescent="0.2">
      <c r="A30" s="9"/>
      <c r="E30" s="10"/>
      <c r="F30" s="8"/>
      <c r="G30" s="7"/>
    </row>
    <row r="31" spans="1:7" s="6" customFormat="1" ht="15" customHeight="1" x14ac:dyDescent="0.2">
      <c r="A31" s="9"/>
      <c r="E31" s="10"/>
      <c r="F31" s="8"/>
      <c r="G31" s="7"/>
    </row>
    <row r="32" spans="1:7" s="6" customFormat="1" ht="15" customHeight="1" x14ac:dyDescent="0.2">
      <c r="A32" s="9"/>
      <c r="E32" s="10"/>
      <c r="F32" s="8"/>
      <c r="G32" s="7"/>
    </row>
    <row r="33" spans="1:7" s="6" customFormat="1" ht="15" customHeight="1" x14ac:dyDescent="0.2">
      <c r="A33" s="9"/>
      <c r="E33" s="10"/>
      <c r="F33" s="8"/>
      <c r="G33" s="7"/>
    </row>
    <row r="34" spans="1:7" s="6" customFormat="1" ht="15" customHeight="1" x14ac:dyDescent="0.2">
      <c r="A34" s="9"/>
      <c r="E34" s="10"/>
      <c r="F34" s="8"/>
      <c r="G34" s="7"/>
    </row>
    <row r="35" spans="1:7" s="6" customFormat="1" ht="15" customHeight="1" x14ac:dyDescent="0.2">
      <c r="A35" s="9"/>
      <c r="E35" s="10"/>
      <c r="F35" s="8"/>
      <c r="G35" s="7"/>
    </row>
    <row r="36" spans="1:7" s="6" customFormat="1" ht="15" customHeight="1" x14ac:dyDescent="0.2">
      <c r="A36" s="9"/>
      <c r="E36" s="10"/>
      <c r="F36" s="8"/>
      <c r="G36" s="7"/>
    </row>
    <row r="37" spans="1:7" s="6" customFormat="1" ht="15" customHeight="1" x14ac:dyDescent="0.2">
      <c r="A37" s="9"/>
      <c r="E37" s="10"/>
      <c r="F37" s="8"/>
      <c r="G37" s="7"/>
    </row>
    <row r="38" spans="1:7" s="6" customFormat="1" ht="15" customHeight="1" x14ac:dyDescent="0.2">
      <c r="A38" s="9"/>
      <c r="E38" s="10"/>
      <c r="F38" s="8"/>
      <c r="G38" s="7"/>
    </row>
    <row r="39" spans="1:7" s="6" customFormat="1" ht="15" customHeight="1" x14ac:dyDescent="0.2">
      <c r="A39" s="9"/>
      <c r="E39" s="10"/>
      <c r="F39" s="8"/>
      <c r="G39" s="7"/>
    </row>
    <row r="40" spans="1:7" s="6" customFormat="1" ht="15" customHeight="1" x14ac:dyDescent="0.2">
      <c r="A40" s="9"/>
      <c r="E40" s="10"/>
      <c r="F40" s="8"/>
      <c r="G40" s="7"/>
    </row>
    <row r="41" spans="1:7" s="6" customFormat="1" ht="15" customHeight="1" x14ac:dyDescent="0.2">
      <c r="A41" s="9"/>
      <c r="E41" s="10"/>
      <c r="F41" s="8"/>
      <c r="G41" s="7"/>
    </row>
    <row r="42" spans="1:7" s="6" customFormat="1" ht="15" customHeight="1" x14ac:dyDescent="0.2">
      <c r="A42" s="9"/>
      <c r="E42" s="10"/>
      <c r="F42" s="8"/>
      <c r="G42" s="7"/>
    </row>
    <row r="43" spans="1:7" s="6" customFormat="1" ht="15" customHeight="1" x14ac:dyDescent="0.2">
      <c r="A43" s="9"/>
      <c r="E43" s="10"/>
      <c r="F43" s="8"/>
      <c r="G43" s="7"/>
    </row>
    <row r="44" spans="1:7" s="6" customFormat="1" ht="15" customHeight="1" x14ac:dyDescent="0.2">
      <c r="A44" s="9"/>
      <c r="E44" s="10"/>
      <c r="F44" s="8"/>
      <c r="G44" s="7"/>
    </row>
    <row r="45" spans="1:7" s="6" customFormat="1" ht="15" customHeight="1" x14ac:dyDescent="0.2">
      <c r="A45" s="9"/>
      <c r="E45" s="10"/>
      <c r="F45" s="8"/>
      <c r="G45" s="7"/>
    </row>
    <row r="46" spans="1:7" s="6" customFormat="1" ht="15" customHeight="1" x14ac:dyDescent="0.2">
      <c r="A46" s="9"/>
      <c r="E46" s="10"/>
      <c r="F46" s="8"/>
      <c r="G46" s="7"/>
    </row>
    <row r="47" spans="1:7" s="6" customFormat="1" ht="15" customHeight="1" x14ac:dyDescent="0.2">
      <c r="A47" s="9"/>
      <c r="E47" s="10"/>
      <c r="F47" s="8"/>
      <c r="G47" s="7"/>
    </row>
    <row r="48" spans="1:7" s="6" customFormat="1" ht="15" customHeight="1" x14ac:dyDescent="0.2">
      <c r="A48" s="9"/>
      <c r="E48" s="10"/>
      <c r="F48" s="8"/>
      <c r="G48" s="7"/>
    </row>
    <row r="49" spans="1:7" s="6" customFormat="1" ht="15" customHeight="1" x14ac:dyDescent="0.2">
      <c r="A49" s="9"/>
      <c r="E49" s="10"/>
      <c r="F49" s="8"/>
      <c r="G49" s="7"/>
    </row>
    <row r="50" spans="1:7" s="6" customFormat="1" ht="15" customHeight="1" x14ac:dyDescent="0.2">
      <c r="A50" s="9"/>
      <c r="E50" s="10"/>
      <c r="F50" s="8"/>
      <c r="G50" s="7"/>
    </row>
    <row r="51" spans="1:7" s="6" customFormat="1" ht="15" customHeight="1" x14ac:dyDescent="0.2">
      <c r="A51" s="9"/>
      <c r="E51" s="10"/>
      <c r="F51" s="8"/>
      <c r="G51" s="7"/>
    </row>
    <row r="52" spans="1:7" s="6" customFormat="1" ht="15" customHeight="1" x14ac:dyDescent="0.2">
      <c r="E52" s="10"/>
      <c r="F52" s="8"/>
      <c r="G52" s="7"/>
    </row>
    <row r="53" spans="1:7" s="6" customFormat="1" ht="21.75" customHeight="1" x14ac:dyDescent="0.2">
      <c r="A53" s="1"/>
      <c r="D53" s="16"/>
      <c r="E53" s="10"/>
      <c r="F53" s="8"/>
      <c r="G53" s="7"/>
    </row>
    <row r="54" spans="1:7" s="6" customFormat="1" ht="15" customHeight="1" x14ac:dyDescent="0.2">
      <c r="A54" s="11"/>
      <c r="B54" s="12"/>
      <c r="C54" s="12"/>
      <c r="D54" s="12"/>
      <c r="E54" s="13"/>
    </row>
    <row r="55" spans="1:7" s="6" customFormat="1" ht="15" customHeight="1" x14ac:dyDescent="0.2">
      <c r="A55" s="9"/>
      <c r="E55" s="10"/>
    </row>
    <row r="56" spans="1:7" s="6" customFormat="1" ht="15" customHeight="1" x14ac:dyDescent="0.2">
      <c r="A56" s="9"/>
      <c r="E56" s="10"/>
    </row>
    <row r="57" spans="1:7" s="6" customFormat="1" ht="15" customHeight="1" x14ac:dyDescent="0.2">
      <c r="A57" s="9"/>
      <c r="E57" s="10"/>
    </row>
    <row r="58" spans="1:7" s="6" customFormat="1" ht="15" customHeight="1" x14ac:dyDescent="0.2">
      <c r="A58" s="9"/>
      <c r="E58" s="10"/>
    </row>
    <row r="59" spans="1:7" s="6" customFormat="1" ht="15" customHeight="1" x14ac:dyDescent="0.2">
      <c r="A59" s="9"/>
      <c r="E59" s="10"/>
    </row>
    <row r="60" spans="1:7" s="6" customFormat="1" ht="15" customHeight="1" x14ac:dyDescent="0.2">
      <c r="A60" s="9"/>
      <c r="E60" s="10"/>
    </row>
    <row r="61" spans="1:7" s="6" customFormat="1" ht="15" customHeight="1" x14ac:dyDescent="0.2">
      <c r="A61" s="9"/>
      <c r="E61" s="10"/>
    </row>
    <row r="62" spans="1:7" s="6" customFormat="1" ht="15" customHeight="1" x14ac:dyDescent="0.2">
      <c r="A62" s="9"/>
      <c r="E62" s="10"/>
    </row>
    <row r="63" spans="1:7" s="6" customFormat="1" ht="15" customHeight="1" x14ac:dyDescent="0.2">
      <c r="E63" s="10"/>
    </row>
    <row r="64" spans="1:7" s="6" customFormat="1" ht="21.75" customHeight="1" x14ac:dyDescent="0.2">
      <c r="A64" s="1"/>
      <c r="D64" s="16"/>
      <c r="E64" s="10"/>
      <c r="F64" s="8"/>
      <c r="G64" s="7"/>
    </row>
    <row r="65" spans="1:5" s="6" customFormat="1" ht="15" customHeight="1" x14ac:dyDescent="0.2">
      <c r="A65" s="11"/>
      <c r="B65" s="12"/>
      <c r="C65" s="12"/>
      <c r="D65" s="12"/>
      <c r="E65" s="13"/>
    </row>
    <row r="66" spans="1:5" s="6" customFormat="1" ht="15" customHeight="1" x14ac:dyDescent="0.2">
      <c r="A66" s="9"/>
      <c r="E66" s="10"/>
    </row>
    <row r="67" spans="1:5" s="6" customFormat="1" ht="15" customHeight="1" x14ac:dyDescent="0.2">
      <c r="A67" s="9"/>
      <c r="E67" s="10"/>
    </row>
    <row r="68" spans="1:5" s="6" customFormat="1" ht="15" customHeight="1" x14ac:dyDescent="0.2">
      <c r="A68" s="9"/>
      <c r="E68" s="10"/>
    </row>
    <row r="69" spans="1:5" s="6" customFormat="1" ht="15" customHeight="1" x14ac:dyDescent="0.2">
      <c r="A69" s="9"/>
      <c r="E69" s="10"/>
    </row>
    <row r="70" spans="1:5" s="6" customFormat="1" ht="15" customHeight="1" x14ac:dyDescent="0.2">
      <c r="A70" s="9"/>
      <c r="E70" s="10"/>
    </row>
    <row r="71" spans="1:5" s="6" customFormat="1" ht="15" customHeight="1" x14ac:dyDescent="0.2">
      <c r="A71" s="9"/>
      <c r="E71" s="10"/>
    </row>
    <row r="72" spans="1:5" s="6" customFormat="1" ht="15" customHeight="1" x14ac:dyDescent="0.2">
      <c r="A72" s="9"/>
      <c r="E72" s="10"/>
    </row>
    <row r="73" spans="1:5" s="6" customFormat="1" ht="15" customHeight="1" x14ac:dyDescent="0.2">
      <c r="A73" s="9"/>
      <c r="E73" s="10"/>
    </row>
    <row r="74" spans="1:5" s="6" customFormat="1" ht="15" customHeight="1" x14ac:dyDescent="0.2">
      <c r="A74" s="9"/>
      <c r="E74" s="10"/>
    </row>
    <row r="75" spans="1:5" s="6" customFormat="1" ht="15" customHeight="1" x14ac:dyDescent="0.2">
      <c r="A75" s="9"/>
      <c r="E75" s="10"/>
    </row>
    <row r="76" spans="1:5" s="6" customFormat="1" ht="15" customHeight="1" x14ac:dyDescent="0.2">
      <c r="A76" s="9"/>
      <c r="E76" s="10"/>
    </row>
    <row r="77" spans="1:5" s="6" customFormat="1" ht="15" customHeight="1" x14ac:dyDescent="0.2">
      <c r="A77" s="9"/>
      <c r="E77" s="10"/>
    </row>
    <row r="78" spans="1:5" s="6" customFormat="1" ht="15" customHeight="1" x14ac:dyDescent="0.2">
      <c r="A78" s="9"/>
      <c r="E78" s="10"/>
    </row>
    <row r="79" spans="1:5" s="6" customFormat="1" ht="15" customHeight="1" x14ac:dyDescent="0.2">
      <c r="A79" s="9"/>
      <c r="E79" s="10"/>
    </row>
    <row r="80" spans="1:5" s="6" customFormat="1" ht="15" customHeight="1" x14ac:dyDescent="0.2">
      <c r="A80" s="9"/>
      <c r="E80" s="10"/>
    </row>
    <row r="81" spans="1:5" s="6" customFormat="1" ht="15" customHeight="1" x14ac:dyDescent="0.2">
      <c r="A81" s="9"/>
      <c r="E81" s="10"/>
    </row>
    <row r="82" spans="1:5" s="6" customFormat="1" ht="15" customHeight="1" x14ac:dyDescent="0.2">
      <c r="A82" s="9"/>
      <c r="E82" s="10"/>
    </row>
    <row r="83" spans="1:5" s="6" customFormat="1" ht="15" customHeight="1" x14ac:dyDescent="0.2">
      <c r="A83" s="9"/>
      <c r="E83" s="10"/>
    </row>
    <row r="84" spans="1:5" s="6" customFormat="1" ht="15" customHeight="1" x14ac:dyDescent="0.2">
      <c r="A84" s="9"/>
      <c r="E84" s="10"/>
    </row>
    <row r="85" spans="1:5" s="6" customFormat="1" ht="15" customHeight="1" x14ac:dyDescent="0.2">
      <c r="A85" s="9"/>
      <c r="E85" s="10"/>
    </row>
    <row r="86" spans="1:5" s="6" customFormat="1" ht="15" customHeight="1" x14ac:dyDescent="0.2">
      <c r="A86" s="9"/>
      <c r="E86" s="10"/>
    </row>
    <row r="87" spans="1:5" ht="15" customHeight="1" x14ac:dyDescent="0.25">
      <c r="E87" s="10"/>
    </row>
    <row r="88" spans="1:5" ht="15" customHeight="1" x14ac:dyDescent="0.25">
      <c r="E88" s="6"/>
    </row>
    <row r="89" spans="1:5" ht="15" customHeight="1" x14ac:dyDescent="0.25">
      <c r="E89" s="10"/>
    </row>
    <row r="90" spans="1:5" ht="15" customHeight="1" x14ac:dyDescent="0.25">
      <c r="E90" s="10"/>
    </row>
  </sheetData>
  <mergeCells count="2">
    <mergeCell ref="A3:B3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G16" sqref="G16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hidden="1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64</v>
      </c>
      <c r="B3" s="34"/>
    </row>
    <row r="4" spans="1:4" ht="18.75" customHeight="1" x14ac:dyDescent="0.25">
      <c r="A4" s="3" t="s">
        <v>65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57628.33</v>
      </c>
      <c r="C9" s="8"/>
      <c r="D9" s="7"/>
    </row>
    <row r="10" spans="1:4" s="6" customFormat="1" ht="25.5" customHeight="1" x14ac:dyDescent="0.2">
      <c r="A10" s="17" t="s">
        <v>36</v>
      </c>
      <c r="B10" s="18">
        <f>1205.27+1276.6+1722.4+2077.57+605+217.8+100.57+95.2</f>
        <v>7300.41</v>
      </c>
      <c r="C10" s="8"/>
      <c r="D10" s="7"/>
    </row>
    <row r="11" spans="1:4" s="6" customFormat="1" ht="25.5" customHeight="1" x14ac:dyDescent="0.2">
      <c r="A11" s="17" t="s">
        <v>51</v>
      </c>
      <c r="B11" s="18">
        <v>57258.54</v>
      </c>
      <c r="C11" s="8"/>
      <c r="D11" s="7"/>
    </row>
    <row r="12" spans="1:4" s="6" customFormat="1" ht="25.5" customHeight="1" x14ac:dyDescent="0.2">
      <c r="A12" s="17" t="s">
        <v>15</v>
      </c>
      <c r="B12" s="18">
        <f>15157.22+2940+4343.9</f>
        <v>22441.120000000003</v>
      </c>
      <c r="C12" s="8"/>
      <c r="D12" s="7"/>
    </row>
    <row r="13" spans="1:4" s="6" customFormat="1" ht="25.5" customHeight="1" x14ac:dyDescent="0.2">
      <c r="A13" s="17" t="s">
        <v>16</v>
      </c>
      <c r="B13" s="18">
        <v>13128.5</v>
      </c>
      <c r="C13" s="8"/>
      <c r="D13" s="7"/>
    </row>
    <row r="14" spans="1:4" s="6" customFormat="1" ht="25.5" customHeight="1" x14ac:dyDescent="0.2">
      <c r="A14" s="17" t="s">
        <v>11</v>
      </c>
      <c r="B14" s="18">
        <v>3302</v>
      </c>
      <c r="C14" s="8"/>
      <c r="D14" s="7"/>
    </row>
    <row r="15" spans="1:4" s="6" customFormat="1" ht="25.5" customHeight="1" x14ac:dyDescent="0.2">
      <c r="A15" s="17" t="s">
        <v>5</v>
      </c>
      <c r="B15" s="18">
        <v>877.25</v>
      </c>
      <c r="C15" s="8"/>
      <c r="D15" s="7"/>
    </row>
    <row r="16" spans="1:4" s="6" customFormat="1" ht="37.799999999999997" x14ac:dyDescent="0.2">
      <c r="A16" s="17" t="s">
        <v>61</v>
      </c>
      <c r="B16" s="18">
        <f>7320.5+28785.9+4068.7+17657.03+3811.5+4500+2922.39+3915</f>
        <v>72981.02</v>
      </c>
    </row>
    <row r="17" spans="1:4" s="6" customFormat="1" ht="25.5" customHeight="1" x14ac:dyDescent="0.2">
      <c r="A17" s="17" t="s">
        <v>63</v>
      </c>
      <c r="B17" s="18">
        <v>20539.02</v>
      </c>
    </row>
    <row r="18" spans="1:4" s="6" customFormat="1" ht="25.5" customHeight="1" x14ac:dyDescent="0.2">
      <c r="A18" s="17" t="s">
        <v>62</v>
      </c>
      <c r="B18" s="18">
        <v>4201.75</v>
      </c>
    </row>
    <row r="19" spans="1:4" s="6" customFormat="1" ht="15" customHeight="1" x14ac:dyDescent="0.2">
      <c r="A19" s="22" t="s">
        <v>9</v>
      </c>
      <c r="B19" s="23">
        <f>SUM(B9:B18)</f>
        <v>259657.93999999997</v>
      </c>
      <c r="D19" s="26"/>
    </row>
    <row r="20" spans="1:4" s="6" customFormat="1" ht="15" customHeight="1" x14ac:dyDescent="0.2">
      <c r="B20" s="26"/>
    </row>
    <row r="21" spans="1:4" s="6" customFormat="1" ht="58.5" customHeight="1" x14ac:dyDescent="0.3">
      <c r="A21" s="35" t="s">
        <v>49</v>
      </c>
      <c r="B21" s="36"/>
    </row>
    <row r="22" spans="1:4" s="6" customFormat="1" ht="30" customHeight="1" x14ac:dyDescent="0.2">
      <c r="A22" s="37"/>
      <c r="B22" s="37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8"/>
      <c r="B24" s="28"/>
    </row>
    <row r="25" spans="1:4" s="6" customFormat="1" ht="25.5" customHeight="1" x14ac:dyDescent="0.2">
      <c r="A25" s="29"/>
      <c r="B25" s="30"/>
    </row>
    <row r="26" spans="1:4" s="6" customFormat="1" ht="15" customHeight="1" x14ac:dyDescent="0.2">
      <c r="A26" s="29"/>
      <c r="B26" s="30"/>
      <c r="C26" s="19"/>
      <c r="D26" s="20"/>
    </row>
    <row r="27" spans="1:4" s="6" customFormat="1" ht="15" customHeight="1" x14ac:dyDescent="0.2">
      <c r="A27" s="31"/>
      <c r="B27" s="32"/>
      <c r="C27" s="19"/>
      <c r="D27" s="20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C45" s="8"/>
      <c r="D45" s="7"/>
    </row>
    <row r="46" spans="1:4" s="6" customFormat="1" ht="21.75" customHeight="1" x14ac:dyDescent="0.2">
      <c r="A46" s="1"/>
      <c r="C46" s="8"/>
      <c r="D46" s="7"/>
    </row>
    <row r="47" spans="1:4" s="6" customFormat="1" ht="15" customHeight="1" x14ac:dyDescent="0.2">
      <c r="A47" s="11"/>
      <c r="B47" s="12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>
      <c r="A55" s="9"/>
    </row>
    <row r="56" spans="1:4" s="6" customFormat="1" ht="15" customHeight="1" x14ac:dyDescent="0.2"/>
    <row r="57" spans="1:4" s="6" customFormat="1" ht="21.75" customHeight="1" x14ac:dyDescent="0.2">
      <c r="A57" s="1"/>
      <c r="C57" s="8"/>
      <c r="D57" s="7"/>
    </row>
    <row r="58" spans="1:4" s="6" customFormat="1" ht="15" customHeight="1" x14ac:dyDescent="0.2">
      <c r="A58" s="11"/>
      <c r="B58" s="12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  <row r="79" spans="1:1" s="6" customFormat="1" ht="15" customHeight="1" x14ac:dyDescent="0.2">
      <c r="A79" s="9"/>
    </row>
  </sheetData>
  <mergeCells count="3">
    <mergeCell ref="A3:B3"/>
    <mergeCell ref="A21:B21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B9" sqref="B9:B18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hidden="1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58</v>
      </c>
      <c r="B3" s="34"/>
    </row>
    <row r="4" spans="1:4" ht="18.75" customHeight="1" x14ac:dyDescent="0.25">
      <c r="A4" s="3" t="s">
        <v>59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62011.61</v>
      </c>
      <c r="C9" s="8"/>
      <c r="D9" s="7"/>
    </row>
    <row r="10" spans="1:4" s="6" customFormat="1" ht="25.5" customHeight="1" x14ac:dyDescent="0.2">
      <c r="A10" s="17" t="s">
        <v>36</v>
      </c>
      <c r="B10" s="18">
        <f>2025.1+127.05+605+2077.57+217.8+100+94.91</f>
        <v>5247.43</v>
      </c>
      <c r="C10" s="8"/>
      <c r="D10" s="7"/>
    </row>
    <row r="11" spans="1:4" s="6" customFormat="1" ht="25.5" customHeight="1" x14ac:dyDescent="0.2">
      <c r="A11" s="17" t="s">
        <v>51</v>
      </c>
      <c r="B11" s="18">
        <v>51146.86</v>
      </c>
      <c r="C11" s="8"/>
      <c r="D11" s="7"/>
    </row>
    <row r="12" spans="1:4" s="6" customFormat="1" ht="25.5" customHeight="1" x14ac:dyDescent="0.2">
      <c r="A12" s="17" t="s">
        <v>15</v>
      </c>
      <c r="B12" s="18">
        <f>18841.81+11741.6</f>
        <v>30583.410000000003</v>
      </c>
      <c r="C12" s="8"/>
      <c r="D12" s="7"/>
    </row>
    <row r="13" spans="1:4" s="6" customFormat="1" ht="25.5" customHeight="1" x14ac:dyDescent="0.2">
      <c r="A13" s="17" t="s">
        <v>16</v>
      </c>
      <c r="B13" s="18">
        <f>1208.45+3872</f>
        <v>5080.45</v>
      </c>
      <c r="C13" s="8"/>
      <c r="D13" s="7"/>
    </row>
    <row r="14" spans="1:4" s="6" customFormat="1" ht="25.5" customHeight="1" x14ac:dyDescent="0.2">
      <c r="A14" s="17" t="s">
        <v>11</v>
      </c>
      <c r="B14" s="18">
        <v>0</v>
      </c>
      <c r="C14" s="8"/>
      <c r="D14" s="7"/>
    </row>
    <row r="15" spans="1:4" s="6" customFormat="1" ht="25.5" customHeight="1" x14ac:dyDescent="0.2">
      <c r="A15" s="17" t="s">
        <v>48</v>
      </c>
      <c r="B15" s="18">
        <v>0</v>
      </c>
      <c r="C15" s="8"/>
      <c r="D15" s="7"/>
    </row>
    <row r="16" spans="1:4" s="6" customFormat="1" ht="37.799999999999997" x14ac:dyDescent="0.2">
      <c r="A16" s="17" t="s">
        <v>61</v>
      </c>
      <c r="B16" s="18">
        <f>13855.71+20087.21+4522.3+18149.96+4840+3451.4+4500+7720.91</f>
        <v>77127.490000000005</v>
      </c>
    </row>
    <row r="17" spans="1:4" s="6" customFormat="1" ht="25.5" customHeight="1" x14ac:dyDescent="0.2">
      <c r="A17" s="17" t="s">
        <v>42</v>
      </c>
      <c r="B17" s="18">
        <v>4197.1899999999996</v>
      </c>
    </row>
    <row r="18" spans="1:4" s="6" customFormat="1" ht="25.5" customHeight="1" x14ac:dyDescent="0.2">
      <c r="A18" s="17" t="s">
        <v>62</v>
      </c>
      <c r="B18" s="18">
        <f>21463.62</f>
        <v>21463.62</v>
      </c>
    </row>
    <row r="19" spans="1:4" s="6" customFormat="1" ht="15" customHeight="1" x14ac:dyDescent="0.2">
      <c r="A19" s="22" t="s">
        <v>9</v>
      </c>
      <c r="B19" s="23">
        <f>SUM(B9:B18)</f>
        <v>256858.06</v>
      </c>
      <c r="D19" s="26"/>
    </row>
    <row r="20" spans="1:4" s="6" customFormat="1" ht="15" customHeight="1" x14ac:dyDescent="0.2">
      <c r="B20" s="26"/>
    </row>
    <row r="21" spans="1:4" s="6" customFormat="1" ht="58.5" customHeight="1" x14ac:dyDescent="0.3">
      <c r="A21" s="35" t="s">
        <v>49</v>
      </c>
      <c r="B21" s="36"/>
    </row>
    <row r="22" spans="1:4" s="6" customFormat="1" ht="30" customHeight="1" x14ac:dyDescent="0.2">
      <c r="A22" s="37" t="s">
        <v>60</v>
      </c>
      <c r="B22" s="37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8"/>
      <c r="B24" s="28"/>
    </row>
    <row r="25" spans="1:4" s="6" customFormat="1" ht="25.5" customHeight="1" x14ac:dyDescent="0.2">
      <c r="A25" s="29"/>
      <c r="B25" s="30"/>
    </row>
    <row r="26" spans="1:4" s="6" customFormat="1" ht="15" customHeight="1" x14ac:dyDescent="0.2">
      <c r="A26" s="29"/>
      <c r="B26" s="30"/>
      <c r="C26" s="19"/>
      <c r="D26" s="20"/>
    </row>
    <row r="27" spans="1:4" s="6" customFormat="1" ht="15" customHeight="1" x14ac:dyDescent="0.2">
      <c r="A27" s="31"/>
      <c r="B27" s="32"/>
      <c r="C27" s="19"/>
      <c r="D27" s="20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C45" s="8"/>
      <c r="D45" s="7"/>
    </row>
    <row r="46" spans="1:4" s="6" customFormat="1" ht="21.75" customHeight="1" x14ac:dyDescent="0.2">
      <c r="A46" s="1"/>
      <c r="C46" s="8"/>
      <c r="D46" s="7"/>
    </row>
    <row r="47" spans="1:4" s="6" customFormat="1" ht="15" customHeight="1" x14ac:dyDescent="0.2">
      <c r="A47" s="11"/>
      <c r="B47" s="12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>
      <c r="A55" s="9"/>
    </row>
    <row r="56" spans="1:4" s="6" customFormat="1" ht="15" customHeight="1" x14ac:dyDescent="0.2"/>
    <row r="57" spans="1:4" s="6" customFormat="1" ht="21.75" customHeight="1" x14ac:dyDescent="0.2">
      <c r="A57" s="1"/>
      <c r="C57" s="8"/>
      <c r="D57" s="7"/>
    </row>
    <row r="58" spans="1:4" s="6" customFormat="1" ht="15" customHeight="1" x14ac:dyDescent="0.2">
      <c r="A58" s="11"/>
      <c r="B58" s="12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  <row r="79" spans="1:1" s="6" customFormat="1" ht="15" customHeight="1" x14ac:dyDescent="0.2">
      <c r="A79" s="9"/>
    </row>
  </sheetData>
  <mergeCells count="3">
    <mergeCell ref="A3:B3"/>
    <mergeCell ref="A21:B21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16" sqref="A16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hidden="1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57</v>
      </c>
      <c r="B3" s="34"/>
    </row>
    <row r="4" spans="1:4" ht="18.75" customHeight="1" x14ac:dyDescent="0.25">
      <c r="A4" s="3" t="s">
        <v>56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61432.12</v>
      </c>
      <c r="C9" s="8"/>
      <c r="D9" s="7"/>
    </row>
    <row r="10" spans="1:4" s="6" customFormat="1" ht="25.5" customHeight="1" x14ac:dyDescent="0.2">
      <c r="A10" s="17" t="s">
        <v>36</v>
      </c>
      <c r="B10" s="18">
        <f>2231.16+194.54</f>
        <v>2425.6999999999998</v>
      </c>
      <c r="C10" s="8"/>
      <c r="D10" s="7"/>
    </row>
    <row r="11" spans="1:4" s="6" customFormat="1" ht="25.5" customHeight="1" x14ac:dyDescent="0.2">
      <c r="A11" s="17" t="s">
        <v>51</v>
      </c>
      <c r="B11" s="18">
        <v>55147.35</v>
      </c>
      <c r="C11" s="8"/>
      <c r="D11" s="7"/>
    </row>
    <row r="12" spans="1:4" s="6" customFormat="1" ht="25.5" customHeight="1" x14ac:dyDescent="0.2">
      <c r="A12" s="17" t="s">
        <v>15</v>
      </c>
      <c r="B12" s="18">
        <v>22056.720000000001</v>
      </c>
      <c r="C12" s="8"/>
      <c r="D12" s="7"/>
    </row>
    <row r="13" spans="1:4" s="6" customFormat="1" ht="25.5" customHeight="1" x14ac:dyDescent="0.2">
      <c r="A13" s="17" t="s">
        <v>16</v>
      </c>
      <c r="B13" s="18">
        <f>822.8+12705-484</f>
        <v>13043.8</v>
      </c>
      <c r="C13" s="8"/>
      <c r="D13" s="7"/>
    </row>
    <row r="14" spans="1:4" s="6" customFormat="1" ht="25.5" customHeight="1" x14ac:dyDescent="0.2">
      <c r="A14" s="17" t="s">
        <v>11</v>
      </c>
      <c r="B14" s="18">
        <v>0</v>
      </c>
      <c r="C14" s="8"/>
      <c r="D14" s="7"/>
    </row>
    <row r="15" spans="1:4" s="6" customFormat="1" ht="25.5" customHeight="1" x14ac:dyDescent="0.2">
      <c r="A15" s="17" t="s">
        <v>5</v>
      </c>
      <c r="B15" s="18">
        <v>484</v>
      </c>
      <c r="C15" s="8"/>
      <c r="D15" s="7"/>
    </row>
    <row r="16" spans="1:4" s="6" customFormat="1" ht="37.799999999999997" x14ac:dyDescent="0.2">
      <c r="A16" s="17" t="s">
        <v>46</v>
      </c>
      <c r="B16" s="18">
        <v>87838.38</v>
      </c>
    </row>
    <row r="17" spans="1:4" s="6" customFormat="1" ht="25.5" customHeight="1" x14ac:dyDescent="0.2">
      <c r="A17" s="17" t="s">
        <v>42</v>
      </c>
      <c r="B17" s="18">
        <v>5067.57</v>
      </c>
    </row>
    <row r="18" spans="1:4" s="6" customFormat="1" ht="25.5" customHeight="1" x14ac:dyDescent="0.2">
      <c r="A18" s="17" t="s">
        <v>55</v>
      </c>
      <c r="B18" s="18">
        <v>821.67</v>
      </c>
    </row>
    <row r="19" spans="1:4" s="6" customFormat="1" ht="15" customHeight="1" x14ac:dyDescent="0.2">
      <c r="A19" s="22" t="s">
        <v>9</v>
      </c>
      <c r="B19" s="23">
        <f>SUM(B9:B18)</f>
        <v>248317.31000000003</v>
      </c>
      <c r="D19" s="26"/>
    </row>
    <row r="20" spans="1:4" s="6" customFormat="1" ht="15" customHeight="1" x14ac:dyDescent="0.2">
      <c r="B20" s="26"/>
    </row>
    <row r="21" spans="1:4" s="6" customFormat="1" ht="58.5" customHeight="1" x14ac:dyDescent="0.3">
      <c r="A21" s="35" t="s">
        <v>49</v>
      </c>
      <c r="B21" s="36"/>
    </row>
    <row r="22" spans="1:4" s="6" customFormat="1" ht="30" customHeight="1" x14ac:dyDescent="0.2">
      <c r="A22" s="37"/>
      <c r="B22" s="37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8"/>
      <c r="B24" s="28"/>
    </row>
    <row r="25" spans="1:4" s="6" customFormat="1" ht="25.5" customHeight="1" x14ac:dyDescent="0.2">
      <c r="A25" s="29"/>
      <c r="B25" s="30"/>
    </row>
    <row r="26" spans="1:4" s="6" customFormat="1" ht="15" customHeight="1" x14ac:dyDescent="0.2">
      <c r="A26" s="29"/>
      <c r="B26" s="30"/>
      <c r="C26" s="19"/>
      <c r="D26" s="20"/>
    </row>
    <row r="27" spans="1:4" s="6" customFormat="1" ht="15" customHeight="1" x14ac:dyDescent="0.2">
      <c r="A27" s="31"/>
      <c r="B27" s="32"/>
      <c r="C27" s="19"/>
      <c r="D27" s="20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C45" s="8"/>
      <c r="D45" s="7"/>
    </row>
    <row r="46" spans="1:4" s="6" customFormat="1" ht="21.75" customHeight="1" x14ac:dyDescent="0.2">
      <c r="A46" s="1"/>
      <c r="C46" s="8"/>
      <c r="D46" s="7"/>
    </row>
    <row r="47" spans="1:4" s="6" customFormat="1" ht="15" customHeight="1" x14ac:dyDescent="0.2">
      <c r="A47" s="11"/>
      <c r="B47" s="12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>
      <c r="A55" s="9"/>
    </row>
    <row r="56" spans="1:4" s="6" customFormat="1" ht="15" customHeight="1" x14ac:dyDescent="0.2"/>
    <row r="57" spans="1:4" s="6" customFormat="1" ht="21.75" customHeight="1" x14ac:dyDescent="0.2">
      <c r="A57" s="1"/>
      <c r="C57" s="8"/>
      <c r="D57" s="7"/>
    </row>
    <row r="58" spans="1:4" s="6" customFormat="1" ht="15" customHeight="1" x14ac:dyDescent="0.2">
      <c r="A58" s="11"/>
      <c r="B58" s="12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  <row r="79" spans="1:1" s="6" customFormat="1" ht="15" customHeight="1" x14ac:dyDescent="0.2">
      <c r="A79" s="9"/>
    </row>
  </sheetData>
  <mergeCells count="3">
    <mergeCell ref="A3:B3"/>
    <mergeCell ref="A21:B21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7" sqref="A7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hidden="1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52</v>
      </c>
      <c r="B3" s="34"/>
    </row>
    <row r="4" spans="1:4" ht="18.75" customHeight="1" x14ac:dyDescent="0.25">
      <c r="A4" s="3" t="s">
        <v>53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52263.8</v>
      </c>
      <c r="C9" s="8"/>
      <c r="D9" s="7"/>
    </row>
    <row r="10" spans="1:4" s="6" customFormat="1" ht="25.5" customHeight="1" x14ac:dyDescent="0.2">
      <c r="A10" s="17" t="s">
        <v>36</v>
      </c>
      <c r="B10" s="18">
        <f>163.43+2682.57+194.3</f>
        <v>3040.3</v>
      </c>
      <c r="C10" s="8"/>
      <c r="D10" s="7"/>
    </row>
    <row r="11" spans="1:4" s="6" customFormat="1" ht="25.5" customHeight="1" x14ac:dyDescent="0.2">
      <c r="A11" s="17" t="s">
        <v>51</v>
      </c>
      <c r="B11" s="18">
        <v>56404.53</v>
      </c>
      <c r="C11" s="8"/>
      <c r="D11" s="7"/>
    </row>
    <row r="12" spans="1:4" s="6" customFormat="1" ht="25.5" customHeight="1" x14ac:dyDescent="0.2">
      <c r="A12" s="17" t="s">
        <v>15</v>
      </c>
      <c r="B12" s="18">
        <f>14711.22+2814.94</f>
        <v>17526.16</v>
      </c>
      <c r="C12" s="8"/>
      <c r="D12" s="7"/>
    </row>
    <row r="13" spans="1:4" s="6" customFormat="1" ht="25.5" customHeight="1" x14ac:dyDescent="0.2">
      <c r="A13" s="17" t="s">
        <v>16</v>
      </c>
      <c r="B13" s="18">
        <v>7638.25</v>
      </c>
      <c r="C13" s="8"/>
      <c r="D13" s="7"/>
    </row>
    <row r="14" spans="1:4" s="6" customFormat="1" ht="25.5" customHeight="1" x14ac:dyDescent="0.2">
      <c r="A14" s="17" t="s">
        <v>11</v>
      </c>
      <c r="B14" s="18">
        <v>0</v>
      </c>
      <c r="C14" s="8"/>
      <c r="D14" s="7"/>
    </row>
    <row r="15" spans="1:4" s="6" customFormat="1" ht="25.5" customHeight="1" x14ac:dyDescent="0.2">
      <c r="A15" s="17" t="s">
        <v>48</v>
      </c>
      <c r="B15" s="18">
        <v>0</v>
      </c>
      <c r="C15" s="8"/>
      <c r="D15" s="7"/>
    </row>
    <row r="16" spans="1:4" s="6" customFormat="1" ht="37.799999999999997" x14ac:dyDescent="0.2">
      <c r="A16" s="17" t="s">
        <v>46</v>
      </c>
      <c r="B16" s="18">
        <v>64510.77</v>
      </c>
    </row>
    <row r="17" spans="1:4" s="6" customFormat="1" ht="25.5" customHeight="1" x14ac:dyDescent="0.2">
      <c r="A17" s="17" t="s">
        <v>42</v>
      </c>
      <c r="B17" s="18">
        <v>5150.96</v>
      </c>
    </row>
    <row r="18" spans="1:4" s="6" customFormat="1" ht="25.5" customHeight="1" x14ac:dyDescent="0.2">
      <c r="A18" s="17" t="s">
        <v>55</v>
      </c>
      <c r="B18" s="18">
        <v>2074.77</v>
      </c>
    </row>
    <row r="19" spans="1:4" s="6" customFormat="1" ht="15" customHeight="1" x14ac:dyDescent="0.2">
      <c r="A19" s="22" t="s">
        <v>9</v>
      </c>
      <c r="B19" s="23">
        <f>SUM(B9:B18)</f>
        <v>208609.53999999998</v>
      </c>
      <c r="D19" s="26"/>
    </row>
    <row r="20" spans="1:4" s="6" customFormat="1" ht="15" customHeight="1" x14ac:dyDescent="0.2">
      <c r="B20" s="26"/>
    </row>
    <row r="21" spans="1:4" s="6" customFormat="1" ht="58.5" customHeight="1" x14ac:dyDescent="0.3">
      <c r="A21" s="35" t="s">
        <v>49</v>
      </c>
      <c r="B21" s="36"/>
    </row>
    <row r="22" spans="1:4" s="6" customFormat="1" ht="30" customHeight="1" x14ac:dyDescent="0.2">
      <c r="A22" s="37" t="s">
        <v>54</v>
      </c>
      <c r="B22" s="37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8"/>
      <c r="B24" s="28"/>
    </row>
    <row r="25" spans="1:4" s="6" customFormat="1" ht="25.5" customHeight="1" x14ac:dyDescent="0.2">
      <c r="A25" s="29"/>
      <c r="B25" s="30"/>
    </row>
    <row r="26" spans="1:4" s="6" customFormat="1" ht="15" customHeight="1" x14ac:dyDescent="0.2">
      <c r="A26" s="29"/>
      <c r="B26" s="30"/>
      <c r="C26" s="19"/>
      <c r="D26" s="20"/>
    </row>
    <row r="27" spans="1:4" s="6" customFormat="1" ht="15" customHeight="1" x14ac:dyDescent="0.2">
      <c r="A27" s="31"/>
      <c r="B27" s="32"/>
      <c r="C27" s="19"/>
      <c r="D27" s="20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C45" s="8"/>
      <c r="D45" s="7"/>
    </row>
    <row r="46" spans="1:4" s="6" customFormat="1" ht="21.75" customHeight="1" x14ac:dyDescent="0.2">
      <c r="A46" s="1"/>
      <c r="C46" s="8"/>
      <c r="D46" s="7"/>
    </row>
    <row r="47" spans="1:4" s="6" customFormat="1" ht="15" customHeight="1" x14ac:dyDescent="0.2">
      <c r="A47" s="11"/>
      <c r="B47" s="12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>
      <c r="A55" s="9"/>
    </row>
    <row r="56" spans="1:4" s="6" customFormat="1" ht="15" customHeight="1" x14ac:dyDescent="0.2"/>
    <row r="57" spans="1:4" s="6" customFormat="1" ht="21.75" customHeight="1" x14ac:dyDescent="0.2">
      <c r="A57" s="1"/>
      <c r="C57" s="8"/>
      <c r="D57" s="7"/>
    </row>
    <row r="58" spans="1:4" s="6" customFormat="1" ht="15" customHeight="1" x14ac:dyDescent="0.2">
      <c r="A58" s="11"/>
      <c r="B58" s="12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  <row r="79" spans="1:1" s="6" customFormat="1" ht="15" customHeight="1" x14ac:dyDescent="0.2">
      <c r="A79" s="9"/>
    </row>
  </sheetData>
  <mergeCells count="3">
    <mergeCell ref="A3:B3"/>
    <mergeCell ref="A21:B21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A31" sqref="A31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hidden="1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47</v>
      </c>
      <c r="B3" s="34"/>
    </row>
    <row r="4" spans="1:4" ht="18.75" customHeight="1" x14ac:dyDescent="0.25">
      <c r="A4" s="3" t="s">
        <v>45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50290.07</v>
      </c>
      <c r="C9" s="8"/>
      <c r="D9" s="7"/>
    </row>
    <row r="10" spans="1:4" s="6" customFormat="1" ht="25.5" customHeight="1" x14ac:dyDescent="0.2">
      <c r="A10" s="17" t="s">
        <v>36</v>
      </c>
      <c r="B10" s="18">
        <f>2915.83+2077.57+605</f>
        <v>5598.4</v>
      </c>
      <c r="C10" s="8"/>
      <c r="D10" s="7"/>
    </row>
    <row r="11" spans="1:4" s="6" customFormat="1" ht="25.5" customHeight="1" x14ac:dyDescent="0.2">
      <c r="A11" s="17" t="s">
        <v>51</v>
      </c>
      <c r="B11" s="18">
        <v>54939.24</v>
      </c>
      <c r="C11" s="8"/>
      <c r="D11" s="7"/>
    </row>
    <row r="12" spans="1:4" s="6" customFormat="1" ht="25.5" customHeight="1" x14ac:dyDescent="0.2">
      <c r="A12" s="17" t="s">
        <v>15</v>
      </c>
      <c r="B12" s="18">
        <v>21640.59</v>
      </c>
      <c r="C12" s="8"/>
      <c r="D12" s="7"/>
    </row>
    <row r="13" spans="1:4" s="6" customFormat="1" ht="25.5" customHeight="1" x14ac:dyDescent="0.2">
      <c r="A13" s="17" t="s">
        <v>16</v>
      </c>
      <c r="B13" s="18">
        <f>4676.69+2684.62-40.07</f>
        <v>7321.24</v>
      </c>
      <c r="C13" s="8"/>
      <c r="D13" s="7"/>
    </row>
    <row r="14" spans="1:4" s="6" customFormat="1" ht="25.5" customHeight="1" x14ac:dyDescent="0.2">
      <c r="A14" s="17" t="s">
        <v>11</v>
      </c>
      <c r="B14" s="18">
        <v>0</v>
      </c>
      <c r="C14" s="8"/>
      <c r="D14" s="7"/>
    </row>
    <row r="15" spans="1:4" s="6" customFormat="1" ht="25.5" customHeight="1" x14ac:dyDescent="0.2">
      <c r="A15" s="17" t="s">
        <v>48</v>
      </c>
      <c r="B15" s="18">
        <v>0</v>
      </c>
      <c r="C15" s="8"/>
      <c r="D15" s="7"/>
    </row>
    <row r="16" spans="1:4" s="6" customFormat="1" ht="37.799999999999997" x14ac:dyDescent="0.2">
      <c r="A16" s="17" t="s">
        <v>46</v>
      </c>
      <c r="B16" s="18">
        <v>68020.240000000005</v>
      </c>
    </row>
    <row r="17" spans="1:4" s="6" customFormat="1" ht="25.5" customHeight="1" x14ac:dyDescent="0.2">
      <c r="A17" s="17" t="s">
        <v>42</v>
      </c>
      <c r="B17" s="18">
        <v>3618.16</v>
      </c>
    </row>
    <row r="18" spans="1:4" s="6" customFormat="1" ht="15" customHeight="1" x14ac:dyDescent="0.2">
      <c r="A18" s="22" t="s">
        <v>9</v>
      </c>
      <c r="B18" s="23">
        <f>SUM(B9:B17)</f>
        <v>211427.93999999997</v>
      </c>
      <c r="D18" s="26"/>
    </row>
    <row r="19" spans="1:4" s="6" customFormat="1" ht="15" customHeight="1" x14ac:dyDescent="0.2">
      <c r="B19" s="26"/>
    </row>
    <row r="20" spans="1:4" s="6" customFormat="1" ht="58.5" customHeight="1" x14ac:dyDescent="0.3">
      <c r="A20" s="35" t="s">
        <v>49</v>
      </c>
      <c r="B20" s="36"/>
    </row>
    <row r="21" spans="1:4" s="6" customFormat="1" ht="30" customHeight="1" x14ac:dyDescent="0.2">
      <c r="A21" s="37" t="s">
        <v>50</v>
      </c>
      <c r="B21" s="37"/>
      <c r="C21" s="8"/>
      <c r="D21" s="7"/>
    </row>
    <row r="22" spans="1:4" s="6" customFormat="1" ht="18.75" customHeight="1" x14ac:dyDescent="0.2">
      <c r="A22" s="2"/>
      <c r="C22" s="19"/>
      <c r="D22" s="20"/>
    </row>
    <row r="23" spans="1:4" s="6" customFormat="1" ht="15" customHeight="1" x14ac:dyDescent="0.2">
      <c r="A23" s="28"/>
      <c r="B23" s="28"/>
    </row>
    <row r="24" spans="1:4" s="6" customFormat="1" ht="25.5" customHeight="1" x14ac:dyDescent="0.2">
      <c r="A24" s="29"/>
      <c r="B24" s="30"/>
    </row>
    <row r="25" spans="1:4" s="6" customFormat="1" ht="15" customHeight="1" x14ac:dyDescent="0.2">
      <c r="A25" s="29"/>
      <c r="B25" s="30"/>
      <c r="C25" s="19"/>
      <c r="D25" s="20"/>
    </row>
    <row r="26" spans="1:4" s="6" customFormat="1" ht="15" customHeight="1" x14ac:dyDescent="0.2">
      <c r="A26" s="31"/>
      <c r="B26" s="32"/>
      <c r="C26" s="19"/>
      <c r="D26" s="20"/>
    </row>
    <row r="27" spans="1:4" s="6" customFormat="1" ht="15" customHeight="1" x14ac:dyDescent="0.2"/>
    <row r="28" spans="1:4" s="6" customFormat="1" ht="15" customHeight="1" x14ac:dyDescent="0.2"/>
    <row r="29" spans="1:4" s="6" customFormat="1" ht="15" customHeight="1" x14ac:dyDescent="0.2">
      <c r="A29" s="9"/>
      <c r="C29" s="8"/>
      <c r="D29" s="7"/>
    </row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C44" s="8"/>
      <c r="D44" s="7"/>
    </row>
    <row r="45" spans="1:4" s="6" customFormat="1" ht="21.75" customHeight="1" x14ac:dyDescent="0.2">
      <c r="A45" s="1"/>
      <c r="C45" s="8"/>
      <c r="D45" s="7"/>
    </row>
    <row r="46" spans="1:4" s="6" customFormat="1" ht="15" customHeight="1" x14ac:dyDescent="0.2">
      <c r="A46" s="11"/>
      <c r="B46" s="12"/>
    </row>
    <row r="47" spans="1:4" s="6" customFormat="1" ht="15" customHeight="1" x14ac:dyDescent="0.2">
      <c r="A47" s="9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/>
    <row r="56" spans="1:4" s="6" customFormat="1" ht="21.75" customHeight="1" x14ac:dyDescent="0.2">
      <c r="A56" s="1"/>
      <c r="C56" s="8"/>
      <c r="D56" s="7"/>
    </row>
    <row r="57" spans="1:4" s="6" customFormat="1" ht="15" customHeight="1" x14ac:dyDescent="0.2">
      <c r="A57" s="11"/>
      <c r="B57" s="12"/>
    </row>
    <row r="58" spans="1:4" s="6" customFormat="1" ht="15" customHeight="1" x14ac:dyDescent="0.2">
      <c r="A58" s="9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</sheetData>
  <mergeCells count="3">
    <mergeCell ref="A3:B3"/>
    <mergeCell ref="A21:B21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12" sqref="A12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39</v>
      </c>
      <c r="B3" s="34"/>
    </row>
    <row r="4" spans="1:4" ht="18.75" customHeight="1" x14ac:dyDescent="0.25">
      <c r="A4" s="3" t="s">
        <v>40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59400.639999999999</v>
      </c>
      <c r="C9" s="8"/>
      <c r="D9" s="7"/>
    </row>
    <row r="10" spans="1:4" s="6" customFormat="1" ht="25.5" customHeight="1" x14ac:dyDescent="0.2">
      <c r="A10" s="17" t="s">
        <v>36</v>
      </c>
      <c r="B10" s="18">
        <f>3283.83+605+2077.57+259.86+100+93.69</f>
        <v>6419.9499999999989</v>
      </c>
      <c r="C10" s="8"/>
      <c r="D10" s="7"/>
    </row>
    <row r="11" spans="1:4" s="6" customFormat="1" ht="25.5" customHeight="1" x14ac:dyDescent="0.2">
      <c r="A11" s="17" t="s">
        <v>27</v>
      </c>
      <c r="B11" s="18">
        <v>58398.37</v>
      </c>
      <c r="C11" s="8"/>
      <c r="D11" s="7"/>
    </row>
    <row r="12" spans="1:4" s="6" customFormat="1" ht="25.5" customHeight="1" x14ac:dyDescent="0.2">
      <c r="A12" s="17" t="s">
        <v>31</v>
      </c>
      <c r="B12" s="18">
        <v>4356</v>
      </c>
      <c r="C12" s="8"/>
      <c r="D12" s="7"/>
    </row>
    <row r="13" spans="1:4" s="6" customFormat="1" ht="25.5" customHeight="1" x14ac:dyDescent="0.2">
      <c r="A13" s="17" t="s">
        <v>15</v>
      </c>
      <c r="B13" s="18">
        <f>27100.08+1681.33</f>
        <v>28781.410000000003</v>
      </c>
      <c r="C13" s="8"/>
      <c r="D13" s="7"/>
    </row>
    <row r="14" spans="1:4" s="6" customFormat="1" ht="25.5" customHeight="1" x14ac:dyDescent="0.2">
      <c r="A14" s="17" t="s">
        <v>16</v>
      </c>
      <c r="B14" s="18">
        <v>897</v>
      </c>
      <c r="C14" s="8"/>
      <c r="D14" s="7"/>
    </row>
    <row r="15" spans="1:4" s="6" customFormat="1" ht="25.5" customHeight="1" x14ac:dyDescent="0.2">
      <c r="A15" s="17" t="s">
        <v>11</v>
      </c>
      <c r="B15" s="18">
        <v>0</v>
      </c>
      <c r="C15" s="8"/>
      <c r="D15" s="7"/>
    </row>
    <row r="16" spans="1:4" s="6" customFormat="1" ht="25.5" customHeight="1" x14ac:dyDescent="0.2">
      <c r="A16" s="17" t="s">
        <v>37</v>
      </c>
      <c r="B16" s="18">
        <v>2057</v>
      </c>
      <c r="C16" s="8"/>
      <c r="D16" s="7"/>
    </row>
    <row r="17" spans="1:4" s="6" customFormat="1" ht="37.799999999999997" x14ac:dyDescent="0.2">
      <c r="A17" s="17" t="s">
        <v>41</v>
      </c>
      <c r="B17" s="18">
        <v>66006.92</v>
      </c>
    </row>
    <row r="18" spans="1:4" s="6" customFormat="1" ht="25.5" customHeight="1" x14ac:dyDescent="0.2">
      <c r="A18" s="17" t="s">
        <v>42</v>
      </c>
      <c r="B18" s="18">
        <v>10317.129999999999</v>
      </c>
    </row>
    <row r="19" spans="1:4" s="6" customFormat="1" ht="15" customHeight="1" x14ac:dyDescent="0.2">
      <c r="A19" s="22" t="s">
        <v>9</v>
      </c>
      <c r="B19" s="23">
        <f>SUM(B9:B18)</f>
        <v>236634.41999999998</v>
      </c>
    </row>
    <row r="20" spans="1:4" s="6" customFormat="1" ht="15" customHeight="1" x14ac:dyDescent="0.2"/>
    <row r="21" spans="1:4" s="6" customFormat="1" ht="15" customHeight="1" x14ac:dyDescent="0.2"/>
    <row r="22" spans="1:4" s="6" customFormat="1" ht="30" customHeight="1" x14ac:dyDescent="0.2">
      <c r="A22" s="33" t="s">
        <v>38</v>
      </c>
      <c r="B22" s="33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1" t="s">
        <v>2</v>
      </c>
      <c r="B24" s="21" t="s">
        <v>3</v>
      </c>
    </row>
    <row r="25" spans="1:4" s="6" customFormat="1" ht="25.5" customHeight="1" x14ac:dyDescent="0.2">
      <c r="A25" s="17" t="s">
        <v>43</v>
      </c>
      <c r="B25" s="18">
        <v>1210</v>
      </c>
    </row>
    <row r="26" spans="1:4" s="6" customFormat="1" ht="15" customHeight="1" x14ac:dyDescent="0.2">
      <c r="A26" s="17" t="s">
        <v>44</v>
      </c>
      <c r="B26" s="18">
        <v>847</v>
      </c>
      <c r="C26" s="8"/>
      <c r="D26" s="7"/>
    </row>
    <row r="27" spans="1:4" s="6" customFormat="1" ht="15" customHeight="1" x14ac:dyDescent="0.2">
      <c r="A27" s="22" t="s">
        <v>9</v>
      </c>
      <c r="B27" s="27">
        <f>SUM(B25:B26)</f>
        <v>2057</v>
      </c>
      <c r="C27" s="8"/>
      <c r="D27" s="7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9"/>
      <c r="C30" s="8"/>
      <c r="D30" s="7"/>
    </row>
    <row r="31" spans="1:4" s="6" customFormat="1" ht="15" customHeight="1" x14ac:dyDescent="0.2">
      <c r="A31" s="9"/>
      <c r="C31" s="8"/>
      <c r="D31" s="7"/>
    </row>
    <row r="32" spans="1:4" s="6" customFormat="1" ht="15" customHeight="1" x14ac:dyDescent="0.2">
      <c r="A32" s="9"/>
      <c r="C32" s="8"/>
      <c r="D32" s="7"/>
    </row>
    <row r="33" spans="1:4" s="6" customFormat="1" ht="15" customHeight="1" x14ac:dyDescent="0.2">
      <c r="A33" s="9"/>
      <c r="C33" s="8"/>
      <c r="D33" s="7"/>
    </row>
    <row r="34" spans="1:4" s="6" customFormat="1" ht="15" customHeight="1" x14ac:dyDescent="0.2">
      <c r="A34" s="9"/>
      <c r="C34" s="8"/>
      <c r="D34" s="7"/>
    </row>
    <row r="35" spans="1:4" s="6" customFormat="1" ht="15" customHeight="1" x14ac:dyDescent="0.2">
      <c r="A35" s="9"/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C45" s="8"/>
      <c r="D45" s="7"/>
    </row>
    <row r="46" spans="1:4" s="6" customFormat="1" ht="21.75" customHeight="1" x14ac:dyDescent="0.2">
      <c r="A46" s="1"/>
      <c r="C46" s="8"/>
      <c r="D46" s="7"/>
    </row>
    <row r="47" spans="1:4" s="6" customFormat="1" ht="15" customHeight="1" x14ac:dyDescent="0.2">
      <c r="A47" s="11"/>
      <c r="B47" s="12"/>
    </row>
    <row r="48" spans="1:4" s="6" customFormat="1" ht="15" customHeight="1" x14ac:dyDescent="0.2">
      <c r="A48" s="9"/>
    </row>
    <row r="49" spans="1:4" s="6" customFormat="1" ht="15" customHeight="1" x14ac:dyDescent="0.2">
      <c r="A49" s="9"/>
    </row>
    <row r="50" spans="1:4" s="6" customFormat="1" ht="15" customHeight="1" x14ac:dyDescent="0.2">
      <c r="A50" s="9"/>
    </row>
    <row r="51" spans="1:4" s="6" customFormat="1" ht="15" customHeight="1" x14ac:dyDescent="0.2">
      <c r="A51" s="9"/>
    </row>
    <row r="52" spans="1:4" s="6" customFormat="1" ht="15" customHeight="1" x14ac:dyDescent="0.2">
      <c r="A52" s="9"/>
    </row>
    <row r="53" spans="1:4" s="6" customFormat="1" ht="15" customHeight="1" x14ac:dyDescent="0.2">
      <c r="A53" s="9"/>
    </row>
    <row r="54" spans="1:4" s="6" customFormat="1" ht="15" customHeight="1" x14ac:dyDescent="0.2">
      <c r="A54" s="9"/>
    </row>
    <row r="55" spans="1:4" s="6" customFormat="1" ht="15" customHeight="1" x14ac:dyDescent="0.2">
      <c r="A55" s="9"/>
    </row>
    <row r="56" spans="1:4" s="6" customFormat="1" ht="15" customHeight="1" x14ac:dyDescent="0.2"/>
    <row r="57" spans="1:4" s="6" customFormat="1" ht="21.75" customHeight="1" x14ac:dyDescent="0.2">
      <c r="A57" s="1"/>
      <c r="C57" s="8"/>
      <c r="D57" s="7"/>
    </row>
    <row r="58" spans="1:4" s="6" customFormat="1" ht="15" customHeight="1" x14ac:dyDescent="0.2">
      <c r="A58" s="11"/>
      <c r="B58" s="12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1" s="6" customFormat="1" ht="15" customHeight="1" x14ac:dyDescent="0.2">
      <c r="A65" s="9"/>
    </row>
    <row r="66" spans="1:1" s="6" customFormat="1" ht="15" customHeight="1" x14ac:dyDescent="0.2">
      <c r="A66" s="9"/>
    </row>
    <row r="67" spans="1:1" s="6" customFormat="1" ht="15" customHeight="1" x14ac:dyDescent="0.2">
      <c r="A67" s="9"/>
    </row>
    <row r="68" spans="1:1" s="6" customFormat="1" ht="15" customHeight="1" x14ac:dyDescent="0.2">
      <c r="A68" s="9"/>
    </row>
    <row r="69" spans="1:1" s="6" customFormat="1" ht="15" customHeight="1" x14ac:dyDescent="0.2">
      <c r="A69" s="9"/>
    </row>
    <row r="70" spans="1:1" s="6" customFormat="1" ht="15" customHeight="1" x14ac:dyDescent="0.2">
      <c r="A70" s="9"/>
    </row>
    <row r="71" spans="1:1" s="6" customFormat="1" ht="15" customHeight="1" x14ac:dyDescent="0.2">
      <c r="A71" s="9"/>
    </row>
    <row r="72" spans="1:1" s="6" customFormat="1" ht="15" customHeight="1" x14ac:dyDescent="0.2">
      <c r="A72" s="9"/>
    </row>
    <row r="73" spans="1:1" s="6" customFormat="1" ht="15" customHeight="1" x14ac:dyDescent="0.2">
      <c r="A73" s="9"/>
    </row>
    <row r="74" spans="1:1" s="6" customFormat="1" ht="15" customHeight="1" x14ac:dyDescent="0.2">
      <c r="A74" s="9"/>
    </row>
    <row r="75" spans="1:1" s="6" customFormat="1" ht="15" customHeight="1" x14ac:dyDescent="0.2">
      <c r="A75" s="9"/>
    </row>
    <row r="76" spans="1:1" s="6" customFormat="1" ht="15" customHeight="1" x14ac:dyDescent="0.2">
      <c r="A76" s="9"/>
    </row>
    <row r="77" spans="1:1" s="6" customFormat="1" ht="15" customHeight="1" x14ac:dyDescent="0.2">
      <c r="A77" s="9"/>
    </row>
    <row r="78" spans="1:1" s="6" customFormat="1" ht="15" customHeight="1" x14ac:dyDescent="0.2">
      <c r="A78" s="9"/>
    </row>
    <row r="79" spans="1:1" s="6" customFormat="1" ht="15" customHeight="1" x14ac:dyDescent="0.2">
      <c r="A79" s="9"/>
    </row>
  </sheetData>
  <mergeCells count="2">
    <mergeCell ref="A3:B3"/>
    <mergeCell ref="A22:B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activeCell="A22" sqref="A22:B22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customWidth="1"/>
    <col min="4" max="4" width="15.44140625" style="5" customWidth="1"/>
    <col min="5" max="16384" width="11.44140625" style="5"/>
  </cols>
  <sheetData>
    <row r="1" spans="1:4" ht="66" customHeight="1" x14ac:dyDescent="0.25"/>
    <row r="2" spans="1:4" ht="21.75" customHeight="1" x14ac:dyDescent="0.25">
      <c r="A2" s="1" t="s">
        <v>0</v>
      </c>
    </row>
    <row r="3" spans="1:4" ht="57.75" customHeight="1" x14ac:dyDescent="0.3">
      <c r="A3" s="33" t="s">
        <v>29</v>
      </c>
      <c r="B3" s="34"/>
    </row>
    <row r="4" spans="1:4" ht="18.75" customHeight="1" x14ac:dyDescent="0.25">
      <c r="A4" s="3" t="s">
        <v>28</v>
      </c>
    </row>
    <row r="5" spans="1:4" ht="21.75" customHeight="1" x14ac:dyDescent="0.25">
      <c r="A5" s="25"/>
    </row>
    <row r="6" spans="1:4" ht="21.75" customHeight="1" x14ac:dyDescent="0.25">
      <c r="A6" s="2" t="s">
        <v>10</v>
      </c>
    </row>
    <row r="7" spans="1:4" s="6" customFormat="1" ht="15" customHeight="1" x14ac:dyDescent="0.2">
      <c r="A7" s="9"/>
      <c r="C7" s="8"/>
      <c r="D7" s="7"/>
    </row>
    <row r="8" spans="1:4" s="6" customFormat="1" ht="15" customHeight="1" x14ac:dyDescent="0.2">
      <c r="A8" s="21" t="s">
        <v>2</v>
      </c>
      <c r="B8" s="21" t="s">
        <v>3</v>
      </c>
      <c r="C8" s="8"/>
      <c r="D8" s="7"/>
    </row>
    <row r="9" spans="1:4" s="6" customFormat="1" ht="25.5" customHeight="1" x14ac:dyDescent="0.2">
      <c r="A9" s="17" t="s">
        <v>30</v>
      </c>
      <c r="B9" s="18">
        <v>60566.15</v>
      </c>
      <c r="C9" s="8"/>
      <c r="D9" s="7"/>
    </row>
    <row r="10" spans="1:4" s="6" customFormat="1" ht="25.5" customHeight="1" x14ac:dyDescent="0.2">
      <c r="A10" s="17" t="s">
        <v>36</v>
      </c>
      <c r="B10" s="18">
        <f>1052.67+2703.36+5994.07+217.8+193.34</f>
        <v>10161.24</v>
      </c>
      <c r="C10" s="8"/>
      <c r="D10" s="7"/>
    </row>
    <row r="11" spans="1:4" s="6" customFormat="1" ht="25.5" customHeight="1" x14ac:dyDescent="0.2">
      <c r="A11" s="17" t="s">
        <v>27</v>
      </c>
      <c r="B11" s="18">
        <v>58202.3</v>
      </c>
      <c r="C11" s="8"/>
      <c r="D11" s="7"/>
    </row>
    <row r="12" spans="1:4" s="6" customFormat="1" ht="25.5" customHeight="1" x14ac:dyDescent="0.2">
      <c r="A12" s="17" t="s">
        <v>31</v>
      </c>
      <c r="B12" s="18">
        <v>12741.3</v>
      </c>
      <c r="C12" s="8"/>
      <c r="D12" s="7"/>
    </row>
    <row r="13" spans="1:4" s="6" customFormat="1" ht="25.5" customHeight="1" x14ac:dyDescent="0.2">
      <c r="A13" s="17" t="s">
        <v>15</v>
      </c>
      <c r="B13" s="18">
        <f>18623.68+829.71</f>
        <v>19453.39</v>
      </c>
      <c r="C13" s="8"/>
      <c r="D13" s="7"/>
    </row>
    <row r="14" spans="1:4" s="6" customFormat="1" ht="25.5" customHeight="1" x14ac:dyDescent="0.2">
      <c r="A14" s="17" t="s">
        <v>16</v>
      </c>
      <c r="B14" s="18">
        <v>227.99</v>
      </c>
      <c r="C14" s="8"/>
      <c r="D14" s="7"/>
    </row>
    <row r="15" spans="1:4" s="6" customFormat="1" ht="25.5" customHeight="1" x14ac:dyDescent="0.2">
      <c r="A15" s="17" t="s">
        <v>11</v>
      </c>
      <c r="B15" s="18">
        <v>0</v>
      </c>
      <c r="C15" s="8"/>
      <c r="D15" s="7"/>
    </row>
    <row r="16" spans="1:4" s="6" customFormat="1" ht="25.5" customHeight="1" x14ac:dyDescent="0.2">
      <c r="A16" s="17" t="s">
        <v>37</v>
      </c>
      <c r="B16" s="18">
        <v>4144.25</v>
      </c>
      <c r="C16" s="8"/>
      <c r="D16" s="7"/>
    </row>
    <row r="17" spans="1:4" s="6" customFormat="1" ht="37.799999999999997" x14ac:dyDescent="0.2">
      <c r="A17" s="17" t="s">
        <v>24</v>
      </c>
      <c r="B17" s="18">
        <f>52667+(4000*1.21)</f>
        <v>57507</v>
      </c>
    </row>
    <row r="18" spans="1:4" s="6" customFormat="1" ht="25.5" customHeight="1" x14ac:dyDescent="0.2">
      <c r="A18" s="17" t="s">
        <v>22</v>
      </c>
      <c r="B18" s="18">
        <v>8769.65</v>
      </c>
    </row>
    <row r="19" spans="1:4" s="6" customFormat="1" ht="15" customHeight="1" x14ac:dyDescent="0.2">
      <c r="A19" s="22" t="s">
        <v>9</v>
      </c>
      <c r="B19" s="23">
        <f>SUM(B9:B18)</f>
        <v>231773.27</v>
      </c>
    </row>
    <row r="20" spans="1:4" s="6" customFormat="1" ht="15" customHeight="1" x14ac:dyDescent="0.2"/>
    <row r="21" spans="1:4" s="6" customFormat="1" ht="15" customHeight="1" x14ac:dyDescent="0.2"/>
    <row r="22" spans="1:4" s="6" customFormat="1" ht="30" customHeight="1" x14ac:dyDescent="0.2">
      <c r="A22" s="33" t="s">
        <v>38</v>
      </c>
      <c r="B22" s="33"/>
      <c r="C22" s="8"/>
      <c r="D22" s="7"/>
    </row>
    <row r="23" spans="1:4" s="6" customFormat="1" ht="18.75" customHeight="1" x14ac:dyDescent="0.2">
      <c r="A23" s="2"/>
      <c r="C23" s="19"/>
      <c r="D23" s="20"/>
    </row>
    <row r="24" spans="1:4" s="6" customFormat="1" ht="15" customHeight="1" x14ac:dyDescent="0.2">
      <c r="A24" s="21" t="s">
        <v>2</v>
      </c>
      <c r="B24" s="21" t="s">
        <v>3</v>
      </c>
    </row>
    <row r="25" spans="1:4" s="6" customFormat="1" ht="25.5" customHeight="1" x14ac:dyDescent="0.2">
      <c r="A25" s="17" t="s">
        <v>6</v>
      </c>
      <c r="B25" s="18">
        <v>2329.25</v>
      </c>
    </row>
    <row r="26" spans="1:4" s="6" customFormat="1" ht="15" customHeight="1" x14ac:dyDescent="0.2">
      <c r="A26" s="17" t="s">
        <v>32</v>
      </c>
      <c r="B26" s="18">
        <f>B16-B25</f>
        <v>1815</v>
      </c>
      <c r="C26" s="8"/>
      <c r="D26" s="7"/>
    </row>
    <row r="27" spans="1:4" s="6" customFormat="1" ht="15" customHeight="1" x14ac:dyDescent="0.2">
      <c r="A27" s="22" t="s">
        <v>9</v>
      </c>
      <c r="B27" s="27">
        <f>SUM(B25:B26)</f>
        <v>4144.25</v>
      </c>
      <c r="C27" s="8"/>
      <c r="D27" s="7"/>
    </row>
    <row r="28" spans="1:4" s="6" customFormat="1" ht="15" customHeight="1" x14ac:dyDescent="0.2"/>
    <row r="29" spans="1:4" s="6" customFormat="1" ht="15" customHeight="1" x14ac:dyDescent="0.2"/>
    <row r="30" spans="1:4" s="6" customFormat="1" ht="15" customHeight="1" x14ac:dyDescent="0.2">
      <c r="A30" s="33" t="s">
        <v>33</v>
      </c>
      <c r="B30" s="33"/>
      <c r="C30" s="8"/>
      <c r="D30" s="7"/>
    </row>
    <row r="31" spans="1:4" s="6" customFormat="1" ht="15" customHeight="1" x14ac:dyDescent="0.2">
      <c r="A31" s="2"/>
      <c r="C31" s="8"/>
      <c r="D31" s="7"/>
    </row>
    <row r="32" spans="1:4" s="6" customFormat="1" ht="15" customHeight="1" x14ac:dyDescent="0.2">
      <c r="A32" s="21" t="s">
        <v>2</v>
      </c>
      <c r="B32" s="21" t="s">
        <v>3</v>
      </c>
      <c r="C32" s="8"/>
      <c r="D32" s="7"/>
    </row>
    <row r="33" spans="1:4" s="6" customFormat="1" ht="15" customHeight="1" x14ac:dyDescent="0.2">
      <c r="A33" s="17" t="s">
        <v>34</v>
      </c>
      <c r="B33" s="18">
        <v>4649.55</v>
      </c>
      <c r="C33" s="8"/>
      <c r="D33" s="7"/>
    </row>
    <row r="34" spans="1:4" s="6" customFormat="1" ht="15" customHeight="1" x14ac:dyDescent="0.2">
      <c r="A34" s="17" t="s">
        <v>35</v>
      </c>
      <c r="B34" s="18">
        <v>2684.01</v>
      </c>
      <c r="C34" s="8"/>
      <c r="D34" s="7"/>
    </row>
    <row r="35" spans="1:4" s="6" customFormat="1" ht="15" customHeight="1" x14ac:dyDescent="0.2">
      <c r="A35" s="22" t="s">
        <v>9</v>
      </c>
      <c r="B35" s="27">
        <f>SUM(B33:B34)</f>
        <v>7333.56</v>
      </c>
      <c r="C35" s="8"/>
      <c r="D35" s="7"/>
    </row>
    <row r="36" spans="1:4" s="6" customFormat="1" ht="15" customHeight="1" x14ac:dyDescent="0.2">
      <c r="A36" s="9"/>
      <c r="C36" s="8"/>
      <c r="D36" s="7"/>
    </row>
    <row r="37" spans="1:4" s="6" customFormat="1" ht="15" customHeight="1" x14ac:dyDescent="0.2">
      <c r="A37" s="9"/>
      <c r="C37" s="8"/>
      <c r="D37" s="7"/>
    </row>
    <row r="38" spans="1:4" s="6" customFormat="1" ht="15" customHeight="1" x14ac:dyDescent="0.2">
      <c r="A38" s="9"/>
      <c r="C38" s="8"/>
      <c r="D38" s="7"/>
    </row>
    <row r="39" spans="1:4" s="6" customFormat="1" ht="15" customHeight="1" x14ac:dyDescent="0.2">
      <c r="A39" s="9"/>
      <c r="C39" s="8"/>
      <c r="D39" s="7"/>
    </row>
    <row r="40" spans="1:4" s="6" customFormat="1" ht="15" customHeight="1" x14ac:dyDescent="0.2">
      <c r="A40" s="9"/>
      <c r="C40" s="8"/>
      <c r="D40" s="7"/>
    </row>
    <row r="41" spans="1:4" s="6" customFormat="1" ht="15" customHeight="1" x14ac:dyDescent="0.2">
      <c r="A41" s="9"/>
      <c r="C41" s="8"/>
      <c r="D41" s="7"/>
    </row>
    <row r="42" spans="1:4" s="6" customFormat="1" ht="15" customHeight="1" x14ac:dyDescent="0.2">
      <c r="A42" s="9"/>
      <c r="C42" s="8"/>
      <c r="D42" s="7"/>
    </row>
    <row r="43" spans="1:4" s="6" customFormat="1" ht="15" customHeight="1" x14ac:dyDescent="0.2">
      <c r="A43" s="9"/>
      <c r="C43" s="8"/>
      <c r="D43" s="7"/>
    </row>
    <row r="44" spans="1:4" s="6" customFormat="1" ht="15" customHeight="1" x14ac:dyDescent="0.2">
      <c r="A44" s="9"/>
      <c r="C44" s="8"/>
      <c r="D44" s="7"/>
    </row>
    <row r="45" spans="1:4" s="6" customFormat="1" ht="15" customHeight="1" x14ac:dyDescent="0.2">
      <c r="A45" s="9"/>
      <c r="C45" s="8"/>
      <c r="D45" s="7"/>
    </row>
    <row r="46" spans="1:4" s="6" customFormat="1" ht="15" customHeight="1" x14ac:dyDescent="0.2">
      <c r="A46" s="9"/>
      <c r="C46" s="8"/>
      <c r="D46" s="7"/>
    </row>
    <row r="47" spans="1:4" s="6" customFormat="1" ht="15" customHeight="1" x14ac:dyDescent="0.2">
      <c r="A47" s="9"/>
      <c r="C47" s="8"/>
      <c r="D47" s="7"/>
    </row>
    <row r="48" spans="1:4" s="6" customFormat="1" ht="15" customHeight="1" x14ac:dyDescent="0.2">
      <c r="A48" s="9"/>
      <c r="C48" s="8"/>
      <c r="D48" s="7"/>
    </row>
    <row r="49" spans="1:4" s="6" customFormat="1" ht="15" customHeight="1" x14ac:dyDescent="0.2">
      <c r="A49" s="9"/>
      <c r="C49" s="8"/>
      <c r="D49" s="7"/>
    </row>
    <row r="50" spans="1:4" s="6" customFormat="1" ht="15" customHeight="1" x14ac:dyDescent="0.2">
      <c r="A50" s="9"/>
      <c r="C50" s="8"/>
      <c r="D50" s="7"/>
    </row>
    <row r="51" spans="1:4" s="6" customFormat="1" ht="15" customHeight="1" x14ac:dyDescent="0.2">
      <c r="A51" s="9"/>
      <c r="C51" s="8"/>
      <c r="D51" s="7"/>
    </row>
    <row r="52" spans="1:4" s="6" customFormat="1" ht="15" customHeight="1" x14ac:dyDescent="0.2">
      <c r="A52" s="9"/>
      <c r="C52" s="8"/>
      <c r="D52" s="7"/>
    </row>
    <row r="53" spans="1:4" s="6" customFormat="1" ht="15" customHeight="1" x14ac:dyDescent="0.2">
      <c r="A53" s="9"/>
      <c r="C53" s="8"/>
      <c r="D53" s="7"/>
    </row>
    <row r="54" spans="1:4" s="6" customFormat="1" ht="15" customHeight="1" x14ac:dyDescent="0.2">
      <c r="C54" s="8"/>
      <c r="D54" s="7"/>
    </row>
    <row r="55" spans="1:4" s="6" customFormat="1" ht="21.75" customHeight="1" x14ac:dyDescent="0.2">
      <c r="A55" s="1"/>
      <c r="C55" s="8"/>
      <c r="D55" s="7"/>
    </row>
    <row r="56" spans="1:4" s="6" customFormat="1" ht="15" customHeight="1" x14ac:dyDescent="0.2">
      <c r="A56" s="11"/>
      <c r="B56" s="12"/>
    </row>
    <row r="57" spans="1:4" s="6" customFormat="1" ht="15" customHeight="1" x14ac:dyDescent="0.2">
      <c r="A57" s="9"/>
    </row>
    <row r="58" spans="1:4" s="6" customFormat="1" ht="15" customHeight="1" x14ac:dyDescent="0.2">
      <c r="A58" s="9"/>
    </row>
    <row r="59" spans="1:4" s="6" customFormat="1" ht="15" customHeight="1" x14ac:dyDescent="0.2">
      <c r="A59" s="9"/>
    </row>
    <row r="60" spans="1:4" s="6" customFormat="1" ht="15" customHeight="1" x14ac:dyDescent="0.2">
      <c r="A60" s="9"/>
    </row>
    <row r="61" spans="1:4" s="6" customFormat="1" ht="15" customHeight="1" x14ac:dyDescent="0.2">
      <c r="A61" s="9"/>
    </row>
    <row r="62" spans="1:4" s="6" customFormat="1" ht="15" customHeight="1" x14ac:dyDescent="0.2">
      <c r="A62" s="9"/>
    </row>
    <row r="63" spans="1:4" s="6" customFormat="1" ht="15" customHeight="1" x14ac:dyDescent="0.2">
      <c r="A63" s="9"/>
    </row>
    <row r="64" spans="1:4" s="6" customFormat="1" ht="15" customHeight="1" x14ac:dyDescent="0.2">
      <c r="A64" s="9"/>
    </row>
    <row r="65" spans="1:4" s="6" customFormat="1" ht="15" customHeight="1" x14ac:dyDescent="0.2"/>
    <row r="66" spans="1:4" s="6" customFormat="1" ht="21.75" customHeight="1" x14ac:dyDescent="0.2">
      <c r="A66" s="1"/>
      <c r="C66" s="8"/>
      <c r="D66" s="7"/>
    </row>
    <row r="67" spans="1:4" s="6" customFormat="1" ht="15" customHeight="1" x14ac:dyDescent="0.2">
      <c r="A67" s="11"/>
      <c r="B67" s="12"/>
    </row>
    <row r="68" spans="1:4" s="6" customFormat="1" ht="15" customHeight="1" x14ac:dyDescent="0.2">
      <c r="A68" s="9"/>
    </row>
    <row r="69" spans="1:4" s="6" customFormat="1" ht="15" customHeight="1" x14ac:dyDescent="0.2">
      <c r="A69" s="9"/>
    </row>
    <row r="70" spans="1:4" s="6" customFormat="1" ht="15" customHeight="1" x14ac:dyDescent="0.2">
      <c r="A70" s="9"/>
    </row>
    <row r="71" spans="1:4" s="6" customFormat="1" ht="15" customHeight="1" x14ac:dyDescent="0.2">
      <c r="A71" s="9"/>
    </row>
    <row r="72" spans="1:4" s="6" customFormat="1" ht="15" customHeight="1" x14ac:dyDescent="0.2">
      <c r="A72" s="9"/>
    </row>
    <row r="73" spans="1:4" s="6" customFormat="1" ht="15" customHeight="1" x14ac:dyDescent="0.2">
      <c r="A73" s="9"/>
    </row>
    <row r="74" spans="1:4" s="6" customFormat="1" ht="15" customHeight="1" x14ac:dyDescent="0.2">
      <c r="A74" s="9"/>
    </row>
    <row r="75" spans="1:4" s="6" customFormat="1" ht="15" customHeight="1" x14ac:dyDescent="0.2">
      <c r="A75" s="9"/>
    </row>
    <row r="76" spans="1:4" s="6" customFormat="1" ht="15" customHeight="1" x14ac:dyDescent="0.2">
      <c r="A76" s="9"/>
    </row>
    <row r="77" spans="1:4" s="6" customFormat="1" ht="15" customHeight="1" x14ac:dyDescent="0.2">
      <c r="A77" s="9"/>
    </row>
    <row r="78" spans="1:4" s="6" customFormat="1" ht="15" customHeight="1" x14ac:dyDescent="0.2">
      <c r="A78" s="9"/>
    </row>
    <row r="79" spans="1:4" s="6" customFormat="1" ht="15" customHeight="1" x14ac:dyDescent="0.2">
      <c r="A79" s="9"/>
    </row>
    <row r="80" spans="1:4" s="6" customFormat="1" ht="15" customHeight="1" x14ac:dyDescent="0.2">
      <c r="A80" s="9"/>
    </row>
    <row r="81" spans="1:1" s="6" customFormat="1" ht="15" customHeight="1" x14ac:dyDescent="0.2">
      <c r="A81" s="9"/>
    </row>
    <row r="82" spans="1:1" s="6" customFormat="1" ht="15" customHeight="1" x14ac:dyDescent="0.2">
      <c r="A82" s="9"/>
    </row>
    <row r="83" spans="1:1" s="6" customFormat="1" ht="15" customHeight="1" x14ac:dyDescent="0.2">
      <c r="A83" s="9"/>
    </row>
    <row r="84" spans="1:1" s="6" customFormat="1" ht="15" customHeight="1" x14ac:dyDescent="0.2">
      <c r="A84" s="9"/>
    </row>
    <row r="85" spans="1:1" s="6" customFormat="1" ht="15" customHeight="1" x14ac:dyDescent="0.2">
      <c r="A85" s="9"/>
    </row>
    <row r="86" spans="1:1" s="6" customFormat="1" ht="15" customHeight="1" x14ac:dyDescent="0.2">
      <c r="A86" s="9"/>
    </row>
    <row r="87" spans="1:1" s="6" customFormat="1" ht="15" customHeight="1" x14ac:dyDescent="0.2">
      <c r="A87" s="9"/>
    </row>
    <row r="88" spans="1:1" s="6" customFormat="1" ht="15" customHeight="1" x14ac:dyDescent="0.2">
      <c r="A88" s="9"/>
    </row>
  </sheetData>
  <mergeCells count="3">
    <mergeCell ref="A3:B3"/>
    <mergeCell ref="A22:B22"/>
    <mergeCell ref="A30:B3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4" workbookViewId="0">
      <selection activeCell="A11" sqref="A11"/>
    </sheetView>
  </sheetViews>
  <sheetFormatPr defaultColWidth="11.44140625" defaultRowHeight="15" customHeight="1" x14ac:dyDescent="0.25"/>
  <cols>
    <col min="1" max="1" width="81.33203125" style="4" customWidth="1"/>
    <col min="2" max="2" width="19.44140625" style="5" customWidth="1"/>
    <col min="3" max="3" width="13.44140625" style="5" customWidth="1"/>
    <col min="4" max="4" width="84.5546875" style="5" customWidth="1"/>
    <col min="5" max="5" width="16.44140625" style="5" customWidth="1"/>
    <col min="6" max="6" width="13.44140625" style="5" customWidth="1"/>
    <col min="7" max="7" width="15.44140625" style="5" customWidth="1"/>
    <col min="8" max="16384" width="11.44140625" style="5"/>
  </cols>
  <sheetData>
    <row r="1" spans="1:7" ht="66" customHeight="1" x14ac:dyDescent="0.25"/>
    <row r="2" spans="1:7" ht="21.75" customHeight="1" x14ac:dyDescent="0.25">
      <c r="A2" s="1" t="s">
        <v>0</v>
      </c>
    </row>
    <row r="3" spans="1:7" ht="57.75" customHeight="1" x14ac:dyDescent="0.3">
      <c r="A3" s="33" t="s">
        <v>26</v>
      </c>
      <c r="B3" s="34"/>
    </row>
    <row r="4" spans="1:7" ht="18.75" customHeight="1" x14ac:dyDescent="0.25">
      <c r="A4" s="3" t="s">
        <v>25</v>
      </c>
    </row>
    <row r="5" spans="1:7" ht="21.75" customHeight="1" x14ac:dyDescent="0.25">
      <c r="A5" s="25"/>
      <c r="C5" s="1"/>
    </row>
    <row r="6" spans="1:7" ht="21.75" customHeight="1" x14ac:dyDescent="0.25">
      <c r="A6" s="2" t="s">
        <v>10</v>
      </c>
    </row>
    <row r="7" spans="1:7" s="6" customFormat="1" ht="15" customHeight="1" x14ac:dyDescent="0.2">
      <c r="A7" s="9"/>
      <c r="E7" s="10"/>
      <c r="F7" s="8"/>
      <c r="G7" s="7"/>
    </row>
    <row r="8" spans="1:7" s="6" customFormat="1" ht="15" customHeight="1" x14ac:dyDescent="0.2">
      <c r="A8" s="21" t="s">
        <v>2</v>
      </c>
      <c r="B8" s="21" t="s">
        <v>3</v>
      </c>
      <c r="E8" s="10"/>
      <c r="F8" s="8"/>
      <c r="G8" s="7"/>
    </row>
    <row r="9" spans="1:7" s="6" customFormat="1" ht="25.5" customHeight="1" x14ac:dyDescent="0.2">
      <c r="A9" s="17" t="s">
        <v>4</v>
      </c>
      <c r="B9" s="18">
        <v>59689.02</v>
      </c>
      <c r="C9" s="26"/>
      <c r="E9" s="10"/>
      <c r="F9" s="8"/>
      <c r="G9" s="7"/>
    </row>
    <row r="10" spans="1:7" s="6" customFormat="1" ht="25.5" customHeight="1" x14ac:dyDescent="0.2">
      <c r="A10" s="17" t="s">
        <v>12</v>
      </c>
      <c r="B10" s="18">
        <v>9527.36</v>
      </c>
      <c r="C10" s="26"/>
      <c r="D10" s="14"/>
      <c r="E10" s="15"/>
      <c r="F10" s="8"/>
      <c r="G10" s="7"/>
    </row>
    <row r="11" spans="1:7" s="6" customFormat="1" ht="25.5" customHeight="1" x14ac:dyDescent="0.2">
      <c r="A11" s="17" t="s">
        <v>27</v>
      </c>
      <c r="B11" s="18">
        <v>64924.55</v>
      </c>
      <c r="C11" s="26"/>
      <c r="E11" s="10"/>
      <c r="F11" s="8"/>
      <c r="G11" s="7"/>
    </row>
    <row r="12" spans="1:7" s="6" customFormat="1" ht="25.5" customHeight="1" x14ac:dyDescent="0.2">
      <c r="A12" s="17" t="s">
        <v>15</v>
      </c>
      <c r="B12" s="18">
        <v>26564.42</v>
      </c>
      <c r="C12" s="26"/>
      <c r="E12" s="10"/>
      <c r="F12" s="8"/>
      <c r="G12" s="7"/>
    </row>
    <row r="13" spans="1:7" s="6" customFormat="1" ht="25.5" customHeight="1" x14ac:dyDescent="0.2">
      <c r="A13" s="17" t="s">
        <v>16</v>
      </c>
      <c r="B13" s="18">
        <v>216.71</v>
      </c>
      <c r="C13" s="26"/>
      <c r="E13" s="10"/>
      <c r="F13" s="8"/>
      <c r="G13" s="7"/>
    </row>
    <row r="14" spans="1:7" s="6" customFormat="1" ht="25.5" customHeight="1" x14ac:dyDescent="0.2">
      <c r="A14" s="17" t="s">
        <v>11</v>
      </c>
      <c r="B14" s="18">
        <v>0</v>
      </c>
      <c r="C14" s="26"/>
      <c r="E14" s="10"/>
      <c r="F14" s="8"/>
      <c r="G14" s="7"/>
    </row>
    <row r="15" spans="1:7" s="6" customFormat="1" ht="25.5" customHeight="1" x14ac:dyDescent="0.2">
      <c r="A15" s="17" t="s">
        <v>5</v>
      </c>
      <c r="B15" s="18">
        <v>1996.5</v>
      </c>
      <c r="C15" s="26"/>
      <c r="E15" s="10"/>
      <c r="F15" s="8"/>
      <c r="G15" s="7"/>
    </row>
    <row r="16" spans="1:7" s="6" customFormat="1" ht="37.799999999999997" x14ac:dyDescent="0.2">
      <c r="A16" s="17" t="s">
        <v>24</v>
      </c>
      <c r="B16" s="18">
        <v>54565.57</v>
      </c>
      <c r="C16" s="26"/>
      <c r="E16" s="10"/>
    </row>
    <row r="17" spans="1:7" s="6" customFormat="1" ht="25.5" customHeight="1" x14ac:dyDescent="0.2">
      <c r="A17" s="17" t="s">
        <v>22</v>
      </c>
      <c r="B17" s="18">
        <v>2690.81</v>
      </c>
      <c r="C17" s="26"/>
      <c r="E17" s="10"/>
    </row>
    <row r="18" spans="1:7" s="6" customFormat="1" ht="15" customHeight="1" x14ac:dyDescent="0.2">
      <c r="A18" s="22" t="s">
        <v>9</v>
      </c>
      <c r="B18" s="23">
        <f>SUM(B9:B17)</f>
        <v>220174.93999999997</v>
      </c>
      <c r="C18" s="26"/>
      <c r="E18" s="10"/>
    </row>
    <row r="19" spans="1:7" s="6" customFormat="1" ht="15" customHeight="1" x14ac:dyDescent="0.2">
      <c r="E19" s="10"/>
    </row>
    <row r="20" spans="1:7" s="6" customFormat="1" ht="15" customHeight="1" x14ac:dyDescent="0.2">
      <c r="E20" s="10"/>
    </row>
    <row r="21" spans="1:7" s="6" customFormat="1" ht="30" customHeight="1" x14ac:dyDescent="0.2">
      <c r="A21" s="33" t="s">
        <v>14</v>
      </c>
      <c r="B21" s="33"/>
      <c r="E21" s="10"/>
      <c r="F21" s="8"/>
      <c r="G21" s="7"/>
    </row>
    <row r="22" spans="1:7" s="6" customFormat="1" ht="18.75" customHeight="1" x14ac:dyDescent="0.2">
      <c r="A22" s="2"/>
      <c r="E22" s="10"/>
      <c r="F22" s="19"/>
      <c r="G22" s="20"/>
    </row>
    <row r="23" spans="1:7" s="6" customFormat="1" ht="15" customHeight="1" x14ac:dyDescent="0.2">
      <c r="A23" s="21" t="s">
        <v>2</v>
      </c>
      <c r="B23" s="21" t="s">
        <v>3</v>
      </c>
      <c r="D23" s="12"/>
      <c r="E23" s="13"/>
    </row>
    <row r="24" spans="1:7" s="6" customFormat="1" ht="25.5" customHeight="1" x14ac:dyDescent="0.2">
      <c r="A24" s="17" t="s">
        <v>6</v>
      </c>
      <c r="B24" s="24">
        <v>1996.5</v>
      </c>
      <c r="E24" s="10"/>
    </row>
    <row r="25" spans="1:7" s="6" customFormat="1" ht="15" customHeight="1" x14ac:dyDescent="0.2">
      <c r="E25" s="10"/>
      <c r="F25" s="8"/>
      <c r="G25" s="7"/>
    </row>
    <row r="26" spans="1:7" s="6" customFormat="1" ht="15" customHeight="1" x14ac:dyDescent="0.2">
      <c r="E26" s="10"/>
      <c r="F26" s="8"/>
      <c r="G26" s="7"/>
    </row>
    <row r="27" spans="1:7" s="6" customFormat="1" ht="15" customHeight="1" x14ac:dyDescent="0.2">
      <c r="A27" s="9"/>
      <c r="E27" s="10"/>
      <c r="F27" s="8"/>
      <c r="G27" s="7"/>
    </row>
    <row r="28" spans="1:7" s="6" customFormat="1" ht="15" customHeight="1" x14ac:dyDescent="0.2">
      <c r="A28" s="9"/>
      <c r="E28" s="10"/>
      <c r="F28" s="8"/>
      <c r="G28" s="7"/>
    </row>
    <row r="29" spans="1:7" s="6" customFormat="1" ht="15" customHeight="1" x14ac:dyDescent="0.2">
      <c r="A29" s="9"/>
      <c r="E29" s="10"/>
      <c r="F29" s="8"/>
      <c r="G29" s="7"/>
    </row>
    <row r="30" spans="1:7" s="6" customFormat="1" ht="15" customHeight="1" x14ac:dyDescent="0.2">
      <c r="A30" s="9"/>
      <c r="E30" s="10"/>
      <c r="F30" s="8"/>
      <c r="G30" s="7"/>
    </row>
    <row r="31" spans="1:7" s="6" customFormat="1" ht="15" customHeight="1" x14ac:dyDescent="0.2">
      <c r="A31" s="9"/>
      <c r="E31" s="10"/>
      <c r="F31" s="8"/>
      <c r="G31" s="7"/>
    </row>
    <row r="32" spans="1:7" s="6" customFormat="1" ht="15" customHeight="1" x14ac:dyDescent="0.2">
      <c r="A32" s="9"/>
      <c r="E32" s="10"/>
      <c r="F32" s="8"/>
      <c r="G32" s="7"/>
    </row>
    <row r="33" spans="1:7" s="6" customFormat="1" ht="15" customHeight="1" x14ac:dyDescent="0.2">
      <c r="A33" s="9"/>
      <c r="E33" s="10"/>
      <c r="F33" s="8"/>
      <c r="G33" s="7"/>
    </row>
    <row r="34" spans="1:7" s="6" customFormat="1" ht="15" customHeight="1" x14ac:dyDescent="0.2">
      <c r="A34" s="9"/>
      <c r="E34" s="10"/>
      <c r="F34" s="8"/>
      <c r="G34" s="7"/>
    </row>
    <row r="35" spans="1:7" s="6" customFormat="1" ht="15" customHeight="1" x14ac:dyDescent="0.2">
      <c r="A35" s="9"/>
      <c r="E35" s="10"/>
      <c r="F35" s="8"/>
      <c r="G35" s="7"/>
    </row>
    <row r="36" spans="1:7" s="6" customFormat="1" ht="15" customHeight="1" x14ac:dyDescent="0.2">
      <c r="A36" s="9"/>
      <c r="E36" s="10"/>
      <c r="F36" s="8"/>
      <c r="G36" s="7"/>
    </row>
    <row r="37" spans="1:7" s="6" customFormat="1" ht="15" customHeight="1" x14ac:dyDescent="0.2">
      <c r="A37" s="9"/>
      <c r="E37" s="10"/>
      <c r="F37" s="8"/>
      <c r="G37" s="7"/>
    </row>
    <row r="38" spans="1:7" s="6" customFormat="1" ht="15" customHeight="1" x14ac:dyDescent="0.2">
      <c r="A38" s="9"/>
      <c r="E38" s="10"/>
      <c r="F38" s="8"/>
      <c r="G38" s="7"/>
    </row>
    <row r="39" spans="1:7" s="6" customFormat="1" ht="15" customHeight="1" x14ac:dyDescent="0.2">
      <c r="A39" s="9"/>
      <c r="E39" s="10"/>
      <c r="F39" s="8"/>
      <c r="G39" s="7"/>
    </row>
    <row r="40" spans="1:7" s="6" customFormat="1" ht="15" customHeight="1" x14ac:dyDescent="0.2">
      <c r="A40" s="9"/>
      <c r="E40" s="10"/>
      <c r="F40" s="8"/>
      <c r="G40" s="7"/>
    </row>
    <row r="41" spans="1:7" s="6" customFormat="1" ht="15" customHeight="1" x14ac:dyDescent="0.2">
      <c r="A41" s="9"/>
      <c r="E41" s="10"/>
      <c r="F41" s="8"/>
      <c r="G41" s="7"/>
    </row>
    <row r="42" spans="1:7" s="6" customFormat="1" ht="15" customHeight="1" x14ac:dyDescent="0.2">
      <c r="A42" s="9"/>
      <c r="E42" s="10"/>
      <c r="F42" s="8"/>
      <c r="G42" s="7"/>
    </row>
    <row r="43" spans="1:7" s="6" customFormat="1" ht="15" customHeight="1" x14ac:dyDescent="0.2">
      <c r="A43" s="9"/>
      <c r="E43" s="10"/>
      <c r="F43" s="8"/>
      <c r="G43" s="7"/>
    </row>
    <row r="44" spans="1:7" s="6" customFormat="1" ht="15" customHeight="1" x14ac:dyDescent="0.2">
      <c r="A44" s="9"/>
      <c r="E44" s="10"/>
      <c r="F44" s="8"/>
      <c r="G44" s="7"/>
    </row>
    <row r="45" spans="1:7" s="6" customFormat="1" ht="15" customHeight="1" x14ac:dyDescent="0.2">
      <c r="A45" s="9"/>
      <c r="E45" s="10"/>
      <c r="F45" s="8"/>
      <c r="G45" s="7"/>
    </row>
    <row r="46" spans="1:7" s="6" customFormat="1" ht="15" customHeight="1" x14ac:dyDescent="0.2">
      <c r="A46" s="9"/>
      <c r="E46" s="10"/>
      <c r="F46" s="8"/>
      <c r="G46" s="7"/>
    </row>
    <row r="47" spans="1:7" s="6" customFormat="1" ht="15" customHeight="1" x14ac:dyDescent="0.2">
      <c r="A47" s="9"/>
      <c r="E47" s="10"/>
      <c r="F47" s="8"/>
      <c r="G47" s="7"/>
    </row>
    <row r="48" spans="1:7" s="6" customFormat="1" ht="15" customHeight="1" x14ac:dyDescent="0.2">
      <c r="A48" s="9"/>
      <c r="E48" s="10"/>
      <c r="F48" s="8"/>
      <c r="G48" s="7"/>
    </row>
    <row r="49" spans="1:7" s="6" customFormat="1" ht="15" customHeight="1" x14ac:dyDescent="0.2">
      <c r="A49" s="9"/>
      <c r="E49" s="10"/>
      <c r="F49" s="8"/>
      <c r="G49" s="7"/>
    </row>
    <row r="50" spans="1:7" s="6" customFormat="1" ht="15" customHeight="1" x14ac:dyDescent="0.2">
      <c r="A50" s="9"/>
      <c r="E50" s="10"/>
      <c r="F50" s="8"/>
      <c r="G50" s="7"/>
    </row>
    <row r="51" spans="1:7" s="6" customFormat="1" ht="15" customHeight="1" x14ac:dyDescent="0.2">
      <c r="E51" s="10"/>
      <c r="F51" s="8"/>
      <c r="G51" s="7"/>
    </row>
    <row r="52" spans="1:7" s="6" customFormat="1" ht="21.75" customHeight="1" x14ac:dyDescent="0.2">
      <c r="A52" s="1"/>
      <c r="D52" s="16"/>
      <c r="E52" s="10"/>
      <c r="F52" s="8"/>
      <c r="G52" s="7"/>
    </row>
    <row r="53" spans="1:7" s="6" customFormat="1" ht="15" customHeight="1" x14ac:dyDescent="0.2">
      <c r="A53" s="11"/>
      <c r="B53" s="12"/>
      <c r="C53" s="12"/>
      <c r="D53" s="12"/>
      <c r="E53" s="13"/>
    </row>
    <row r="54" spans="1:7" s="6" customFormat="1" ht="15" customHeight="1" x14ac:dyDescent="0.2">
      <c r="A54" s="9"/>
      <c r="E54" s="10"/>
    </row>
    <row r="55" spans="1:7" s="6" customFormat="1" ht="15" customHeight="1" x14ac:dyDescent="0.2">
      <c r="A55" s="9"/>
      <c r="E55" s="10"/>
    </row>
    <row r="56" spans="1:7" s="6" customFormat="1" ht="15" customHeight="1" x14ac:dyDescent="0.2">
      <c r="A56" s="9"/>
      <c r="E56" s="10"/>
    </row>
    <row r="57" spans="1:7" s="6" customFormat="1" ht="15" customHeight="1" x14ac:dyDescent="0.2">
      <c r="A57" s="9"/>
      <c r="E57" s="10"/>
    </row>
    <row r="58" spans="1:7" s="6" customFormat="1" ht="15" customHeight="1" x14ac:dyDescent="0.2">
      <c r="A58" s="9"/>
      <c r="E58" s="10"/>
    </row>
    <row r="59" spans="1:7" s="6" customFormat="1" ht="15" customHeight="1" x14ac:dyDescent="0.2">
      <c r="A59" s="9"/>
      <c r="E59" s="10"/>
    </row>
    <row r="60" spans="1:7" s="6" customFormat="1" ht="15" customHeight="1" x14ac:dyDescent="0.2">
      <c r="A60" s="9"/>
      <c r="E60" s="10"/>
    </row>
    <row r="61" spans="1:7" s="6" customFormat="1" ht="15" customHeight="1" x14ac:dyDescent="0.2">
      <c r="A61" s="9"/>
      <c r="E61" s="10"/>
    </row>
    <row r="62" spans="1:7" s="6" customFormat="1" ht="15" customHeight="1" x14ac:dyDescent="0.2">
      <c r="E62" s="10"/>
    </row>
    <row r="63" spans="1:7" s="6" customFormat="1" ht="21.75" customHeight="1" x14ac:dyDescent="0.2">
      <c r="A63" s="1"/>
      <c r="D63" s="16"/>
      <c r="E63" s="10"/>
      <c r="F63" s="8"/>
      <c r="G63" s="7"/>
    </row>
    <row r="64" spans="1:7" s="6" customFormat="1" ht="15" customHeight="1" x14ac:dyDescent="0.2">
      <c r="A64" s="11"/>
      <c r="B64" s="12"/>
      <c r="C64" s="12"/>
      <c r="D64" s="12"/>
      <c r="E64" s="13"/>
    </row>
    <row r="65" spans="1:5" s="6" customFormat="1" ht="15" customHeight="1" x14ac:dyDescent="0.2">
      <c r="A65" s="9"/>
      <c r="E65" s="10"/>
    </row>
    <row r="66" spans="1:5" s="6" customFormat="1" ht="15" customHeight="1" x14ac:dyDescent="0.2">
      <c r="A66" s="9"/>
      <c r="E66" s="10"/>
    </row>
    <row r="67" spans="1:5" s="6" customFormat="1" ht="15" customHeight="1" x14ac:dyDescent="0.2">
      <c r="A67" s="9"/>
      <c r="E67" s="10"/>
    </row>
    <row r="68" spans="1:5" s="6" customFormat="1" ht="15" customHeight="1" x14ac:dyDescent="0.2">
      <c r="A68" s="9"/>
      <c r="E68" s="10"/>
    </row>
    <row r="69" spans="1:5" s="6" customFormat="1" ht="15" customHeight="1" x14ac:dyDescent="0.2">
      <c r="A69" s="9"/>
      <c r="E69" s="10"/>
    </row>
    <row r="70" spans="1:5" s="6" customFormat="1" ht="15" customHeight="1" x14ac:dyDescent="0.2">
      <c r="A70" s="9"/>
      <c r="E70" s="10"/>
    </row>
    <row r="71" spans="1:5" s="6" customFormat="1" ht="15" customHeight="1" x14ac:dyDescent="0.2">
      <c r="A71" s="9"/>
      <c r="E71" s="10"/>
    </row>
    <row r="72" spans="1:5" s="6" customFormat="1" ht="15" customHeight="1" x14ac:dyDescent="0.2">
      <c r="A72" s="9"/>
      <c r="E72" s="10"/>
    </row>
    <row r="73" spans="1:5" s="6" customFormat="1" ht="15" customHeight="1" x14ac:dyDescent="0.2">
      <c r="A73" s="9"/>
      <c r="E73" s="10"/>
    </row>
    <row r="74" spans="1:5" s="6" customFormat="1" ht="15" customHeight="1" x14ac:dyDescent="0.2">
      <c r="A74" s="9"/>
      <c r="E74" s="10"/>
    </row>
    <row r="75" spans="1:5" s="6" customFormat="1" ht="15" customHeight="1" x14ac:dyDescent="0.2">
      <c r="A75" s="9"/>
      <c r="E75" s="10"/>
    </row>
    <row r="76" spans="1:5" s="6" customFormat="1" ht="15" customHeight="1" x14ac:dyDescent="0.2">
      <c r="A76" s="9"/>
      <c r="E76" s="10"/>
    </row>
    <row r="77" spans="1:5" s="6" customFormat="1" ht="15" customHeight="1" x14ac:dyDescent="0.2">
      <c r="A77" s="9"/>
      <c r="E77" s="10"/>
    </row>
    <row r="78" spans="1:5" s="6" customFormat="1" ht="15" customHeight="1" x14ac:dyDescent="0.2">
      <c r="A78" s="9"/>
      <c r="E78" s="10"/>
    </row>
    <row r="79" spans="1:5" s="6" customFormat="1" ht="15" customHeight="1" x14ac:dyDescent="0.2">
      <c r="A79" s="9"/>
      <c r="E79" s="10"/>
    </row>
    <row r="80" spans="1:5" s="6" customFormat="1" ht="15" customHeight="1" x14ac:dyDescent="0.2">
      <c r="A80" s="9"/>
      <c r="E80" s="10"/>
    </row>
    <row r="81" spans="1:5" s="6" customFormat="1" ht="15" customHeight="1" x14ac:dyDescent="0.2">
      <c r="A81" s="9"/>
      <c r="E81" s="10"/>
    </row>
    <row r="82" spans="1:5" s="6" customFormat="1" ht="15" customHeight="1" x14ac:dyDescent="0.2">
      <c r="A82" s="9"/>
      <c r="E82" s="10"/>
    </row>
    <row r="83" spans="1:5" s="6" customFormat="1" ht="15" customHeight="1" x14ac:dyDescent="0.2">
      <c r="A83" s="9"/>
      <c r="E83" s="10"/>
    </row>
    <row r="84" spans="1:5" s="6" customFormat="1" ht="15" customHeight="1" x14ac:dyDescent="0.2">
      <c r="A84" s="9"/>
      <c r="E84" s="10"/>
    </row>
    <row r="85" spans="1:5" s="6" customFormat="1" ht="15" customHeight="1" x14ac:dyDescent="0.2">
      <c r="A85" s="9"/>
      <c r="E85" s="10"/>
    </row>
    <row r="86" spans="1:5" ht="15" customHeight="1" x14ac:dyDescent="0.25">
      <c r="E86" s="10"/>
    </row>
    <row r="87" spans="1:5" ht="15" customHeight="1" x14ac:dyDescent="0.25">
      <c r="E87" s="6"/>
    </row>
    <row r="88" spans="1:5" ht="15" customHeight="1" x14ac:dyDescent="0.25">
      <c r="E88" s="10"/>
    </row>
    <row r="89" spans="1:5" ht="15" customHeight="1" x14ac:dyDescent="0.25">
      <c r="E89" s="10"/>
    </row>
  </sheetData>
  <mergeCells count="2">
    <mergeCell ref="A3:B3"/>
    <mergeCell ref="A21:B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Jaume Usall</cp:lastModifiedBy>
  <dcterms:created xsi:type="dcterms:W3CDTF">2015-11-24T12:38:55Z</dcterms:created>
  <dcterms:modified xsi:type="dcterms:W3CDTF">2026-02-26T11:40:32Z</dcterms:modified>
</cp:coreProperties>
</file>