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2" windowWidth="18912" windowHeight="11700" activeTab="1"/>
  </bookViews>
  <sheets>
    <sheet name="1R 2018" sheetId="4" r:id="rId1"/>
    <sheet name="2N 2018" sheetId="5" r:id="rId2"/>
    <sheet name="Hoja2" sheetId="6" r:id="rId3"/>
  </sheets>
  <calcPr calcId="145621"/>
</workbook>
</file>

<file path=xl/calcChain.xml><?xml version="1.0" encoding="utf-8"?>
<calcChain xmlns="http://schemas.openxmlformats.org/spreadsheetml/2006/main">
  <c r="O62" i="5" l="1"/>
  <c r="N62" i="5"/>
  <c r="P61" i="5"/>
  <c r="N61" i="5"/>
  <c r="Q61" i="5" s="1"/>
  <c r="N60" i="5"/>
  <c r="Q60" i="5" s="1"/>
  <c r="P59" i="5"/>
  <c r="N59" i="5"/>
  <c r="Q59" i="5" s="1"/>
  <c r="N58" i="5"/>
  <c r="Q58" i="5" s="1"/>
  <c r="P57" i="5"/>
  <c r="N57" i="5"/>
  <c r="Q57" i="5" s="1"/>
  <c r="N56" i="5"/>
  <c r="Q56" i="5" s="1"/>
  <c r="P55" i="5"/>
  <c r="N55" i="5"/>
  <c r="Q55" i="5" s="1"/>
  <c r="N54" i="5"/>
  <c r="Q54" i="5" s="1"/>
  <c r="O53" i="5"/>
  <c r="N53" i="5"/>
  <c r="N52" i="5"/>
  <c r="P52" i="5" s="1"/>
  <c r="N51" i="5"/>
  <c r="N50" i="5"/>
  <c r="N49" i="5"/>
  <c r="O48" i="5"/>
  <c r="N48" i="5"/>
  <c r="O47" i="5"/>
  <c r="N47" i="5"/>
  <c r="O46" i="5"/>
  <c r="N46" i="5"/>
  <c r="O45" i="5"/>
  <c r="N45" i="5"/>
  <c r="N44" i="5"/>
  <c r="O43" i="5"/>
  <c r="N43" i="5"/>
  <c r="O42" i="5"/>
  <c r="N42" i="5"/>
  <c r="Q42" i="5" s="1"/>
  <c r="O41" i="5"/>
  <c r="N41" i="5"/>
  <c r="O40" i="5"/>
  <c r="N40" i="5"/>
  <c r="Q40" i="5" s="1"/>
  <c r="O39" i="5"/>
  <c r="N39" i="5"/>
  <c r="O38" i="5"/>
  <c r="P38" i="5" s="1"/>
  <c r="N38" i="5"/>
  <c r="N37" i="5"/>
  <c r="N36" i="5"/>
  <c r="N35" i="5"/>
  <c r="N34" i="5"/>
  <c r="N33" i="5"/>
  <c r="N32" i="5"/>
  <c r="N31" i="5"/>
  <c r="O30" i="5"/>
  <c r="N30" i="5"/>
  <c r="N29" i="5"/>
  <c r="Q29" i="5" s="1"/>
  <c r="I29" i="5"/>
  <c r="K29" i="5" s="1"/>
  <c r="N28" i="5"/>
  <c r="Q28" i="5" s="1"/>
  <c r="N27" i="5"/>
  <c r="Q27" i="5" s="1"/>
  <c r="N26" i="5"/>
  <c r="Q26" i="5" s="1"/>
  <c r="O25" i="5"/>
  <c r="N25" i="5"/>
  <c r="O24" i="5"/>
  <c r="N24" i="5"/>
  <c r="N23" i="5"/>
  <c r="Q23" i="5" s="1"/>
  <c r="O22" i="5"/>
  <c r="N22" i="5"/>
  <c r="O21" i="5"/>
  <c r="N21" i="5"/>
  <c r="N20" i="5"/>
  <c r="N19" i="5"/>
  <c r="Q19" i="5" s="1"/>
  <c r="N18" i="5"/>
  <c r="Q18" i="5" s="1"/>
  <c r="N17" i="5"/>
  <c r="Q17" i="5" s="1"/>
  <c r="N16" i="5"/>
  <c r="N15" i="5"/>
  <c r="Q15" i="5" s="1"/>
  <c r="P14" i="5"/>
  <c r="R14" i="5" s="1"/>
  <c r="N14" i="5"/>
  <c r="Q14" i="5" s="1"/>
  <c r="N13" i="5"/>
  <c r="Q13" i="5" s="1"/>
  <c r="N12" i="5"/>
  <c r="N11" i="5"/>
  <c r="Q11" i="5" s="1"/>
  <c r="N10" i="5"/>
  <c r="Q10" i="5" s="1"/>
  <c r="N9" i="5"/>
  <c r="Q9" i="5" s="1"/>
  <c r="N8" i="5"/>
  <c r="N7" i="5"/>
  <c r="P7" i="5" s="1"/>
  <c r="Q7" i="5" s="1"/>
  <c r="N6" i="5"/>
  <c r="Q6" i="5" s="1"/>
  <c r="N5" i="5"/>
  <c r="Q5" i="5" s="1"/>
  <c r="N4" i="5"/>
  <c r="N3" i="5"/>
  <c r="Q3" i="5" s="1"/>
  <c r="O62" i="4"/>
  <c r="N62" i="4"/>
  <c r="Q62" i="4" s="1"/>
  <c r="N61" i="4"/>
  <c r="P61" i="4" s="1"/>
  <c r="N60" i="4"/>
  <c r="P60" i="4" s="1"/>
  <c r="N59" i="4"/>
  <c r="P59" i="4" s="1"/>
  <c r="N58" i="4"/>
  <c r="P58" i="4" s="1"/>
  <c r="N57" i="4"/>
  <c r="P57" i="4" s="1"/>
  <c r="N56" i="4"/>
  <c r="N55" i="4"/>
  <c r="N54" i="4"/>
  <c r="P53" i="4"/>
  <c r="R53" i="4" s="1"/>
  <c r="O53" i="4"/>
  <c r="N53" i="4"/>
  <c r="Q53" i="4" s="1"/>
  <c r="Q52" i="4"/>
  <c r="P52" i="4"/>
  <c r="R52" i="4" s="1"/>
  <c r="N52" i="4"/>
  <c r="N51" i="4"/>
  <c r="P51" i="4" s="1"/>
  <c r="N50" i="4"/>
  <c r="Q50" i="4" s="1"/>
  <c r="Q49" i="4"/>
  <c r="N49" i="4"/>
  <c r="P49" i="4" s="1"/>
  <c r="R49" i="4" s="1"/>
  <c r="O48" i="4"/>
  <c r="Q48" i="4" s="1"/>
  <c r="N48" i="4"/>
  <c r="O47" i="4"/>
  <c r="N47" i="4"/>
  <c r="O46" i="4"/>
  <c r="N46" i="4"/>
  <c r="O45" i="4"/>
  <c r="N45" i="4"/>
  <c r="P45" i="4" s="1"/>
  <c r="N44" i="4"/>
  <c r="Q44" i="4" s="1"/>
  <c r="Q43" i="4"/>
  <c r="R43" i="4" s="1"/>
  <c r="O43" i="4"/>
  <c r="N43" i="4"/>
  <c r="P43" i="4" s="1"/>
  <c r="O42" i="4"/>
  <c r="N42" i="4"/>
  <c r="O41" i="4"/>
  <c r="N41" i="4"/>
  <c r="P41" i="4" s="1"/>
  <c r="O40" i="4"/>
  <c r="P40" i="4" s="1"/>
  <c r="N40" i="4"/>
  <c r="O39" i="4"/>
  <c r="N39" i="4"/>
  <c r="P39" i="4" s="1"/>
  <c r="P38" i="4"/>
  <c r="O38" i="4"/>
  <c r="N38" i="4"/>
  <c r="Q37" i="4"/>
  <c r="P37" i="4"/>
  <c r="R37" i="4" s="1"/>
  <c r="N37" i="4"/>
  <c r="N36" i="4"/>
  <c r="P36" i="4" s="1"/>
  <c r="N35" i="4"/>
  <c r="Q35" i="4" s="1"/>
  <c r="N34" i="4"/>
  <c r="Q34" i="4" s="1"/>
  <c r="N33" i="4"/>
  <c r="P33" i="4" s="1"/>
  <c r="N32" i="4"/>
  <c r="P32" i="4" s="1"/>
  <c r="N31" i="4"/>
  <c r="Q31" i="4" s="1"/>
  <c r="O30" i="4"/>
  <c r="P30" i="4" s="1"/>
  <c r="N30" i="4"/>
  <c r="N29" i="4"/>
  <c r="Q29" i="4" s="1"/>
  <c r="I29" i="4"/>
  <c r="K29" i="4" s="1"/>
  <c r="N28" i="4"/>
  <c r="P28" i="4" s="1"/>
  <c r="N27" i="4"/>
  <c r="P27" i="4" s="1"/>
  <c r="N26" i="4"/>
  <c r="P26" i="4" s="1"/>
  <c r="O25" i="4"/>
  <c r="N25" i="4"/>
  <c r="Q25" i="4" s="1"/>
  <c r="O24" i="4"/>
  <c r="N24" i="4"/>
  <c r="Q24" i="4" s="1"/>
  <c r="N23" i="4"/>
  <c r="P23" i="4" s="1"/>
  <c r="O22" i="4"/>
  <c r="N22" i="4"/>
  <c r="Q21" i="4"/>
  <c r="P21" i="4"/>
  <c r="R21" i="4" s="1"/>
  <c r="O21" i="4"/>
  <c r="N21" i="4"/>
  <c r="N20" i="4"/>
  <c r="P20" i="4" s="1"/>
  <c r="N19" i="4"/>
  <c r="P19" i="4" s="1"/>
  <c r="N18" i="4"/>
  <c r="P18" i="4" s="1"/>
  <c r="N17" i="4"/>
  <c r="P17" i="4" s="1"/>
  <c r="N16" i="4"/>
  <c r="P16" i="4" s="1"/>
  <c r="N15" i="4"/>
  <c r="P15" i="4" s="1"/>
  <c r="N14" i="4"/>
  <c r="P14" i="4" s="1"/>
  <c r="N13" i="4"/>
  <c r="P13" i="4" s="1"/>
  <c r="N12" i="4"/>
  <c r="P12" i="4" s="1"/>
  <c r="N11" i="4"/>
  <c r="P11" i="4" s="1"/>
  <c r="N10" i="4"/>
  <c r="P10" i="4" s="1"/>
  <c r="N9" i="4"/>
  <c r="Q9" i="4" s="1"/>
  <c r="N8" i="4"/>
  <c r="P8" i="4" s="1"/>
  <c r="N7" i="4"/>
  <c r="P7" i="4" s="1"/>
  <c r="N6" i="4"/>
  <c r="P6" i="4" s="1"/>
  <c r="N5" i="4"/>
  <c r="P5" i="4" s="1"/>
  <c r="N4" i="4"/>
  <c r="P4" i="4" s="1"/>
  <c r="N3" i="4"/>
  <c r="P3" i="4" s="1"/>
  <c r="P9" i="5" l="1"/>
  <c r="R9" i="5" s="1"/>
  <c r="P27" i="5"/>
  <c r="R27" i="5" s="1"/>
  <c r="P40" i="5"/>
  <c r="P54" i="5"/>
  <c r="P56" i="5"/>
  <c r="P58" i="5"/>
  <c r="P60" i="5"/>
  <c r="R60" i="5" s="1"/>
  <c r="Q38" i="5"/>
  <c r="P42" i="5"/>
  <c r="R42" i="5" s="1"/>
  <c r="Q45" i="5"/>
  <c r="Q47" i="5"/>
  <c r="Q53" i="5"/>
  <c r="P3" i="5"/>
  <c r="R3" i="5" s="1"/>
  <c r="P11" i="5"/>
  <c r="R11" i="5" s="1"/>
  <c r="P19" i="5"/>
  <c r="R19" i="5" s="1"/>
  <c r="P21" i="5"/>
  <c r="P48" i="5"/>
  <c r="P62" i="5"/>
  <c r="R40" i="5"/>
  <c r="P45" i="5"/>
  <c r="P47" i="5"/>
  <c r="P53" i="5"/>
  <c r="R53" i="5" s="1"/>
  <c r="R54" i="5"/>
  <c r="R55" i="5"/>
  <c r="R56" i="5"/>
  <c r="R57" i="5"/>
  <c r="R58" i="5"/>
  <c r="R59" i="5"/>
  <c r="R61" i="5"/>
  <c r="R38" i="5"/>
  <c r="P15" i="5"/>
  <c r="R15" i="5" s="1"/>
  <c r="R30" i="4"/>
  <c r="Q17" i="4"/>
  <c r="R17" i="4" s="1"/>
  <c r="Q33" i="4"/>
  <c r="R33" i="4" s="1"/>
  <c r="Q36" i="4"/>
  <c r="P44" i="4"/>
  <c r="R44" i="4" s="1"/>
  <c r="P47" i="4"/>
  <c r="P50" i="4"/>
  <c r="R50" i="4" s="1"/>
  <c r="Q51" i="4"/>
  <c r="P22" i="4"/>
  <c r="Q30" i="4"/>
  <c r="Q41" i="4"/>
  <c r="R41" i="4" s="1"/>
  <c r="P46" i="4"/>
  <c r="P48" i="4"/>
  <c r="R48" i="4" s="1"/>
  <c r="Q13" i="4"/>
  <c r="R13" i="4" s="1"/>
  <c r="Q23" i="4"/>
  <c r="R23" i="4" s="1"/>
  <c r="P42" i="4"/>
  <c r="Q8" i="5"/>
  <c r="P8" i="5"/>
  <c r="P10" i="5"/>
  <c r="R10" i="5" s="1"/>
  <c r="Q22" i="5"/>
  <c r="P22" i="5"/>
  <c r="R22" i="5" s="1"/>
  <c r="Q24" i="5"/>
  <c r="P24" i="5"/>
  <c r="P5" i="5"/>
  <c r="R5" i="5" s="1"/>
  <c r="P17" i="5"/>
  <c r="R17" i="5" s="1"/>
  <c r="Q20" i="5"/>
  <c r="P20" i="5"/>
  <c r="Q21" i="5"/>
  <c r="R21" i="5" s="1"/>
  <c r="Q4" i="5"/>
  <c r="P4" i="5"/>
  <c r="P6" i="5"/>
  <c r="R6" i="5" s="1"/>
  <c r="P13" i="5"/>
  <c r="R13" i="5" s="1"/>
  <c r="Q16" i="5"/>
  <c r="P16" i="5"/>
  <c r="P18" i="5"/>
  <c r="R18" i="5" s="1"/>
  <c r="P26" i="5"/>
  <c r="R26" i="5" s="1"/>
  <c r="P29" i="5"/>
  <c r="R29" i="5" s="1"/>
  <c r="P41" i="5"/>
  <c r="Q41" i="5"/>
  <c r="Q12" i="5"/>
  <c r="P12" i="5"/>
  <c r="Q30" i="5"/>
  <c r="P30" i="5"/>
  <c r="P39" i="5"/>
  <c r="Q39" i="5"/>
  <c r="P23" i="5"/>
  <c r="R23" i="5" s="1"/>
  <c r="Q25" i="5"/>
  <c r="P25" i="5"/>
  <c r="R25" i="5" s="1"/>
  <c r="R7" i="5"/>
  <c r="P33" i="5"/>
  <c r="Q33" i="5"/>
  <c r="P34" i="5"/>
  <c r="Q34" i="5"/>
  <c r="P36" i="5"/>
  <c r="Q36" i="5"/>
  <c r="P28" i="5"/>
  <c r="R28" i="5" s="1"/>
  <c r="P49" i="5"/>
  <c r="Q49" i="5"/>
  <c r="P51" i="5"/>
  <c r="Q51" i="5"/>
  <c r="P43" i="5"/>
  <c r="Q43" i="5"/>
  <c r="P46" i="5"/>
  <c r="Q46" i="5"/>
  <c r="P31" i="5"/>
  <c r="Q31" i="5"/>
  <c r="P32" i="5"/>
  <c r="Q32" i="5"/>
  <c r="P35" i="5"/>
  <c r="Q35" i="5"/>
  <c r="P37" i="5"/>
  <c r="Q37" i="5"/>
  <c r="P44" i="5"/>
  <c r="Q44" i="5"/>
  <c r="P50" i="5"/>
  <c r="Q50" i="5"/>
  <c r="Q48" i="5"/>
  <c r="R48" i="5" s="1"/>
  <c r="Q52" i="5"/>
  <c r="R52" i="5" s="1"/>
  <c r="Q62" i="5"/>
  <c r="R5" i="4"/>
  <c r="R7" i="4"/>
  <c r="Q7" i="4"/>
  <c r="R10" i="4"/>
  <c r="R26" i="4"/>
  <c r="R4" i="4"/>
  <c r="Q14" i="4"/>
  <c r="R14" i="4" s="1"/>
  <c r="Q18" i="4"/>
  <c r="R18" i="4" s="1"/>
  <c r="P29" i="4"/>
  <c r="R29" i="4" s="1"/>
  <c r="P9" i="4"/>
  <c r="R9" i="4" s="1"/>
  <c r="Q11" i="4"/>
  <c r="R11" i="4" s="1"/>
  <c r="Q19" i="4"/>
  <c r="R19" i="4" s="1"/>
  <c r="P24" i="4"/>
  <c r="R24" i="4" s="1"/>
  <c r="P25" i="4"/>
  <c r="R25" i="4" s="1"/>
  <c r="P31" i="4"/>
  <c r="R31" i="4" s="1"/>
  <c r="Q39" i="4"/>
  <c r="R39" i="4" s="1"/>
  <c r="Q46" i="4"/>
  <c r="R46" i="4" s="1"/>
  <c r="Q3" i="4"/>
  <c r="R3" i="4" s="1"/>
  <c r="Q4" i="4"/>
  <c r="Q5" i="4"/>
  <c r="Q6" i="4"/>
  <c r="R6" i="4" s="1"/>
  <c r="Q8" i="4"/>
  <c r="R8" i="4" s="1"/>
  <c r="Q10" i="4"/>
  <c r="Q12" i="4"/>
  <c r="R12" i="4" s="1"/>
  <c r="Q16" i="4"/>
  <c r="R16" i="4" s="1"/>
  <c r="Q20" i="4"/>
  <c r="R20" i="4" s="1"/>
  <c r="Q22" i="4"/>
  <c r="Q28" i="4"/>
  <c r="R28" i="4" s="1"/>
  <c r="R36" i="4"/>
  <c r="R51" i="4"/>
  <c r="Q26" i="4"/>
  <c r="P34" i="4"/>
  <c r="R34" i="4" s="1"/>
  <c r="P54" i="4"/>
  <c r="Q54" i="4"/>
  <c r="P56" i="4"/>
  <c r="Q56" i="4"/>
  <c r="Q32" i="4"/>
  <c r="R32" i="4" s="1"/>
  <c r="P35" i="4"/>
  <c r="R35" i="4" s="1"/>
  <c r="Q15" i="4"/>
  <c r="R15" i="4" s="1"/>
  <c r="Q27" i="4"/>
  <c r="R27" i="4" s="1"/>
  <c r="Q38" i="4"/>
  <c r="R38" i="4" s="1"/>
  <c r="Q40" i="4"/>
  <c r="R40" i="4" s="1"/>
  <c r="Q42" i="4"/>
  <c r="Q45" i="4"/>
  <c r="R45" i="4" s="1"/>
  <c r="Q47" i="4"/>
  <c r="R47" i="4" s="1"/>
  <c r="P55" i="4"/>
  <c r="Q55" i="4"/>
  <c r="Q57" i="4"/>
  <c r="R57" i="4" s="1"/>
  <c r="Q58" i="4"/>
  <c r="R58" i="4" s="1"/>
  <c r="Q59" i="4"/>
  <c r="R59" i="4" s="1"/>
  <c r="Q60" i="4"/>
  <c r="R60" i="4" s="1"/>
  <c r="Q61" i="4"/>
  <c r="R61" i="4" s="1"/>
  <c r="P62" i="4"/>
  <c r="R62" i="4" s="1"/>
  <c r="R49" i="5" l="1"/>
  <c r="R47" i="5"/>
  <c r="R62" i="5"/>
  <c r="R30" i="5"/>
  <c r="R20" i="5"/>
  <c r="R24" i="5"/>
  <c r="R45" i="5"/>
  <c r="R32" i="5"/>
  <c r="R39" i="5"/>
  <c r="R36" i="5"/>
  <c r="R33" i="5"/>
  <c r="R41" i="5"/>
  <c r="R16" i="5"/>
  <c r="R4" i="5"/>
  <c r="R37" i="5"/>
  <c r="R42" i="4"/>
  <c r="R22" i="4"/>
  <c r="R44" i="5"/>
  <c r="R31" i="5"/>
  <c r="R51" i="5"/>
  <c r="R43" i="5"/>
  <c r="R12" i="5"/>
  <c r="R8" i="5"/>
  <c r="R46" i="5"/>
  <c r="R50" i="5"/>
  <c r="R35" i="5"/>
  <c r="R34" i="5"/>
  <c r="R56" i="4"/>
  <c r="R54" i="4"/>
  <c r="R55" i="4"/>
</calcChain>
</file>

<file path=xl/sharedStrings.xml><?xml version="1.0" encoding="utf-8"?>
<sst xmlns="http://schemas.openxmlformats.org/spreadsheetml/2006/main" count="278" uniqueCount="77">
  <si>
    <t>Lloc</t>
  </si>
  <si>
    <t>Grup</t>
  </si>
  <si>
    <t>Nivell</t>
  </si>
  <si>
    <t>Descripció lloc</t>
  </si>
  <si>
    <t>S Base</t>
  </si>
  <si>
    <t>C Destí</t>
  </si>
  <si>
    <t>A1</t>
  </si>
  <si>
    <t>SECRETARI GENERAL</t>
  </si>
  <si>
    <t>INTERVENTOR I DIRECTOR ÀREA</t>
  </si>
  <si>
    <t>TRESORER</t>
  </si>
  <si>
    <t>DR DESENVOL. ORG. I RÈG. INTERIOR</t>
  </si>
  <si>
    <t>CAP SECCIÓ JURÍDIC-ADMINISTRATIVA</t>
  </si>
  <si>
    <t>CAP SECCIÓ (T.S)</t>
  </si>
  <si>
    <t>A2</t>
  </si>
  <si>
    <t>CAP SECCIÓ (T.M)</t>
  </si>
  <si>
    <t>CAP UNITAT INTERMÈDIA (T.S)</t>
  </si>
  <si>
    <t>CAP U.BÀSICA PROTECCIÓ SALUT</t>
  </si>
  <si>
    <t>SUPORT TÈC SUPERIOR</t>
  </si>
  <si>
    <t>CAP D'UNITAT BÀSICA (T.M)</t>
  </si>
  <si>
    <t>COORDIN. SERV. SOC. I GENT GRAN</t>
  </si>
  <si>
    <t>SUPORT TÈC MITJÀ II(Infor.Aparell</t>
  </si>
  <si>
    <t xml:space="preserve">CAP POLICIA LOCAL INSPECTOR </t>
  </si>
  <si>
    <t>INSPECTOR POLICIA LOCAL</t>
  </si>
  <si>
    <t xml:space="preserve">SUPORT TÈC MITJÀ  </t>
  </si>
  <si>
    <t>C1</t>
  </si>
  <si>
    <t>SOTINSPECTOR</t>
  </si>
  <si>
    <t>SERGENT</t>
  </si>
  <si>
    <t>CAP UNITAT INTERMÈDIA (ADM)</t>
  </si>
  <si>
    <t>CAP D'UNITAT BÀSICA (ADM)</t>
  </si>
  <si>
    <t>CAP D'UNITAT BÀSICA (T.AUX)</t>
  </si>
  <si>
    <t>CAP D'UNITAT INTERM. OAC</t>
  </si>
  <si>
    <t>SUPORT TÈCNIC AUXILIAR</t>
  </si>
  <si>
    <t xml:space="preserve">SUPORT ADMINISTRATIU </t>
  </si>
  <si>
    <t>C2</t>
  </si>
  <si>
    <t>CAP U.BÀSICA AUX. TÈC LOG. I REP.</t>
  </si>
  <si>
    <t>SUP. ADMINISTRATIU OAC</t>
  </si>
  <si>
    <t>SUP. TÈC. AUXILIAR (I)</t>
  </si>
  <si>
    <t>CAP U.BÀSICA BRIGADA OBRES</t>
  </si>
  <si>
    <t>CAPORAL</t>
  </si>
  <si>
    <t>AGENT POLICIA</t>
  </si>
  <si>
    <t>AGENT POLICIA (N)</t>
  </si>
  <si>
    <t>AGENT P. PRÀCTIQUES (Amb Academia)</t>
  </si>
  <si>
    <t>AGENT POLICIA INTERÍ</t>
  </si>
  <si>
    <t>AGENT POLICIA PRÀCTIQUES</t>
  </si>
  <si>
    <t>AGENT P,  PRÀCTIQUES (Sense prest. Serv)</t>
  </si>
  <si>
    <t>AUX.VIGILÀNCIA I MOBILITAT(Inici)</t>
  </si>
  <si>
    <t>AUX. VIGILÀNCIA I MOBILITAT(Superior)</t>
  </si>
  <si>
    <t>AUX. DE COMUNICACIONS(Inici)</t>
  </si>
  <si>
    <t>AUX. DE COMUNICACIONS(Superior)</t>
  </si>
  <si>
    <t>SUP. OPER. OFICIAL 1ª</t>
  </si>
  <si>
    <t>SUP. AUXILIAR ADM.</t>
  </si>
  <si>
    <t>SUP. AUXILIAR TÈCNIC</t>
  </si>
  <si>
    <t>SUP. AUX. ADMINIST. OAC</t>
  </si>
  <si>
    <t>AGENT PROTECCIÓ CIVIL I FORESTAL</t>
  </si>
  <si>
    <t>SUP. OPER. ANIMADOR G. GRAN</t>
  </si>
  <si>
    <t>SUP.OPER. AUXILIAR DE SERVEIS II</t>
  </si>
  <si>
    <t>E</t>
  </si>
  <si>
    <t>SUP. OPER. AUXILIAR DE SERVEIS</t>
  </si>
  <si>
    <t>SUP. OPERATIU OFICIAL 2ª</t>
  </si>
  <si>
    <t>SUP. OPERATIU CONSERGE</t>
  </si>
  <si>
    <t>SUP. OPERATIU ORDENANÇA</t>
  </si>
  <si>
    <t>SUP. OPERATIU PEÓ</t>
  </si>
  <si>
    <t>SUP. OPERATIU AGENT CÍVIC</t>
  </si>
  <si>
    <t>SUP. TÈC. SUP. ASSESSOR JURÍD</t>
  </si>
  <si>
    <t>CAP D'UNITAT INTERMÈDIA (T.M)</t>
  </si>
  <si>
    <t xml:space="preserve">TOTAL ANY </t>
  </si>
  <si>
    <t xml:space="preserve"> C.Específic</t>
  </si>
  <si>
    <t xml:space="preserve">TOTAL 2 P. EXTRES </t>
  </si>
  <si>
    <t>TOTAL MES</t>
  </si>
  <si>
    <t>Prolon. Jornada</t>
  </si>
  <si>
    <t>ASSESSOR (P. EVENTUAL DE CONFIANÇA)</t>
  </si>
  <si>
    <t>DR A. SERV.TERRITORIALS (C. Alta Direcció)</t>
  </si>
  <si>
    <t>SUP. TÈC COORDINADOR DE PROJECTES</t>
  </si>
  <si>
    <t>SUP. TÈC. MICROINF//RESP. ADM PERSONAL</t>
  </si>
  <si>
    <t>CAP U. BÀSICA (T.AUX)amb Perillositat</t>
  </si>
  <si>
    <t>TAULA SALARIAL FUNCIONARIS I LABORALS AJUNTAMENT (GENER-JUNY 2018)</t>
  </si>
  <si>
    <t>TAULA SALARIAL FUNCIONARIS I LABORALS  AJUNTAMENT (JULIOL-DESEMBRE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</si>
</sst>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2" borderId="3" xfId="0" applyFont="1" applyFill="1" applyBorder="1"/>
    <xf numFmtId="0" fontId="2" fillId="0" borderId="5" xfId="0" applyFont="1" applyBorder="1"/>
    <xf numFmtId="0" fontId="2" fillId="0" borderId="1" xfId="0" applyFont="1" applyBorder="1"/>
    <xf numFmtId="4" fontId="2" fillId="0" borderId="0" xfId="0" applyNumberFormat="1" applyFont="1"/>
    <xf numFmtId="0" fontId="2" fillId="0" borderId="7" xfId="0" applyFont="1" applyBorder="1"/>
    <xf numFmtId="0" fontId="2" fillId="0" borderId="8" xfId="0" applyFont="1" applyBorder="1"/>
    <xf numFmtId="4" fontId="2" fillId="0" borderId="1" xfId="0" applyNumberFormat="1" applyFont="1" applyBorder="1"/>
    <xf numFmtId="4" fontId="2" fillId="0" borderId="6" xfId="0" applyNumberFormat="1" applyFont="1" applyBorder="1"/>
    <xf numFmtId="4" fontId="2" fillId="0" borderId="8" xfId="0" applyNumberFormat="1" applyFont="1" applyBorder="1"/>
    <xf numFmtId="4" fontId="2" fillId="0" borderId="9" xfId="0" applyNumberFormat="1" applyFont="1" applyBorder="1"/>
    <xf numFmtId="0" fontId="1" fillId="2" borderId="2" xfId="0" applyFont="1" applyFill="1" applyBorder="1"/>
    <xf numFmtId="4" fontId="3" fillId="2" borderId="3" xfId="0" applyNumberFormat="1" applyFont="1" applyFill="1" applyBorder="1" applyAlignment="1">
      <alignment wrapText="1"/>
    </xf>
    <xf numFmtId="4" fontId="1" fillId="2" borderId="3" xfId="0" applyNumberFormat="1" applyFont="1" applyFill="1" applyBorder="1" applyAlignment="1">
      <alignment wrapText="1"/>
    </xf>
    <xf numFmtId="4" fontId="1" fillId="2" borderId="4" xfId="0" applyNumberFormat="1" applyFont="1" applyFill="1" applyBorder="1" applyAlignment="1">
      <alignment wrapText="1"/>
    </xf>
    <xf numFmtId="4" fontId="1" fillId="2" borderId="11" xfId="0" applyNumberFormat="1" applyFont="1" applyFill="1" applyBorder="1" applyAlignment="1">
      <alignment wrapText="1"/>
    </xf>
    <xf numFmtId="4" fontId="2" fillId="3" borderId="1" xfId="0" applyNumberFormat="1" applyFont="1" applyFill="1" applyBorder="1"/>
    <xf numFmtId="0" fontId="2" fillId="0" borderId="5" xfId="0" applyFont="1" applyFill="1" applyBorder="1"/>
    <xf numFmtId="0" fontId="2" fillId="0" borderId="1" xfId="0" applyFont="1" applyFill="1" applyBorder="1"/>
    <xf numFmtId="4" fontId="2" fillId="0" borderId="1" xfId="0" applyNumberFormat="1" applyFont="1" applyFill="1" applyBorder="1"/>
    <xf numFmtId="4" fontId="2" fillId="0" borderId="6" xfId="0" applyNumberFormat="1" applyFont="1" applyFill="1" applyBorder="1"/>
    <xf numFmtId="0" fontId="2" fillId="0" borderId="0" xfId="0" applyFont="1" applyFill="1"/>
    <xf numFmtId="4" fontId="2" fillId="0" borderId="12" xfId="0" applyNumberFormat="1" applyFont="1" applyBorder="1"/>
    <xf numFmtId="4" fontId="2" fillId="0" borderId="12" xfId="0" applyNumberFormat="1" applyFont="1" applyFill="1" applyBorder="1"/>
    <xf numFmtId="4" fontId="2" fillId="0" borderId="13" xfId="0" applyNumberFormat="1" applyFont="1" applyBorder="1"/>
    <xf numFmtId="4" fontId="3" fillId="2" borderId="2" xfId="0" applyNumberFormat="1" applyFont="1" applyFill="1" applyBorder="1" applyAlignment="1">
      <alignment wrapText="1"/>
    </xf>
    <xf numFmtId="4" fontId="2" fillId="0" borderId="5" xfId="0" applyNumberFormat="1" applyFont="1" applyBorder="1"/>
    <xf numFmtId="4" fontId="2" fillId="0" borderId="5" xfId="0" applyNumberFormat="1" applyFont="1" applyFill="1" applyBorder="1"/>
    <xf numFmtId="4" fontId="2" fillId="0" borderId="7" xfId="0" applyNumberFormat="1" applyFont="1" applyBorder="1"/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workbookViewId="0">
      <selection sqref="A1:XFD1048576"/>
    </sheetView>
  </sheetViews>
  <sheetFormatPr baseColWidth="10" defaultColWidth="11.44140625" defaultRowHeight="13.8" x14ac:dyDescent="0.3"/>
  <cols>
    <col min="1" max="1" width="5" style="1" customWidth="1"/>
    <col min="2" max="2" width="3.44140625" style="1" customWidth="1"/>
    <col min="3" max="3" width="3" style="1" customWidth="1"/>
    <col min="4" max="4" width="29.88671875" style="1" customWidth="1"/>
    <col min="5" max="5" width="7.88671875" style="5" hidden="1" customWidth="1"/>
    <col min="6" max="6" width="6.44140625" style="5" hidden="1" customWidth="1"/>
    <col min="7" max="7" width="8.5546875" style="5" hidden="1" customWidth="1"/>
    <col min="8" max="8" width="7.33203125" style="5" hidden="1" customWidth="1"/>
    <col min="9" max="9" width="7.88671875" style="5" hidden="1" customWidth="1"/>
    <col min="10" max="10" width="8.88671875" style="5" hidden="1" customWidth="1"/>
    <col min="11" max="11" width="9.109375" style="5" hidden="1" customWidth="1"/>
    <col min="12" max="13" width="7.88671875" style="1" customWidth="1"/>
    <col min="14" max="14" width="9" style="1" customWidth="1"/>
    <col min="15" max="15" width="7" style="1" customWidth="1"/>
    <col min="16" max="16" width="7.5546875" style="1" customWidth="1"/>
    <col min="17" max="17" width="8.6640625" style="1" customWidth="1"/>
    <col min="18" max="18" width="8.88671875" style="1" customWidth="1"/>
    <col min="19" max="16384" width="11.44140625" style="1"/>
  </cols>
  <sheetData>
    <row r="1" spans="1:18" ht="15.75" customHeight="1" thickBot="1" x14ac:dyDescent="0.25">
      <c r="A1" s="30" t="s">
        <v>75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ht="33" customHeight="1" x14ac:dyDescent="0.3">
      <c r="A2" s="12" t="s">
        <v>0</v>
      </c>
      <c r="B2" s="2" t="s">
        <v>1</v>
      </c>
      <c r="C2" s="2" t="s">
        <v>2</v>
      </c>
      <c r="D2" s="2" t="s">
        <v>3</v>
      </c>
      <c r="E2" s="13" t="s">
        <v>4</v>
      </c>
      <c r="F2" s="14" t="s">
        <v>5</v>
      </c>
      <c r="G2" s="14" t="s">
        <v>66</v>
      </c>
      <c r="H2" s="14" t="s">
        <v>69</v>
      </c>
      <c r="I2" s="14" t="s">
        <v>68</v>
      </c>
      <c r="J2" s="14" t="s">
        <v>67</v>
      </c>
      <c r="K2" s="16" t="s">
        <v>65</v>
      </c>
      <c r="L2" s="26" t="s">
        <v>4</v>
      </c>
      <c r="M2" s="14" t="s">
        <v>5</v>
      </c>
      <c r="N2" s="14" t="s">
        <v>66</v>
      </c>
      <c r="O2" s="14" t="s">
        <v>69</v>
      </c>
      <c r="P2" s="14" t="s">
        <v>68</v>
      </c>
      <c r="Q2" s="14" t="s">
        <v>67</v>
      </c>
      <c r="R2" s="15" t="s">
        <v>65</v>
      </c>
    </row>
    <row r="3" spans="1:18" ht="12.75" x14ac:dyDescent="0.2">
      <c r="A3" s="3">
        <v>1010</v>
      </c>
      <c r="B3" s="4" t="s">
        <v>6</v>
      </c>
      <c r="C3" s="4">
        <v>30</v>
      </c>
      <c r="D3" s="4" t="s">
        <v>7</v>
      </c>
      <c r="E3" s="8">
        <v>1131.3599999999999</v>
      </c>
      <c r="F3" s="8">
        <v>988.23</v>
      </c>
      <c r="G3" s="8">
        <v>4001.8772822548299</v>
      </c>
      <c r="H3" s="8"/>
      <c r="I3" s="8">
        <v>6121.46728225483</v>
      </c>
      <c r="J3" s="8">
        <v>11376.474564509659</v>
      </c>
      <c r="K3" s="23">
        <v>84834.081951567612</v>
      </c>
      <c r="L3" s="27">
        <v>1148.3399999999999</v>
      </c>
      <c r="M3" s="8">
        <v>1003.06</v>
      </c>
      <c r="N3" s="8">
        <f>(G3*1.5%)+G3</f>
        <v>4061.9054414886523</v>
      </c>
      <c r="O3" s="8"/>
      <c r="P3" s="8">
        <f>L3+M3+N3+O3</f>
        <v>6213.3054414886519</v>
      </c>
      <c r="Q3" s="8">
        <f>(708.61+M3+N3+O3)*2</f>
        <v>11547.150882977305</v>
      </c>
      <c r="R3" s="9">
        <f>P3*12+Q3</f>
        <v>86106.816180841139</v>
      </c>
    </row>
    <row r="4" spans="1:18" x14ac:dyDescent="0.3">
      <c r="A4" s="3">
        <v>1020</v>
      </c>
      <c r="B4" s="4" t="s">
        <v>6</v>
      </c>
      <c r="C4" s="4">
        <v>30</v>
      </c>
      <c r="D4" s="4" t="s">
        <v>8</v>
      </c>
      <c r="E4" s="8">
        <v>1131.3599999999999</v>
      </c>
      <c r="F4" s="8">
        <v>988.23</v>
      </c>
      <c r="G4" s="8">
        <v>4952.8224026182215</v>
      </c>
      <c r="H4" s="8"/>
      <c r="I4" s="8">
        <v>7072.4124026182217</v>
      </c>
      <c r="J4" s="8">
        <v>13278.364805236444</v>
      </c>
      <c r="K4" s="23">
        <v>98147.313636655104</v>
      </c>
      <c r="L4" s="27">
        <v>1148.3399999999999</v>
      </c>
      <c r="M4" s="8">
        <v>1003.06</v>
      </c>
      <c r="N4" s="8">
        <f t="shared" ref="N4:O62" si="0">(G4*1.5%)+G4</f>
        <v>5027.1147386574949</v>
      </c>
      <c r="O4" s="8"/>
      <c r="P4" s="8">
        <f t="shared" ref="P4:P62" si="1">L4+M4+N4+O4</f>
        <v>7178.5147386574945</v>
      </c>
      <c r="Q4" s="8">
        <f t="shared" ref="Q4:Q5" si="2">(708.61+M4+N4+O4)*2</f>
        <v>13477.56947731499</v>
      </c>
      <c r="R4" s="9">
        <f t="shared" ref="R4:R62" si="3">P4*12+Q4</f>
        <v>99619.746341204926</v>
      </c>
    </row>
    <row r="5" spans="1:18" ht="12.75" x14ac:dyDescent="0.2">
      <c r="A5" s="3">
        <v>1030</v>
      </c>
      <c r="B5" s="4" t="s">
        <v>6</v>
      </c>
      <c r="C5" s="4">
        <v>30</v>
      </c>
      <c r="D5" s="4" t="s">
        <v>9</v>
      </c>
      <c r="E5" s="8">
        <v>1131.3599999999999</v>
      </c>
      <c r="F5" s="8">
        <v>988.23</v>
      </c>
      <c r="G5" s="8">
        <v>3181.5101042789192</v>
      </c>
      <c r="H5" s="8"/>
      <c r="I5" s="8">
        <v>5301.1001042789194</v>
      </c>
      <c r="J5" s="8">
        <v>9735.7402085578397</v>
      </c>
      <c r="K5" s="23">
        <v>73348.941459904876</v>
      </c>
      <c r="L5" s="27">
        <v>1148.3399999999999</v>
      </c>
      <c r="M5" s="8">
        <v>1003.06</v>
      </c>
      <c r="N5" s="8">
        <f t="shared" si="0"/>
        <v>3229.232755843103</v>
      </c>
      <c r="O5" s="8"/>
      <c r="P5" s="8">
        <f t="shared" si="1"/>
        <v>5380.6327558431021</v>
      </c>
      <c r="Q5" s="8">
        <f t="shared" si="2"/>
        <v>9881.8055116862051</v>
      </c>
      <c r="R5" s="9">
        <f t="shared" si="3"/>
        <v>74449.398581803427</v>
      </c>
    </row>
    <row r="6" spans="1:18" x14ac:dyDescent="0.3">
      <c r="A6" s="3"/>
      <c r="B6" s="4" t="s">
        <v>13</v>
      </c>
      <c r="C6" s="4">
        <v>19</v>
      </c>
      <c r="D6" s="4" t="s">
        <v>70</v>
      </c>
      <c r="E6" s="8">
        <v>978.26</v>
      </c>
      <c r="F6" s="8">
        <v>425.65</v>
      </c>
      <c r="G6" s="8">
        <v>1649.79</v>
      </c>
      <c r="H6" s="8"/>
      <c r="I6" s="8">
        <v>3053.7</v>
      </c>
      <c r="J6" s="8">
        <v>5577.78</v>
      </c>
      <c r="K6" s="23">
        <v>42222.179999999993</v>
      </c>
      <c r="L6" s="27">
        <v>992.94</v>
      </c>
      <c r="M6" s="8">
        <v>432.04</v>
      </c>
      <c r="N6" s="8">
        <f t="shared" si="0"/>
        <v>1674.53685</v>
      </c>
      <c r="O6" s="8"/>
      <c r="P6" s="8">
        <f t="shared" si="1"/>
        <v>3099.51685</v>
      </c>
      <c r="Q6" s="8">
        <f>(724.16+M6+N6+O6)*2</f>
        <v>5661.4737000000005</v>
      </c>
      <c r="R6" s="9">
        <f t="shared" si="3"/>
        <v>42855.675900000002</v>
      </c>
    </row>
    <row r="7" spans="1:18" s="22" customFormat="1" x14ac:dyDescent="0.3">
      <c r="A7" s="18"/>
      <c r="B7" s="19" t="s">
        <v>13</v>
      </c>
      <c r="C7" s="19"/>
      <c r="D7" s="19" t="s">
        <v>71</v>
      </c>
      <c r="E7" s="20">
        <v>978.26</v>
      </c>
      <c r="F7" s="20"/>
      <c r="G7" s="20">
        <v>4434.53</v>
      </c>
      <c r="H7" s="20"/>
      <c r="I7" s="20">
        <v>5412.79</v>
      </c>
      <c r="J7" s="20">
        <v>10825.58</v>
      </c>
      <c r="K7" s="24">
        <v>75779.06</v>
      </c>
      <c r="L7" s="28">
        <v>992.94</v>
      </c>
      <c r="M7" s="20"/>
      <c r="N7" s="20">
        <f t="shared" si="0"/>
        <v>4501.0479500000001</v>
      </c>
      <c r="O7" s="20"/>
      <c r="P7" s="20">
        <f t="shared" si="1"/>
        <v>5493.9879500000006</v>
      </c>
      <c r="Q7" s="20">
        <f>P7*2</f>
        <v>10987.975900000001</v>
      </c>
      <c r="R7" s="21">
        <f t="shared" si="3"/>
        <v>76915.831300000005</v>
      </c>
    </row>
    <row r="8" spans="1:18" x14ac:dyDescent="0.3">
      <c r="A8" s="3">
        <v>1060</v>
      </c>
      <c r="B8" s="4" t="s">
        <v>6</v>
      </c>
      <c r="C8" s="4">
        <v>24</v>
      </c>
      <c r="D8" s="4" t="s">
        <v>10</v>
      </c>
      <c r="E8" s="8">
        <v>1131.3599999999999</v>
      </c>
      <c r="F8" s="8">
        <v>594.64</v>
      </c>
      <c r="G8" s="8">
        <v>2824.6403354688209</v>
      </c>
      <c r="H8" s="8"/>
      <c r="I8" s="8">
        <v>4550.6403354688209</v>
      </c>
      <c r="J8" s="8">
        <v>8234.8206709376427</v>
      </c>
      <c r="K8" s="23">
        <v>62842.504696563497</v>
      </c>
      <c r="L8" s="27">
        <v>1148.3399999999999</v>
      </c>
      <c r="M8" s="8">
        <v>603.55999999999995</v>
      </c>
      <c r="N8" s="8">
        <f t="shared" si="0"/>
        <v>2867.0099405008532</v>
      </c>
      <c r="O8" s="8"/>
      <c r="P8" s="8">
        <f t="shared" si="1"/>
        <v>4618.9099405008528</v>
      </c>
      <c r="Q8" s="8">
        <f>(708.61+M8+N8+O8)*2</f>
        <v>8358.3598810017065</v>
      </c>
      <c r="R8" s="9">
        <f t="shared" si="3"/>
        <v>63785.27916701194</v>
      </c>
    </row>
    <row r="9" spans="1:18" x14ac:dyDescent="0.3">
      <c r="A9" s="3">
        <v>1070</v>
      </c>
      <c r="B9" s="4" t="s">
        <v>6</v>
      </c>
      <c r="C9" s="4">
        <v>24</v>
      </c>
      <c r="D9" s="4" t="s">
        <v>11</v>
      </c>
      <c r="E9" s="8">
        <v>1131.3599999999999</v>
      </c>
      <c r="F9" s="8">
        <v>594.64</v>
      </c>
      <c r="G9" s="8">
        <v>2634.7985765665971</v>
      </c>
      <c r="H9" s="8"/>
      <c r="I9" s="8">
        <v>4360.7985765665971</v>
      </c>
      <c r="J9" s="8">
        <v>7855.1371531331943</v>
      </c>
      <c r="K9" s="23">
        <v>60184.720071932359</v>
      </c>
      <c r="L9" s="27">
        <v>1148.3399999999999</v>
      </c>
      <c r="M9" s="8">
        <v>603.55999999999995</v>
      </c>
      <c r="N9" s="8">
        <f t="shared" si="0"/>
        <v>2674.3205552150962</v>
      </c>
      <c r="O9" s="8"/>
      <c r="P9" s="8">
        <f t="shared" si="1"/>
        <v>4426.2205552150963</v>
      </c>
      <c r="Q9" s="8">
        <f t="shared" ref="Q9:Q16" si="4">(708.61+M9+N9+O9)*2</f>
        <v>7972.9811104301925</v>
      </c>
      <c r="R9" s="9">
        <f t="shared" si="3"/>
        <v>61087.627773011351</v>
      </c>
    </row>
    <row r="10" spans="1:18" x14ac:dyDescent="0.3">
      <c r="A10" s="3">
        <v>1120</v>
      </c>
      <c r="B10" s="4" t="s">
        <v>6</v>
      </c>
      <c r="C10" s="4">
        <v>24</v>
      </c>
      <c r="D10" s="4" t="s">
        <v>12</v>
      </c>
      <c r="E10" s="8">
        <v>1131.3599999999999</v>
      </c>
      <c r="F10" s="8">
        <v>594.64</v>
      </c>
      <c r="G10" s="8">
        <v>2136.670603019003</v>
      </c>
      <c r="H10" s="8"/>
      <c r="I10" s="8">
        <v>3862.670603019003</v>
      </c>
      <c r="J10" s="8">
        <v>6858.881206038006</v>
      </c>
      <c r="K10" s="23">
        <v>53210.928442266042</v>
      </c>
      <c r="L10" s="27">
        <v>1148.3399999999999</v>
      </c>
      <c r="M10" s="8">
        <v>603.55999999999995</v>
      </c>
      <c r="N10" s="8">
        <f t="shared" si="0"/>
        <v>2168.7206620642883</v>
      </c>
      <c r="O10" s="8"/>
      <c r="P10" s="8">
        <f t="shared" si="1"/>
        <v>3920.6206620642879</v>
      </c>
      <c r="Q10" s="8">
        <f t="shared" si="4"/>
        <v>6961.7813241285767</v>
      </c>
      <c r="R10" s="9">
        <f t="shared" si="3"/>
        <v>54009.229268900031</v>
      </c>
    </row>
    <row r="11" spans="1:18" s="22" customFormat="1" x14ac:dyDescent="0.3">
      <c r="A11" s="18">
        <v>1121</v>
      </c>
      <c r="B11" s="19" t="s">
        <v>13</v>
      </c>
      <c r="C11" s="19">
        <v>24</v>
      </c>
      <c r="D11" s="19" t="s">
        <v>14</v>
      </c>
      <c r="E11" s="20">
        <v>978.26</v>
      </c>
      <c r="F11" s="20">
        <v>594.64</v>
      </c>
      <c r="G11" s="20">
        <v>2124.1396316014871</v>
      </c>
      <c r="H11" s="20"/>
      <c r="I11" s="20">
        <v>3697.0396316014871</v>
      </c>
      <c r="J11" s="17">
        <v>6833.8192632029741</v>
      </c>
      <c r="K11" s="24">
        <v>51198.294842420823</v>
      </c>
      <c r="L11" s="28">
        <v>992.94</v>
      </c>
      <c r="M11" s="20">
        <v>603.55999999999995</v>
      </c>
      <c r="N11" s="20">
        <f t="shared" si="0"/>
        <v>2156.0017260755094</v>
      </c>
      <c r="O11" s="20"/>
      <c r="P11" s="20">
        <f t="shared" si="1"/>
        <v>3752.5017260755094</v>
      </c>
      <c r="Q11" s="20">
        <f>(724.16+M11+N11+O11)*2</f>
        <v>6967.4434521510184</v>
      </c>
      <c r="R11" s="21">
        <f t="shared" si="3"/>
        <v>51997.464165057136</v>
      </c>
    </row>
    <row r="12" spans="1:18" x14ac:dyDescent="0.3">
      <c r="A12" s="3">
        <v>1130</v>
      </c>
      <c r="B12" s="4" t="s">
        <v>6</v>
      </c>
      <c r="C12" s="4">
        <v>20</v>
      </c>
      <c r="D12" s="4" t="s">
        <v>15</v>
      </c>
      <c r="E12" s="8">
        <v>1131.3599999999999</v>
      </c>
      <c r="F12" s="8">
        <v>448.55</v>
      </c>
      <c r="G12" s="8">
        <v>1553.5206422247065</v>
      </c>
      <c r="H12" s="8"/>
      <c r="I12" s="8">
        <v>3133.4306422247064</v>
      </c>
      <c r="J12" s="8">
        <v>5400.4012844494137</v>
      </c>
      <c r="K12" s="23">
        <v>43001.56899114589</v>
      </c>
      <c r="L12" s="27">
        <v>1148.3399999999999</v>
      </c>
      <c r="M12" s="8">
        <v>455.28</v>
      </c>
      <c r="N12" s="8">
        <f t="shared" si="0"/>
        <v>1576.8234518580771</v>
      </c>
      <c r="O12" s="8"/>
      <c r="P12" s="8">
        <f t="shared" si="1"/>
        <v>3180.443451858077</v>
      </c>
      <c r="Q12" s="8">
        <f t="shared" si="4"/>
        <v>5481.4269037161539</v>
      </c>
      <c r="R12" s="9">
        <f t="shared" si="3"/>
        <v>43646.748326013083</v>
      </c>
    </row>
    <row r="13" spans="1:18" x14ac:dyDescent="0.3">
      <c r="A13" s="3">
        <v>1141</v>
      </c>
      <c r="B13" s="4" t="s">
        <v>6</v>
      </c>
      <c r="C13" s="4">
        <v>20</v>
      </c>
      <c r="D13" s="4" t="s">
        <v>16</v>
      </c>
      <c r="E13" s="8">
        <v>1131.3599999999999</v>
      </c>
      <c r="F13" s="8">
        <v>448.55</v>
      </c>
      <c r="G13" s="8">
        <v>1429.2121877948371</v>
      </c>
      <c r="H13" s="8"/>
      <c r="I13" s="8">
        <v>3009.1221877948369</v>
      </c>
      <c r="J13" s="8">
        <v>5151.7843755896738</v>
      </c>
      <c r="K13" s="23">
        <v>41261.250629127717</v>
      </c>
      <c r="L13" s="27">
        <v>1148.3399999999999</v>
      </c>
      <c r="M13" s="8">
        <v>455.28</v>
      </c>
      <c r="N13" s="8">
        <f t="shared" si="0"/>
        <v>1450.6503706117596</v>
      </c>
      <c r="O13" s="8"/>
      <c r="P13" s="8">
        <f t="shared" si="1"/>
        <v>3054.2703706117595</v>
      </c>
      <c r="Q13" s="8">
        <f t="shared" si="4"/>
        <v>5229.080741223519</v>
      </c>
      <c r="R13" s="9">
        <f t="shared" si="3"/>
        <v>41880.325188564631</v>
      </c>
    </row>
    <row r="14" spans="1:18" x14ac:dyDescent="0.3">
      <c r="A14" s="3">
        <v>1160</v>
      </c>
      <c r="B14" s="4" t="s">
        <v>6</v>
      </c>
      <c r="C14" s="4">
        <v>20</v>
      </c>
      <c r="D14" s="4" t="s">
        <v>72</v>
      </c>
      <c r="E14" s="8">
        <v>1131.3599999999999</v>
      </c>
      <c r="F14" s="8">
        <v>448.55</v>
      </c>
      <c r="G14" s="8">
        <v>1474.9389009583169</v>
      </c>
      <c r="H14" s="8"/>
      <c r="I14" s="8">
        <v>3054.8489009583168</v>
      </c>
      <c r="J14" s="8">
        <v>5243.2378019166335</v>
      </c>
      <c r="K14" s="23">
        <v>41901.424613416435</v>
      </c>
      <c r="L14" s="27">
        <v>1148.3399999999999</v>
      </c>
      <c r="M14" s="8">
        <v>455.28</v>
      </c>
      <c r="N14" s="8">
        <f t="shared" si="0"/>
        <v>1497.0629844726916</v>
      </c>
      <c r="O14" s="8"/>
      <c r="P14" s="8">
        <f t="shared" si="1"/>
        <v>3100.6829844726917</v>
      </c>
      <c r="Q14" s="8">
        <f t="shared" si="4"/>
        <v>5321.9059689453825</v>
      </c>
      <c r="R14" s="9">
        <f t="shared" si="3"/>
        <v>42530.101782617683</v>
      </c>
    </row>
    <row r="15" spans="1:18" x14ac:dyDescent="0.3">
      <c r="A15" s="3">
        <v>1210</v>
      </c>
      <c r="B15" s="4" t="s">
        <v>6</v>
      </c>
      <c r="C15" s="4">
        <v>20</v>
      </c>
      <c r="D15" s="4" t="s">
        <v>17</v>
      </c>
      <c r="E15" s="8">
        <v>1131.3599999999999</v>
      </c>
      <c r="F15" s="8">
        <v>448.55</v>
      </c>
      <c r="G15" s="8">
        <v>1113.3880315752224</v>
      </c>
      <c r="H15" s="8"/>
      <c r="I15" s="8">
        <v>2693.298031575222</v>
      </c>
      <c r="J15" s="8">
        <v>4520.1360631504449</v>
      </c>
      <c r="K15" s="23">
        <v>36839.712442053111</v>
      </c>
      <c r="L15" s="27">
        <v>1148.3399999999999</v>
      </c>
      <c r="M15" s="8">
        <v>455.28</v>
      </c>
      <c r="N15" s="8">
        <f t="shared" si="0"/>
        <v>1130.0888520488506</v>
      </c>
      <c r="O15" s="8"/>
      <c r="P15" s="8">
        <f t="shared" si="1"/>
        <v>2733.7088520488505</v>
      </c>
      <c r="Q15" s="8">
        <f t="shared" si="4"/>
        <v>4587.957704097701</v>
      </c>
      <c r="R15" s="9">
        <f t="shared" si="3"/>
        <v>37392.463928683908</v>
      </c>
    </row>
    <row r="16" spans="1:18" x14ac:dyDescent="0.3">
      <c r="A16" s="3">
        <v>1211</v>
      </c>
      <c r="B16" s="4" t="s">
        <v>6</v>
      </c>
      <c r="C16" s="4">
        <v>20</v>
      </c>
      <c r="D16" s="4" t="s">
        <v>63</v>
      </c>
      <c r="E16" s="8">
        <v>1131.3599999999999</v>
      </c>
      <c r="F16" s="8">
        <v>448.55</v>
      </c>
      <c r="G16" s="8">
        <v>1675.9472105512127</v>
      </c>
      <c r="H16" s="8"/>
      <c r="I16" s="8">
        <v>3255.8572105512126</v>
      </c>
      <c r="J16" s="8">
        <v>5645.2544211024251</v>
      </c>
      <c r="K16" s="23">
        <v>44715.540947716974</v>
      </c>
      <c r="L16" s="27">
        <v>1148.3399999999999</v>
      </c>
      <c r="M16" s="8">
        <v>455.28</v>
      </c>
      <c r="N16" s="8">
        <f t="shared" si="0"/>
        <v>1701.086418709481</v>
      </c>
      <c r="O16" s="8"/>
      <c r="P16" s="8">
        <f t="shared" si="1"/>
        <v>3304.7064187094811</v>
      </c>
      <c r="Q16" s="8">
        <f t="shared" si="4"/>
        <v>5729.9528374189613</v>
      </c>
      <c r="R16" s="9">
        <f t="shared" si="3"/>
        <v>45386.429861932738</v>
      </c>
    </row>
    <row r="17" spans="1:18" x14ac:dyDescent="0.3">
      <c r="A17" s="3">
        <v>2120</v>
      </c>
      <c r="B17" s="4" t="s">
        <v>13</v>
      </c>
      <c r="C17" s="4">
        <v>19</v>
      </c>
      <c r="D17" s="4" t="s">
        <v>64</v>
      </c>
      <c r="E17" s="8">
        <v>978.26</v>
      </c>
      <c r="F17" s="8">
        <v>425.65</v>
      </c>
      <c r="G17" s="8">
        <v>1435.6581867587145</v>
      </c>
      <c r="H17" s="8"/>
      <c r="I17" s="8">
        <v>2839.5681867587145</v>
      </c>
      <c r="J17" s="8">
        <v>5149.5163735174283</v>
      </c>
      <c r="K17" s="23">
        <v>39224.334614621999</v>
      </c>
      <c r="L17" s="27">
        <v>992.94</v>
      </c>
      <c r="M17" s="8">
        <v>432.04</v>
      </c>
      <c r="N17" s="8">
        <f t="shared" si="0"/>
        <v>1457.1930595600952</v>
      </c>
      <c r="O17" s="8"/>
      <c r="P17" s="8">
        <f t="shared" si="1"/>
        <v>2882.1730595600952</v>
      </c>
      <c r="Q17" s="8">
        <f>(724.16+M17+N17+O17)*2</f>
        <v>5226.7861191201901</v>
      </c>
      <c r="R17" s="9">
        <f t="shared" si="3"/>
        <v>39812.862833841333</v>
      </c>
    </row>
    <row r="18" spans="1:18" x14ac:dyDescent="0.3">
      <c r="A18" s="3">
        <v>2130</v>
      </c>
      <c r="B18" s="4" t="s">
        <v>13</v>
      </c>
      <c r="C18" s="4">
        <v>18</v>
      </c>
      <c r="D18" s="4" t="s">
        <v>18</v>
      </c>
      <c r="E18" s="8">
        <v>978.26</v>
      </c>
      <c r="F18" s="8">
        <v>402.73</v>
      </c>
      <c r="G18" s="8">
        <v>1209.7398375223427</v>
      </c>
      <c r="H18" s="8"/>
      <c r="I18" s="8">
        <v>2590.7298375223427</v>
      </c>
      <c r="J18" s="8">
        <v>4651.8396750446855</v>
      </c>
      <c r="K18" s="23">
        <v>35740.5977253128</v>
      </c>
      <c r="L18" s="27">
        <v>992.94</v>
      </c>
      <c r="M18" s="8">
        <v>408.78</v>
      </c>
      <c r="N18" s="8">
        <f t="shared" si="0"/>
        <v>1227.8859350851778</v>
      </c>
      <c r="O18" s="8"/>
      <c r="P18" s="8">
        <f t="shared" si="1"/>
        <v>2629.6059350851779</v>
      </c>
      <c r="Q18" s="8">
        <f t="shared" ref="Q18:Q23" si="5">(724.16+M18+N18+O18)*2</f>
        <v>4721.6518701703553</v>
      </c>
      <c r="R18" s="9">
        <f t="shared" si="3"/>
        <v>36276.92309119249</v>
      </c>
    </row>
    <row r="19" spans="1:18" ht="12.75" x14ac:dyDescent="0.2">
      <c r="A19" s="3">
        <v>2180</v>
      </c>
      <c r="B19" s="4" t="s">
        <v>13</v>
      </c>
      <c r="C19" s="4">
        <v>19</v>
      </c>
      <c r="D19" s="4" t="s">
        <v>19</v>
      </c>
      <c r="E19" s="8">
        <v>978.26</v>
      </c>
      <c r="F19" s="8">
        <v>425.65</v>
      </c>
      <c r="G19" s="8">
        <v>1435.6581867587145</v>
      </c>
      <c r="H19" s="8"/>
      <c r="I19" s="8">
        <v>2839.5681867587145</v>
      </c>
      <c r="J19" s="8">
        <v>5149.5163735174283</v>
      </c>
      <c r="K19" s="23">
        <v>39224.334614621999</v>
      </c>
      <c r="L19" s="27">
        <v>992.94</v>
      </c>
      <c r="M19" s="8">
        <v>432.04</v>
      </c>
      <c r="N19" s="8">
        <f t="shared" si="0"/>
        <v>1457.1930595600952</v>
      </c>
      <c r="O19" s="8"/>
      <c r="P19" s="8">
        <f t="shared" si="1"/>
        <v>2882.1730595600952</v>
      </c>
      <c r="Q19" s="8">
        <f t="shared" si="5"/>
        <v>5226.7861191201901</v>
      </c>
      <c r="R19" s="9">
        <f t="shared" si="3"/>
        <v>39812.862833841333</v>
      </c>
    </row>
    <row r="20" spans="1:18" x14ac:dyDescent="0.3">
      <c r="A20" s="3">
        <v>2140</v>
      </c>
      <c r="B20" s="4" t="s">
        <v>13</v>
      </c>
      <c r="C20" s="4">
        <v>16</v>
      </c>
      <c r="D20" s="4" t="s">
        <v>20</v>
      </c>
      <c r="E20" s="8">
        <v>978.26</v>
      </c>
      <c r="F20" s="8">
        <v>356.97</v>
      </c>
      <c r="G20" s="8">
        <v>1261.2005816363915</v>
      </c>
      <c r="H20" s="8"/>
      <c r="I20" s="8">
        <v>2596.4305816363913</v>
      </c>
      <c r="J20" s="8">
        <v>4663.2411632727835</v>
      </c>
      <c r="K20" s="23">
        <v>35820.40814290948</v>
      </c>
      <c r="L20" s="27">
        <v>992.94</v>
      </c>
      <c r="M20" s="8">
        <v>362.33</v>
      </c>
      <c r="N20" s="8">
        <f t="shared" si="0"/>
        <v>1280.1185903609373</v>
      </c>
      <c r="O20" s="8"/>
      <c r="P20" s="8">
        <f t="shared" si="1"/>
        <v>2635.3885903609371</v>
      </c>
      <c r="Q20" s="8">
        <f t="shared" si="5"/>
        <v>4733.2171807218747</v>
      </c>
      <c r="R20" s="9">
        <f t="shared" si="3"/>
        <v>36357.880265053122</v>
      </c>
    </row>
    <row r="21" spans="1:18" ht="12.75" x14ac:dyDescent="0.2">
      <c r="A21" s="3">
        <v>2160</v>
      </c>
      <c r="B21" s="4" t="s">
        <v>13</v>
      </c>
      <c r="C21" s="4">
        <v>24</v>
      </c>
      <c r="D21" s="4" t="s">
        <v>21</v>
      </c>
      <c r="E21" s="8">
        <v>978.26</v>
      </c>
      <c r="F21" s="8">
        <v>594.64</v>
      </c>
      <c r="G21" s="8">
        <v>2525.4215763655047</v>
      </c>
      <c r="H21" s="8">
        <v>187.5</v>
      </c>
      <c r="I21" s="8">
        <v>4285.8215763655044</v>
      </c>
      <c r="J21" s="8">
        <v>8042.0231527310098</v>
      </c>
      <c r="K21" s="23">
        <v>59471.882069117062</v>
      </c>
      <c r="L21" s="27">
        <v>992.94</v>
      </c>
      <c r="M21" s="8">
        <v>603.55999999999995</v>
      </c>
      <c r="N21" s="8">
        <f t="shared" si="0"/>
        <v>2563.3029000109873</v>
      </c>
      <c r="O21" s="8">
        <f>(H21*1.5%)+H21</f>
        <v>190.3125</v>
      </c>
      <c r="P21" s="8">
        <f t="shared" si="1"/>
        <v>4350.1154000109873</v>
      </c>
      <c r="Q21" s="8">
        <f t="shared" si="5"/>
        <v>8162.6708000219742</v>
      </c>
      <c r="R21" s="9">
        <f t="shared" si="3"/>
        <v>60364.055600153821</v>
      </c>
    </row>
    <row r="22" spans="1:18" ht="12.75" x14ac:dyDescent="0.2">
      <c r="A22" s="3">
        <v>2170</v>
      </c>
      <c r="B22" s="4" t="s">
        <v>13</v>
      </c>
      <c r="C22" s="4">
        <v>22</v>
      </c>
      <c r="D22" s="4" t="s">
        <v>22</v>
      </c>
      <c r="E22" s="8">
        <v>978.26</v>
      </c>
      <c r="F22" s="8">
        <v>520.09</v>
      </c>
      <c r="G22" s="8">
        <v>2523.2282325593101</v>
      </c>
      <c r="H22" s="8">
        <v>187.5</v>
      </c>
      <c r="I22" s="8">
        <v>4209.07823255931</v>
      </c>
      <c r="J22" s="8">
        <v>7888.5364651186201</v>
      </c>
      <c r="K22" s="23">
        <v>58397.475255830337</v>
      </c>
      <c r="L22" s="27">
        <v>992.94</v>
      </c>
      <c r="M22" s="8">
        <v>527.9</v>
      </c>
      <c r="N22" s="8">
        <f t="shared" si="0"/>
        <v>2561.0766560476995</v>
      </c>
      <c r="O22" s="8">
        <f t="shared" si="0"/>
        <v>190.3125</v>
      </c>
      <c r="P22" s="8">
        <f t="shared" si="1"/>
        <v>4272.2291560476997</v>
      </c>
      <c r="Q22" s="8">
        <f t="shared" si="5"/>
        <v>8006.898312095399</v>
      </c>
      <c r="R22" s="9">
        <f t="shared" si="3"/>
        <v>59273.6481846678</v>
      </c>
    </row>
    <row r="23" spans="1:18" x14ac:dyDescent="0.3">
      <c r="A23" s="3">
        <v>2210</v>
      </c>
      <c r="B23" s="4" t="s">
        <v>13</v>
      </c>
      <c r="C23" s="4">
        <v>16</v>
      </c>
      <c r="D23" s="4" t="s">
        <v>23</v>
      </c>
      <c r="E23" s="8">
        <v>978.26</v>
      </c>
      <c r="F23" s="8">
        <v>356.97</v>
      </c>
      <c r="G23" s="8">
        <v>939.678781302728</v>
      </c>
      <c r="H23" s="8"/>
      <c r="I23" s="8">
        <v>2274.9087813027281</v>
      </c>
      <c r="J23" s="8">
        <v>4020.1975626054564</v>
      </c>
      <c r="K23" s="23">
        <v>31319.102938238193</v>
      </c>
      <c r="L23" s="27">
        <v>992.94</v>
      </c>
      <c r="M23" s="8">
        <v>362.33</v>
      </c>
      <c r="N23" s="8">
        <f t="shared" si="0"/>
        <v>953.77396302226896</v>
      </c>
      <c r="O23" s="8"/>
      <c r="P23" s="8">
        <f t="shared" si="1"/>
        <v>2309.0439630222691</v>
      </c>
      <c r="Q23" s="8">
        <f t="shared" si="5"/>
        <v>4080.5279260445377</v>
      </c>
      <c r="R23" s="9">
        <f t="shared" si="3"/>
        <v>31789.055482311767</v>
      </c>
    </row>
    <row r="24" spans="1:18" ht="12.75" x14ac:dyDescent="0.2">
      <c r="A24" s="3">
        <v>3110</v>
      </c>
      <c r="B24" s="4" t="s">
        <v>24</v>
      </c>
      <c r="C24" s="4">
        <v>21</v>
      </c>
      <c r="D24" s="4" t="s">
        <v>25</v>
      </c>
      <c r="E24" s="8">
        <v>734.51</v>
      </c>
      <c r="F24" s="8">
        <v>482.88</v>
      </c>
      <c r="G24" s="8">
        <v>2331.7154655474073</v>
      </c>
      <c r="H24" s="8">
        <v>162.5</v>
      </c>
      <c r="I24" s="8">
        <v>3711.6054655474072</v>
      </c>
      <c r="J24" s="8">
        <v>7223.8309310948152</v>
      </c>
      <c r="K24" s="23">
        <v>51763.096517663704</v>
      </c>
      <c r="L24" s="27">
        <v>745.53</v>
      </c>
      <c r="M24" s="8">
        <v>490.13</v>
      </c>
      <c r="N24" s="8">
        <f t="shared" si="0"/>
        <v>2366.6911975306184</v>
      </c>
      <c r="O24" s="8">
        <f t="shared" si="0"/>
        <v>164.9375</v>
      </c>
      <c r="P24" s="8">
        <f t="shared" si="1"/>
        <v>3767.2886975306183</v>
      </c>
      <c r="Q24" s="8">
        <f>(644.35+M24+N24+O24)*2</f>
        <v>7332.2173950612369</v>
      </c>
      <c r="R24" s="9">
        <f t="shared" si="3"/>
        <v>52539.681765428657</v>
      </c>
    </row>
    <row r="25" spans="1:18" ht="12.75" x14ac:dyDescent="0.2">
      <c r="A25" s="3">
        <v>3120</v>
      </c>
      <c r="B25" s="4" t="s">
        <v>24</v>
      </c>
      <c r="C25" s="4">
        <v>20</v>
      </c>
      <c r="D25" s="4" t="s">
        <v>26</v>
      </c>
      <c r="E25" s="8">
        <v>734.51</v>
      </c>
      <c r="F25" s="8">
        <v>448.55</v>
      </c>
      <c r="G25" s="8">
        <v>1745.1165258847923</v>
      </c>
      <c r="H25" s="8">
        <v>162.5</v>
      </c>
      <c r="I25" s="8">
        <v>3090.6765258847922</v>
      </c>
      <c r="J25" s="8">
        <v>5981.9730517695843</v>
      </c>
      <c r="K25" s="23">
        <v>43070.091362387095</v>
      </c>
      <c r="L25" s="27">
        <v>745.53</v>
      </c>
      <c r="M25" s="8">
        <v>455.28</v>
      </c>
      <c r="N25" s="8">
        <f t="shared" si="0"/>
        <v>1771.2932737730641</v>
      </c>
      <c r="O25" s="8">
        <f t="shared" si="0"/>
        <v>164.9375</v>
      </c>
      <c r="P25" s="8">
        <f t="shared" si="1"/>
        <v>3137.0407737730638</v>
      </c>
      <c r="Q25" s="8">
        <f t="shared" ref="Q25:Q32" si="6">(644.35+M25+N25+O25)*2</f>
        <v>6071.7215475461289</v>
      </c>
      <c r="R25" s="9">
        <f t="shared" si="3"/>
        <v>43716.210832822893</v>
      </c>
    </row>
    <row r="26" spans="1:18" x14ac:dyDescent="0.3">
      <c r="A26" s="3">
        <v>3130</v>
      </c>
      <c r="B26" s="4" t="s">
        <v>24</v>
      </c>
      <c r="C26" s="4">
        <v>18</v>
      </c>
      <c r="D26" s="4" t="s">
        <v>27</v>
      </c>
      <c r="E26" s="8">
        <v>734.51</v>
      </c>
      <c r="F26" s="8">
        <v>402.73</v>
      </c>
      <c r="G26" s="8">
        <v>1262.7885142743778</v>
      </c>
      <c r="H26" s="8"/>
      <c r="I26" s="8">
        <v>2400.0285142743778</v>
      </c>
      <c r="J26" s="8">
        <v>4600.6770285487564</v>
      </c>
      <c r="K26" s="23">
        <v>33401.019199841292</v>
      </c>
      <c r="L26" s="27">
        <v>745.53</v>
      </c>
      <c r="M26" s="8">
        <v>408.78</v>
      </c>
      <c r="N26" s="8">
        <f t="shared" si="0"/>
        <v>1281.7303419884934</v>
      </c>
      <c r="O26" s="8"/>
      <c r="P26" s="8">
        <f t="shared" si="1"/>
        <v>2436.0403419884933</v>
      </c>
      <c r="Q26" s="8">
        <f t="shared" si="6"/>
        <v>4669.7206839769869</v>
      </c>
      <c r="R26" s="9">
        <f t="shared" si="3"/>
        <v>33902.204787838906</v>
      </c>
    </row>
    <row r="27" spans="1:18" x14ac:dyDescent="0.3">
      <c r="A27" s="3">
        <v>3150</v>
      </c>
      <c r="B27" s="4" t="s">
        <v>24</v>
      </c>
      <c r="C27" s="4">
        <v>16</v>
      </c>
      <c r="D27" s="4" t="s">
        <v>28</v>
      </c>
      <c r="E27" s="8">
        <v>734.51</v>
      </c>
      <c r="F27" s="8">
        <v>356.97</v>
      </c>
      <c r="G27" s="8">
        <v>989.86823883694694</v>
      </c>
      <c r="H27" s="8"/>
      <c r="I27" s="8">
        <v>2081.3482388369471</v>
      </c>
      <c r="J27" s="8">
        <v>3963.316477673894</v>
      </c>
      <c r="K27" s="23">
        <v>28939.495343717259</v>
      </c>
      <c r="L27" s="27">
        <v>745.53</v>
      </c>
      <c r="M27" s="8">
        <v>362.33</v>
      </c>
      <c r="N27" s="8">
        <f t="shared" si="0"/>
        <v>1004.7162624195012</v>
      </c>
      <c r="O27" s="8"/>
      <c r="P27" s="8">
        <f t="shared" si="1"/>
        <v>2112.5762624195013</v>
      </c>
      <c r="Q27" s="8">
        <f t="shared" si="6"/>
        <v>4022.7925248390025</v>
      </c>
      <c r="R27" s="9">
        <f t="shared" si="3"/>
        <v>29373.707673873017</v>
      </c>
    </row>
    <row r="28" spans="1:18" x14ac:dyDescent="0.3">
      <c r="A28" s="3">
        <v>3160</v>
      </c>
      <c r="B28" s="4" t="s">
        <v>24</v>
      </c>
      <c r="C28" s="4">
        <v>16</v>
      </c>
      <c r="D28" s="4" t="s">
        <v>29</v>
      </c>
      <c r="E28" s="8">
        <v>734.51</v>
      </c>
      <c r="F28" s="8">
        <v>356.97</v>
      </c>
      <c r="G28" s="8">
        <v>989.86823883694694</v>
      </c>
      <c r="H28" s="8"/>
      <c r="I28" s="8">
        <v>2081.3482388369471</v>
      </c>
      <c r="J28" s="8">
        <v>3963.316477673894</v>
      </c>
      <c r="K28" s="23">
        <v>28939.495343717259</v>
      </c>
      <c r="L28" s="27">
        <v>745.53</v>
      </c>
      <c r="M28" s="8">
        <v>362.33</v>
      </c>
      <c r="N28" s="8">
        <f t="shared" si="0"/>
        <v>1004.7162624195012</v>
      </c>
      <c r="O28" s="8"/>
      <c r="P28" s="8">
        <f t="shared" si="1"/>
        <v>2112.5762624195013</v>
      </c>
      <c r="Q28" s="8">
        <f t="shared" si="6"/>
        <v>4022.7925248390025</v>
      </c>
      <c r="R28" s="9">
        <f t="shared" si="3"/>
        <v>29373.707673873017</v>
      </c>
    </row>
    <row r="29" spans="1:18" x14ac:dyDescent="0.3">
      <c r="A29" s="3">
        <v>3161</v>
      </c>
      <c r="B29" s="4" t="s">
        <v>24</v>
      </c>
      <c r="C29" s="4">
        <v>16</v>
      </c>
      <c r="D29" s="4" t="s">
        <v>74</v>
      </c>
      <c r="E29" s="8">
        <v>734.51</v>
      </c>
      <c r="F29" s="8">
        <v>356.97</v>
      </c>
      <c r="G29" s="8">
        <v>1120.9000000000001</v>
      </c>
      <c r="H29" s="8"/>
      <c r="I29" s="8">
        <f>E29+F29+G29</f>
        <v>2212.38</v>
      </c>
      <c r="J29" s="8"/>
      <c r="K29" s="23">
        <f>I29*12+J29*2</f>
        <v>26548.560000000001</v>
      </c>
      <c r="L29" s="27">
        <v>745.53</v>
      </c>
      <c r="M29" s="8">
        <v>362.33</v>
      </c>
      <c r="N29" s="8">
        <f t="shared" si="0"/>
        <v>1137.7135000000001</v>
      </c>
      <c r="O29" s="8"/>
      <c r="P29" s="8">
        <f t="shared" si="1"/>
        <v>2245.5735</v>
      </c>
      <c r="Q29" s="8">
        <f t="shared" si="6"/>
        <v>4288.7870000000003</v>
      </c>
      <c r="R29" s="9">
        <f t="shared" si="3"/>
        <v>31235.668999999998</v>
      </c>
    </row>
    <row r="30" spans="1:18" ht="12.75" x14ac:dyDescent="0.2">
      <c r="A30" s="3">
        <v>3180</v>
      </c>
      <c r="B30" s="4" t="s">
        <v>24</v>
      </c>
      <c r="C30" s="4">
        <v>18</v>
      </c>
      <c r="D30" s="4" t="s">
        <v>30</v>
      </c>
      <c r="E30" s="8">
        <v>734.51</v>
      </c>
      <c r="F30" s="8">
        <v>402.73</v>
      </c>
      <c r="G30" s="8">
        <v>1710.9373358945404</v>
      </c>
      <c r="H30" s="8">
        <v>325</v>
      </c>
      <c r="I30" s="8">
        <v>3173.1773358945402</v>
      </c>
      <c r="J30" s="8">
        <v>6146.9746717890812</v>
      </c>
      <c r="K30" s="23">
        <v>44225.102702523567</v>
      </c>
      <c r="L30" s="27">
        <v>745.53</v>
      </c>
      <c r="M30" s="8">
        <v>408.78</v>
      </c>
      <c r="N30" s="8">
        <f t="shared" si="0"/>
        <v>1736.6013959329584</v>
      </c>
      <c r="O30" s="8">
        <f t="shared" si="0"/>
        <v>329.875</v>
      </c>
      <c r="P30" s="8">
        <f t="shared" si="1"/>
        <v>3220.7863959329584</v>
      </c>
      <c r="Q30" s="8">
        <f t="shared" si="6"/>
        <v>6239.2127918659171</v>
      </c>
      <c r="R30" s="9">
        <f t="shared" si="3"/>
        <v>44888.649543061416</v>
      </c>
    </row>
    <row r="31" spans="1:18" x14ac:dyDescent="0.3">
      <c r="A31" s="3">
        <v>3230</v>
      </c>
      <c r="B31" s="4" t="s">
        <v>24</v>
      </c>
      <c r="C31" s="4">
        <v>14</v>
      </c>
      <c r="D31" s="4" t="s">
        <v>31</v>
      </c>
      <c r="E31" s="8">
        <v>734.51</v>
      </c>
      <c r="F31" s="8">
        <v>311.16000000000003</v>
      </c>
      <c r="G31" s="8">
        <v>793.01210595026657</v>
      </c>
      <c r="H31" s="8"/>
      <c r="I31" s="8">
        <v>1838.6821059502668</v>
      </c>
      <c r="J31" s="8">
        <v>3477.9842119005334</v>
      </c>
      <c r="K31" s="23">
        <v>25542.169483303733</v>
      </c>
      <c r="L31" s="27">
        <v>745.53</v>
      </c>
      <c r="M31" s="8">
        <v>315.83</v>
      </c>
      <c r="N31" s="8">
        <f t="shared" si="0"/>
        <v>804.90728753952055</v>
      </c>
      <c r="O31" s="8"/>
      <c r="P31" s="8">
        <f t="shared" si="1"/>
        <v>1866.2672875395206</v>
      </c>
      <c r="Q31" s="8">
        <f t="shared" si="6"/>
        <v>3530.1745750790415</v>
      </c>
      <c r="R31" s="9">
        <f t="shared" si="3"/>
        <v>25925.382025553292</v>
      </c>
    </row>
    <row r="32" spans="1:18" ht="12.75" x14ac:dyDescent="0.2">
      <c r="A32" s="3">
        <v>3240</v>
      </c>
      <c r="B32" s="4" t="s">
        <v>24</v>
      </c>
      <c r="C32" s="4">
        <v>12</v>
      </c>
      <c r="D32" s="4" t="s">
        <v>32</v>
      </c>
      <c r="E32" s="8">
        <v>734.51</v>
      </c>
      <c r="F32" s="8">
        <v>265.31</v>
      </c>
      <c r="G32" s="8">
        <v>767.96816367000156</v>
      </c>
      <c r="H32" s="8"/>
      <c r="I32" s="8">
        <v>1767.7881636700015</v>
      </c>
      <c r="J32" s="8">
        <v>3336.1963273400033</v>
      </c>
      <c r="K32" s="23">
        <v>24549.654291380022</v>
      </c>
      <c r="L32" s="27">
        <v>745.53</v>
      </c>
      <c r="M32" s="8">
        <v>269.29000000000002</v>
      </c>
      <c r="N32" s="8">
        <f t="shared" si="0"/>
        <v>779.4876861250516</v>
      </c>
      <c r="O32" s="8"/>
      <c r="P32" s="8">
        <f t="shared" si="1"/>
        <v>1794.3076861250515</v>
      </c>
      <c r="Q32" s="8">
        <f t="shared" si="6"/>
        <v>3386.2553722501034</v>
      </c>
      <c r="R32" s="9">
        <f t="shared" si="3"/>
        <v>24917.94760575072</v>
      </c>
    </row>
    <row r="33" spans="1:18" x14ac:dyDescent="0.3">
      <c r="A33" s="3">
        <v>3250</v>
      </c>
      <c r="B33" s="4" t="s">
        <v>33</v>
      </c>
      <c r="C33" s="4">
        <v>16</v>
      </c>
      <c r="D33" s="4" t="s">
        <v>34</v>
      </c>
      <c r="E33" s="8">
        <v>611.30999999999995</v>
      </c>
      <c r="F33" s="8">
        <v>356.97</v>
      </c>
      <c r="G33" s="8">
        <v>843.09536171031709</v>
      </c>
      <c r="H33" s="8"/>
      <c r="I33" s="8">
        <v>1811.3753617103171</v>
      </c>
      <c r="J33" s="8">
        <v>3611.5907234206343</v>
      </c>
      <c r="K33" s="23">
        <v>25348.095063944438</v>
      </c>
      <c r="L33" s="27">
        <v>620.48</v>
      </c>
      <c r="M33" s="8">
        <v>362.33</v>
      </c>
      <c r="N33" s="8">
        <f t="shared" si="0"/>
        <v>855.74179213597188</v>
      </c>
      <c r="O33" s="8"/>
      <c r="P33" s="8">
        <f t="shared" si="1"/>
        <v>1838.5517921359719</v>
      </c>
      <c r="Q33" s="8">
        <f>(614.82+M33+N33+O33)*2</f>
        <v>3665.7835842719442</v>
      </c>
      <c r="R33" s="9">
        <f t="shared" si="3"/>
        <v>25728.405089903608</v>
      </c>
    </row>
    <row r="34" spans="1:18" ht="12.75" x14ac:dyDescent="0.2">
      <c r="A34" s="3">
        <v>3260</v>
      </c>
      <c r="B34" s="4" t="s">
        <v>24</v>
      </c>
      <c r="C34" s="4">
        <v>12</v>
      </c>
      <c r="D34" s="4" t="s">
        <v>35</v>
      </c>
      <c r="E34" s="8">
        <v>734.51</v>
      </c>
      <c r="F34" s="8">
        <v>265.31</v>
      </c>
      <c r="G34" s="8">
        <v>1062.0885095346459</v>
      </c>
      <c r="H34" s="8"/>
      <c r="I34" s="8">
        <v>2061.9085095346459</v>
      </c>
      <c r="J34" s="8">
        <v>3924.4370190692921</v>
      </c>
      <c r="K34" s="23">
        <v>28667.339133485046</v>
      </c>
      <c r="L34" s="27">
        <v>745.53</v>
      </c>
      <c r="M34" s="8">
        <v>269.29000000000002</v>
      </c>
      <c r="N34" s="8">
        <f t="shared" si="0"/>
        <v>1078.0198371776655</v>
      </c>
      <c r="O34" s="8"/>
      <c r="P34" s="8">
        <f t="shared" si="1"/>
        <v>2092.8398371776657</v>
      </c>
      <c r="Q34" s="8">
        <f>(644.35+M34+N34+O34)*2</f>
        <v>3983.3196743553312</v>
      </c>
      <c r="R34" s="9">
        <f t="shared" si="3"/>
        <v>29097.397720487319</v>
      </c>
    </row>
    <row r="35" spans="1:18" x14ac:dyDescent="0.3">
      <c r="A35" s="3">
        <v>3290</v>
      </c>
      <c r="B35" s="4" t="s">
        <v>24</v>
      </c>
      <c r="C35" s="4">
        <v>14</v>
      </c>
      <c r="D35" s="4" t="s">
        <v>73</v>
      </c>
      <c r="E35" s="8">
        <v>734.51</v>
      </c>
      <c r="F35" s="8">
        <v>311.16000000000003</v>
      </c>
      <c r="G35" s="8">
        <v>1212.8494587336495</v>
      </c>
      <c r="H35" s="8"/>
      <c r="I35" s="8">
        <v>2258.5194587336496</v>
      </c>
      <c r="J35" s="8">
        <v>4317.658917467299</v>
      </c>
      <c r="K35" s="23">
        <v>31419.892422271092</v>
      </c>
      <c r="L35" s="27">
        <v>745.53</v>
      </c>
      <c r="M35" s="8">
        <v>315.83</v>
      </c>
      <c r="N35" s="8">
        <f t="shared" si="0"/>
        <v>1231.0422006146543</v>
      </c>
      <c r="O35" s="8"/>
      <c r="P35" s="8">
        <f t="shared" si="1"/>
        <v>2292.4022006146542</v>
      </c>
      <c r="Q35" s="8">
        <f t="shared" ref="Q35:Q41" si="7">(644.35+M35+N35+O35)*2</f>
        <v>4382.4444012293088</v>
      </c>
      <c r="R35" s="9">
        <f t="shared" si="3"/>
        <v>31891.270808605161</v>
      </c>
    </row>
    <row r="36" spans="1:18" x14ac:dyDescent="0.3">
      <c r="A36" s="3">
        <v>3280</v>
      </c>
      <c r="B36" s="4" t="s">
        <v>24</v>
      </c>
      <c r="C36" s="4">
        <v>12</v>
      </c>
      <c r="D36" s="4" t="s">
        <v>36</v>
      </c>
      <c r="E36" s="8">
        <v>734.51</v>
      </c>
      <c r="F36" s="8">
        <v>265.31</v>
      </c>
      <c r="G36" s="8">
        <v>767.96816367000156</v>
      </c>
      <c r="H36" s="8"/>
      <c r="I36" s="8">
        <v>1767.7881636700015</v>
      </c>
      <c r="J36" s="8">
        <v>3336.1963273400033</v>
      </c>
      <c r="K36" s="23">
        <v>24549.654291380022</v>
      </c>
      <c r="L36" s="27">
        <v>745.53</v>
      </c>
      <c r="M36" s="8">
        <v>269.29000000000002</v>
      </c>
      <c r="N36" s="8">
        <f t="shared" si="0"/>
        <v>779.4876861250516</v>
      </c>
      <c r="O36" s="8"/>
      <c r="P36" s="8">
        <f t="shared" si="1"/>
        <v>1794.3076861250515</v>
      </c>
      <c r="Q36" s="8">
        <f t="shared" si="7"/>
        <v>3386.2553722501034</v>
      </c>
      <c r="R36" s="9">
        <f t="shared" si="3"/>
        <v>24917.94760575072</v>
      </c>
    </row>
    <row r="37" spans="1:18" x14ac:dyDescent="0.3">
      <c r="A37" s="3">
        <v>4120</v>
      </c>
      <c r="B37" s="4" t="s">
        <v>33</v>
      </c>
      <c r="C37" s="4">
        <v>15</v>
      </c>
      <c r="D37" s="4" t="s">
        <v>37</v>
      </c>
      <c r="E37" s="8">
        <v>611.30999999999995</v>
      </c>
      <c r="F37" s="8">
        <v>334.03</v>
      </c>
      <c r="G37" s="8">
        <v>992.32677385146974</v>
      </c>
      <c r="H37" s="8"/>
      <c r="I37" s="8">
        <v>1937.6667738514698</v>
      </c>
      <c r="J37" s="8">
        <v>3864.1735477029397</v>
      </c>
      <c r="K37" s="23">
        <v>27116.174833920577</v>
      </c>
      <c r="L37" s="27">
        <v>620.48</v>
      </c>
      <c r="M37" s="8">
        <v>339.05</v>
      </c>
      <c r="N37" s="8">
        <f t="shared" si="0"/>
        <v>1007.2116754592417</v>
      </c>
      <c r="O37" s="8"/>
      <c r="P37" s="8">
        <f t="shared" si="1"/>
        <v>1966.7416754592418</v>
      </c>
      <c r="Q37" s="8">
        <f>(614.82+M37+N37+O37)*2</f>
        <v>3922.163350918484</v>
      </c>
      <c r="R37" s="9">
        <f t="shared" si="3"/>
        <v>27523.063456429387</v>
      </c>
    </row>
    <row r="38" spans="1:18" x14ac:dyDescent="0.3">
      <c r="A38" s="3">
        <v>4111</v>
      </c>
      <c r="B38" s="4" t="s">
        <v>24</v>
      </c>
      <c r="C38" s="4">
        <v>18</v>
      </c>
      <c r="D38" s="4" t="s">
        <v>38</v>
      </c>
      <c r="E38" s="8">
        <v>734.51</v>
      </c>
      <c r="F38" s="8">
        <v>402.73</v>
      </c>
      <c r="G38" s="8">
        <v>1276.3499359416865</v>
      </c>
      <c r="H38" s="8">
        <v>162.5</v>
      </c>
      <c r="I38" s="8">
        <v>2576.0899359416862</v>
      </c>
      <c r="J38" s="8">
        <v>4952.7998718833733</v>
      </c>
      <c r="K38" s="23">
        <v>35865.879103183608</v>
      </c>
      <c r="L38" s="27">
        <v>745.53</v>
      </c>
      <c r="M38" s="8">
        <v>408.78</v>
      </c>
      <c r="N38" s="8">
        <f t="shared" si="0"/>
        <v>1295.4951849808117</v>
      </c>
      <c r="O38" s="8">
        <f t="shared" si="0"/>
        <v>164.9375</v>
      </c>
      <c r="P38" s="8">
        <f t="shared" si="1"/>
        <v>2614.7426849808116</v>
      </c>
      <c r="Q38" s="8">
        <f t="shared" si="7"/>
        <v>5027.1253699616236</v>
      </c>
      <c r="R38" s="9">
        <f t="shared" si="3"/>
        <v>36404.037589731364</v>
      </c>
    </row>
    <row r="39" spans="1:18" x14ac:dyDescent="0.3">
      <c r="A39" s="3">
        <v>4112</v>
      </c>
      <c r="B39" s="4" t="s">
        <v>24</v>
      </c>
      <c r="C39" s="4">
        <v>16</v>
      </c>
      <c r="D39" s="4" t="s">
        <v>39</v>
      </c>
      <c r="E39" s="8">
        <v>734.51</v>
      </c>
      <c r="F39" s="8">
        <v>356.97</v>
      </c>
      <c r="G39" s="8">
        <v>938.10429924774235</v>
      </c>
      <c r="H39" s="8">
        <v>162.5</v>
      </c>
      <c r="I39" s="8">
        <v>2192.0842992477424</v>
      </c>
      <c r="J39" s="8">
        <v>4184.7885984954846</v>
      </c>
      <c r="K39" s="23">
        <v>30489.800189468391</v>
      </c>
      <c r="L39" s="27">
        <v>745.53</v>
      </c>
      <c r="M39" s="8">
        <v>362.33</v>
      </c>
      <c r="N39" s="8">
        <f t="shared" si="0"/>
        <v>952.1758637364585</v>
      </c>
      <c r="O39" s="8">
        <f t="shared" si="0"/>
        <v>164.9375</v>
      </c>
      <c r="P39" s="8">
        <f t="shared" si="1"/>
        <v>2224.9733637364584</v>
      </c>
      <c r="Q39" s="8">
        <f t="shared" si="7"/>
        <v>4247.5867274729171</v>
      </c>
      <c r="R39" s="9">
        <f t="shared" si="3"/>
        <v>30947.267092310416</v>
      </c>
    </row>
    <row r="40" spans="1:18" x14ac:dyDescent="0.3">
      <c r="A40" s="3">
        <v>4113</v>
      </c>
      <c r="B40" s="4" t="s">
        <v>24</v>
      </c>
      <c r="C40" s="4">
        <v>12</v>
      </c>
      <c r="D40" s="4" t="s">
        <v>40</v>
      </c>
      <c r="E40" s="8">
        <v>734.51</v>
      </c>
      <c r="F40" s="8">
        <v>265.31</v>
      </c>
      <c r="G40" s="8">
        <v>938.10429924774235</v>
      </c>
      <c r="H40" s="8">
        <v>162.5</v>
      </c>
      <c r="I40" s="8">
        <v>2100.4242992477421</v>
      </c>
      <c r="J40" s="8">
        <v>4001.4685984954849</v>
      </c>
      <c r="K40" s="23">
        <v>29206.56018946839</v>
      </c>
      <c r="L40" s="27">
        <v>745.53</v>
      </c>
      <c r="M40" s="8">
        <v>269.29000000000002</v>
      </c>
      <c r="N40" s="8">
        <f t="shared" si="0"/>
        <v>952.1758637364585</v>
      </c>
      <c r="O40" s="8">
        <f t="shared" si="0"/>
        <v>164.9375</v>
      </c>
      <c r="P40" s="8">
        <f t="shared" si="1"/>
        <v>2131.9333637364584</v>
      </c>
      <c r="Q40" s="8">
        <f t="shared" si="7"/>
        <v>4061.5067274729172</v>
      </c>
      <c r="R40" s="9">
        <f t="shared" si="3"/>
        <v>29644.707092310418</v>
      </c>
    </row>
    <row r="41" spans="1:18" x14ac:dyDescent="0.3">
      <c r="A41" s="3">
        <v>4219</v>
      </c>
      <c r="B41" s="4" t="s">
        <v>24</v>
      </c>
      <c r="C41" s="4">
        <v>11</v>
      </c>
      <c r="D41" s="4" t="s">
        <v>41</v>
      </c>
      <c r="E41" s="8">
        <v>734.51</v>
      </c>
      <c r="F41" s="8">
        <v>242.4</v>
      </c>
      <c r="G41" s="8">
        <v>934.73360438340569</v>
      </c>
      <c r="H41" s="8">
        <v>162.5</v>
      </c>
      <c r="I41" s="8">
        <v>2074.1436043834055</v>
      </c>
      <c r="J41" s="8">
        <v>3948.9072087668114</v>
      </c>
      <c r="K41" s="23">
        <v>28838.630461367677</v>
      </c>
      <c r="L41" s="27">
        <v>745.53</v>
      </c>
      <c r="M41" s="8">
        <v>246.04</v>
      </c>
      <c r="N41" s="8">
        <f t="shared" si="0"/>
        <v>948.75460844915676</v>
      </c>
      <c r="O41" s="8">
        <f t="shared" si="0"/>
        <v>164.9375</v>
      </c>
      <c r="P41" s="8">
        <f t="shared" si="1"/>
        <v>2105.2621084491566</v>
      </c>
      <c r="Q41" s="8">
        <f t="shared" si="7"/>
        <v>4008.1642168983135</v>
      </c>
      <c r="R41" s="9">
        <f t="shared" si="3"/>
        <v>29271.309518288192</v>
      </c>
    </row>
    <row r="42" spans="1:18" x14ac:dyDescent="0.3">
      <c r="A42" s="3">
        <v>4215</v>
      </c>
      <c r="B42" s="4" t="s">
        <v>33</v>
      </c>
      <c r="C42" s="4">
        <v>11</v>
      </c>
      <c r="D42" s="4" t="s">
        <v>42</v>
      </c>
      <c r="E42" s="8">
        <v>611.30999999999995</v>
      </c>
      <c r="F42" s="8">
        <v>242.4</v>
      </c>
      <c r="G42" s="8">
        <v>931.1088370418579</v>
      </c>
      <c r="H42" s="8">
        <v>132.5</v>
      </c>
      <c r="I42" s="8">
        <v>1917.3188370418579</v>
      </c>
      <c r="J42" s="8">
        <v>3823.477674083716</v>
      </c>
      <c r="K42" s="23">
        <v>26831.303718586012</v>
      </c>
      <c r="L42" s="27">
        <v>620.48</v>
      </c>
      <c r="M42" s="8">
        <v>246.04</v>
      </c>
      <c r="N42" s="8">
        <f t="shared" si="0"/>
        <v>945.07546959748572</v>
      </c>
      <c r="O42" s="8">
        <f t="shared" si="0"/>
        <v>134.48750000000001</v>
      </c>
      <c r="P42" s="8">
        <f t="shared" si="1"/>
        <v>1946.0829695974855</v>
      </c>
      <c r="Q42" s="8">
        <f>(614.82+M42+N42+O42)*2</f>
        <v>3880.8459391949714</v>
      </c>
      <c r="R42" s="9">
        <f t="shared" si="3"/>
        <v>27233.8415743648</v>
      </c>
    </row>
    <row r="43" spans="1:18" x14ac:dyDescent="0.3">
      <c r="A43" s="3">
        <v>4216</v>
      </c>
      <c r="B43" s="4" t="s">
        <v>33</v>
      </c>
      <c r="C43" s="4">
        <v>11</v>
      </c>
      <c r="D43" s="4" t="s">
        <v>43</v>
      </c>
      <c r="E43" s="8">
        <v>611.30999999999995</v>
      </c>
      <c r="F43" s="8">
        <v>242.4</v>
      </c>
      <c r="G43" s="8">
        <v>931.1088370418579</v>
      </c>
      <c r="H43" s="8">
        <v>132.5</v>
      </c>
      <c r="I43" s="8">
        <v>1917.3188370418579</v>
      </c>
      <c r="J43" s="8">
        <v>3823.477674083716</v>
      </c>
      <c r="K43" s="23">
        <v>26831.303718586012</v>
      </c>
      <c r="L43" s="27">
        <v>620.48</v>
      </c>
      <c r="M43" s="8">
        <v>246.04</v>
      </c>
      <c r="N43" s="8">
        <f t="shared" si="0"/>
        <v>945.07546959748572</v>
      </c>
      <c r="O43" s="8">
        <f t="shared" si="0"/>
        <v>134.48750000000001</v>
      </c>
      <c r="P43" s="8">
        <f t="shared" si="1"/>
        <v>1946.0829695974855</v>
      </c>
      <c r="Q43" s="8">
        <f t="shared" ref="Q43:Q55" si="8">(614.82+M43+N43+O43)*2</f>
        <v>3880.8459391949714</v>
      </c>
      <c r="R43" s="9">
        <f t="shared" si="3"/>
        <v>27233.8415743648</v>
      </c>
    </row>
    <row r="44" spans="1:18" x14ac:dyDescent="0.3">
      <c r="A44" s="3">
        <v>4218</v>
      </c>
      <c r="B44" s="4" t="s">
        <v>33</v>
      </c>
      <c r="C44" s="4">
        <v>11</v>
      </c>
      <c r="D44" s="4" t="s">
        <v>44</v>
      </c>
      <c r="E44" s="8">
        <v>611.30999999999995</v>
      </c>
      <c r="F44" s="8">
        <v>242.4</v>
      </c>
      <c r="G44" s="8"/>
      <c r="H44" s="8"/>
      <c r="I44" s="8">
        <v>853.70999999999992</v>
      </c>
      <c r="J44" s="8">
        <v>1696.26</v>
      </c>
      <c r="K44" s="23">
        <v>11940.779999999999</v>
      </c>
      <c r="L44" s="27">
        <v>620.48</v>
      </c>
      <c r="M44" s="8">
        <v>246.04</v>
      </c>
      <c r="N44" s="8">
        <f t="shared" si="0"/>
        <v>0</v>
      </c>
      <c r="O44" s="8"/>
      <c r="P44" s="8">
        <f t="shared" si="1"/>
        <v>866.52</v>
      </c>
      <c r="Q44" s="8">
        <f t="shared" si="8"/>
        <v>1721.72</v>
      </c>
      <c r="R44" s="9">
        <f t="shared" si="3"/>
        <v>12119.96</v>
      </c>
    </row>
    <row r="45" spans="1:18" x14ac:dyDescent="0.3">
      <c r="A45" s="3">
        <v>4213</v>
      </c>
      <c r="B45" s="4" t="s">
        <v>33</v>
      </c>
      <c r="C45" s="4">
        <v>12</v>
      </c>
      <c r="D45" s="4" t="s">
        <v>45</v>
      </c>
      <c r="E45" s="8">
        <v>611.30999999999995</v>
      </c>
      <c r="F45" s="8">
        <v>265.31</v>
      </c>
      <c r="G45" s="8">
        <v>406.4211360617881</v>
      </c>
      <c r="H45" s="8">
        <v>265</v>
      </c>
      <c r="I45" s="8">
        <v>1548.0411360617879</v>
      </c>
      <c r="J45" s="8">
        <v>3084.922272123576</v>
      </c>
      <c r="K45" s="23">
        <v>21661.415904865029</v>
      </c>
      <c r="L45" s="27">
        <v>620.48</v>
      </c>
      <c r="M45" s="8">
        <v>269.29000000000002</v>
      </c>
      <c r="N45" s="8">
        <f t="shared" si="0"/>
        <v>412.51745310271491</v>
      </c>
      <c r="O45" s="8">
        <f t="shared" si="0"/>
        <v>268.97500000000002</v>
      </c>
      <c r="P45" s="8">
        <f t="shared" si="1"/>
        <v>1571.262453102715</v>
      </c>
      <c r="Q45" s="8">
        <f t="shared" si="8"/>
        <v>3131.2049062054302</v>
      </c>
      <c r="R45" s="9">
        <f t="shared" si="3"/>
        <v>21986.354343438012</v>
      </c>
    </row>
    <row r="46" spans="1:18" x14ac:dyDescent="0.3">
      <c r="A46" s="3">
        <v>4222</v>
      </c>
      <c r="B46" s="4" t="s">
        <v>33</v>
      </c>
      <c r="C46" s="4">
        <v>12</v>
      </c>
      <c r="D46" s="4" t="s">
        <v>46</v>
      </c>
      <c r="E46" s="8">
        <v>611.30999999999995</v>
      </c>
      <c r="F46" s="8">
        <v>265.31</v>
      </c>
      <c r="G46" s="8">
        <v>696.37173876842496</v>
      </c>
      <c r="H46" s="8">
        <v>265</v>
      </c>
      <c r="I46" s="8">
        <v>1837.991738768425</v>
      </c>
      <c r="J46" s="8">
        <v>3664.8234775368501</v>
      </c>
      <c r="K46" s="23">
        <v>25720.724342757949</v>
      </c>
      <c r="L46" s="27">
        <v>620.48</v>
      </c>
      <c r="M46" s="8">
        <v>269.29000000000002</v>
      </c>
      <c r="N46" s="8">
        <f t="shared" si="0"/>
        <v>706.81731484995134</v>
      </c>
      <c r="O46" s="8">
        <f t="shared" si="0"/>
        <v>268.97500000000002</v>
      </c>
      <c r="P46" s="8">
        <f t="shared" si="1"/>
        <v>1865.5623148499512</v>
      </c>
      <c r="Q46" s="8">
        <f t="shared" si="8"/>
        <v>3719.8046296999028</v>
      </c>
      <c r="R46" s="9">
        <f t="shared" si="3"/>
        <v>26106.552407899318</v>
      </c>
    </row>
    <row r="47" spans="1:18" x14ac:dyDescent="0.3">
      <c r="A47" s="3">
        <v>4214</v>
      </c>
      <c r="B47" s="4" t="s">
        <v>33</v>
      </c>
      <c r="C47" s="4">
        <v>12</v>
      </c>
      <c r="D47" s="4" t="s">
        <v>47</v>
      </c>
      <c r="E47" s="8">
        <v>611.30999999999995</v>
      </c>
      <c r="F47" s="8">
        <v>265.31</v>
      </c>
      <c r="G47" s="8">
        <v>406.4211360617881</v>
      </c>
      <c r="H47" s="8">
        <v>265</v>
      </c>
      <c r="I47" s="8">
        <v>1548.0411360617879</v>
      </c>
      <c r="J47" s="8">
        <v>3084.922272123576</v>
      </c>
      <c r="K47" s="23">
        <v>21661.415904865029</v>
      </c>
      <c r="L47" s="27">
        <v>620.48</v>
      </c>
      <c r="M47" s="8">
        <v>269.29000000000002</v>
      </c>
      <c r="N47" s="8">
        <f t="shared" si="0"/>
        <v>412.51745310271491</v>
      </c>
      <c r="O47" s="8">
        <f t="shared" si="0"/>
        <v>268.97500000000002</v>
      </c>
      <c r="P47" s="8">
        <f t="shared" si="1"/>
        <v>1571.262453102715</v>
      </c>
      <c r="Q47" s="8">
        <f t="shared" si="8"/>
        <v>3131.2049062054302</v>
      </c>
      <c r="R47" s="9">
        <f t="shared" si="3"/>
        <v>21986.354343438012</v>
      </c>
    </row>
    <row r="48" spans="1:18" x14ac:dyDescent="0.3">
      <c r="A48" s="3">
        <v>4223</v>
      </c>
      <c r="B48" s="4" t="s">
        <v>33</v>
      </c>
      <c r="C48" s="4">
        <v>12</v>
      </c>
      <c r="D48" s="4" t="s">
        <v>48</v>
      </c>
      <c r="E48" s="8">
        <v>611.30999999999995</v>
      </c>
      <c r="F48" s="8">
        <v>265.31</v>
      </c>
      <c r="G48" s="8">
        <v>738.27771422275907</v>
      </c>
      <c r="H48" s="8">
        <v>265</v>
      </c>
      <c r="I48" s="8">
        <v>1879.8977142227591</v>
      </c>
      <c r="J48" s="8">
        <v>3748.6354284455183</v>
      </c>
      <c r="K48" s="23">
        <v>26307.407999118626</v>
      </c>
      <c r="L48" s="27">
        <v>620.48</v>
      </c>
      <c r="M48" s="8">
        <v>269.29000000000002</v>
      </c>
      <c r="N48" s="8">
        <f t="shared" si="0"/>
        <v>749.35187993610043</v>
      </c>
      <c r="O48" s="8">
        <f t="shared" si="0"/>
        <v>268.97500000000002</v>
      </c>
      <c r="P48" s="8">
        <f t="shared" si="1"/>
        <v>1908.0968799361003</v>
      </c>
      <c r="Q48" s="8">
        <f t="shared" si="8"/>
        <v>3804.8737598722009</v>
      </c>
      <c r="R48" s="9">
        <f t="shared" si="3"/>
        <v>26702.036319105406</v>
      </c>
    </row>
    <row r="49" spans="1:18" x14ac:dyDescent="0.3">
      <c r="A49" s="3">
        <v>4220</v>
      </c>
      <c r="B49" s="4" t="s">
        <v>33</v>
      </c>
      <c r="C49" s="4">
        <v>13</v>
      </c>
      <c r="D49" s="4" t="s">
        <v>49</v>
      </c>
      <c r="E49" s="8">
        <v>611.30999999999995</v>
      </c>
      <c r="F49" s="8">
        <v>288.22000000000003</v>
      </c>
      <c r="G49" s="8">
        <v>786.62265713074646</v>
      </c>
      <c r="H49" s="8"/>
      <c r="I49" s="8">
        <v>1686.1526571307463</v>
      </c>
      <c r="J49" s="8">
        <v>3361.1453142614928</v>
      </c>
      <c r="K49" s="23">
        <v>23594.97719983045</v>
      </c>
      <c r="L49" s="27">
        <v>620.48</v>
      </c>
      <c r="M49" s="8">
        <v>292.55</v>
      </c>
      <c r="N49" s="8">
        <f t="shared" si="0"/>
        <v>798.42199698770764</v>
      </c>
      <c r="O49" s="8"/>
      <c r="P49" s="8">
        <f t="shared" si="1"/>
        <v>1711.4519969877076</v>
      </c>
      <c r="Q49" s="8">
        <f t="shared" si="8"/>
        <v>3411.5839939754155</v>
      </c>
      <c r="R49" s="9">
        <f t="shared" si="3"/>
        <v>23949.007957827907</v>
      </c>
    </row>
    <row r="50" spans="1:18" x14ac:dyDescent="0.3">
      <c r="A50" s="3">
        <v>4230</v>
      </c>
      <c r="B50" s="4" t="s">
        <v>33</v>
      </c>
      <c r="C50" s="4">
        <v>12</v>
      </c>
      <c r="D50" s="4" t="s">
        <v>50</v>
      </c>
      <c r="E50" s="8">
        <v>611.30999999999995</v>
      </c>
      <c r="F50" s="8">
        <v>265.31</v>
      </c>
      <c r="G50" s="8">
        <v>738.27771422275907</v>
      </c>
      <c r="H50" s="8"/>
      <c r="I50" s="8">
        <v>1614.8977142227591</v>
      </c>
      <c r="J50" s="8">
        <v>3218.6354284455183</v>
      </c>
      <c r="K50" s="23">
        <v>22597.407999118626</v>
      </c>
      <c r="L50" s="27">
        <v>620.48</v>
      </c>
      <c r="M50" s="8">
        <v>269.29000000000002</v>
      </c>
      <c r="N50" s="8">
        <f t="shared" si="0"/>
        <v>749.35187993610043</v>
      </c>
      <c r="O50" s="8"/>
      <c r="P50" s="8">
        <f t="shared" si="1"/>
        <v>1639.1218799361004</v>
      </c>
      <c r="Q50" s="8">
        <f t="shared" si="8"/>
        <v>3266.9237598722011</v>
      </c>
      <c r="R50" s="9">
        <f t="shared" si="3"/>
        <v>22936.386319105404</v>
      </c>
    </row>
    <row r="51" spans="1:18" x14ac:dyDescent="0.3">
      <c r="A51" s="3">
        <v>4310</v>
      </c>
      <c r="B51" s="4" t="s">
        <v>33</v>
      </c>
      <c r="C51" s="4">
        <v>12</v>
      </c>
      <c r="D51" s="4" t="s">
        <v>51</v>
      </c>
      <c r="E51" s="8">
        <v>611.30999999999995</v>
      </c>
      <c r="F51" s="8">
        <v>265.31</v>
      </c>
      <c r="G51" s="8">
        <v>738.27771422275907</v>
      </c>
      <c r="H51" s="8"/>
      <c r="I51" s="8">
        <v>1614.8977142227591</v>
      </c>
      <c r="J51" s="8">
        <v>3218.6354284455183</v>
      </c>
      <c r="K51" s="23">
        <v>22597.407999118626</v>
      </c>
      <c r="L51" s="27">
        <v>620.48</v>
      </c>
      <c r="M51" s="8">
        <v>269.29000000000002</v>
      </c>
      <c r="N51" s="8">
        <f t="shared" si="0"/>
        <v>749.35187993610043</v>
      </c>
      <c r="O51" s="8"/>
      <c r="P51" s="8">
        <f t="shared" si="1"/>
        <v>1639.1218799361004</v>
      </c>
      <c r="Q51" s="8">
        <f t="shared" si="8"/>
        <v>3266.9237598722011</v>
      </c>
      <c r="R51" s="9">
        <f t="shared" si="3"/>
        <v>22936.386319105404</v>
      </c>
    </row>
    <row r="52" spans="1:18" x14ac:dyDescent="0.3">
      <c r="A52" s="3">
        <v>4260</v>
      </c>
      <c r="B52" s="4" t="s">
        <v>33</v>
      </c>
      <c r="C52" s="4">
        <v>12</v>
      </c>
      <c r="D52" s="4" t="s">
        <v>52</v>
      </c>
      <c r="E52" s="8">
        <v>611.30999999999995</v>
      </c>
      <c r="F52" s="8">
        <v>265.31</v>
      </c>
      <c r="G52" s="8">
        <v>1047.796255220444</v>
      </c>
      <c r="H52" s="8"/>
      <c r="I52" s="8">
        <v>1924.4162552204439</v>
      </c>
      <c r="J52" s="8">
        <v>3837.6725104408879</v>
      </c>
      <c r="K52" s="23">
        <v>26930.667573086215</v>
      </c>
      <c r="L52" s="27">
        <v>620.48</v>
      </c>
      <c r="M52" s="8">
        <v>269.29000000000002</v>
      </c>
      <c r="N52" s="8">
        <f t="shared" si="0"/>
        <v>1063.5131990487507</v>
      </c>
      <c r="O52" s="8"/>
      <c r="P52" s="8">
        <f t="shared" si="1"/>
        <v>1953.2831990487507</v>
      </c>
      <c r="Q52" s="8">
        <f t="shared" si="8"/>
        <v>3895.2463980975017</v>
      </c>
      <c r="R52" s="9">
        <f t="shared" si="3"/>
        <v>27334.644786682511</v>
      </c>
    </row>
    <row r="53" spans="1:18" x14ac:dyDescent="0.3">
      <c r="A53" s="3">
        <v>4240</v>
      </c>
      <c r="B53" s="4" t="s">
        <v>33</v>
      </c>
      <c r="C53" s="4">
        <v>11</v>
      </c>
      <c r="D53" s="4" t="s">
        <v>53</v>
      </c>
      <c r="E53" s="8">
        <v>611.30999999999995</v>
      </c>
      <c r="F53" s="8">
        <v>242.4</v>
      </c>
      <c r="G53" s="8">
        <v>797.16367026174703</v>
      </c>
      <c r="H53" s="8">
        <v>265</v>
      </c>
      <c r="I53" s="8">
        <v>1915.8736702617471</v>
      </c>
      <c r="J53" s="8">
        <v>3820.5873405234943</v>
      </c>
      <c r="K53" s="23">
        <v>26811.071383664457</v>
      </c>
      <c r="L53" s="27">
        <v>620.48</v>
      </c>
      <c r="M53" s="8">
        <v>246.04</v>
      </c>
      <c r="N53" s="8">
        <f t="shared" si="0"/>
        <v>809.12112531567323</v>
      </c>
      <c r="O53" s="8">
        <f t="shared" si="0"/>
        <v>268.97500000000002</v>
      </c>
      <c r="P53" s="8">
        <f t="shared" si="1"/>
        <v>1944.6161253156733</v>
      </c>
      <c r="Q53" s="8">
        <f t="shared" si="8"/>
        <v>3877.9122506313461</v>
      </c>
      <c r="R53" s="9">
        <f t="shared" si="3"/>
        <v>27213.305754419427</v>
      </c>
    </row>
    <row r="54" spans="1:18" x14ac:dyDescent="0.3">
      <c r="A54" s="3">
        <v>4270</v>
      </c>
      <c r="B54" s="4" t="s">
        <v>24</v>
      </c>
      <c r="C54" s="4">
        <v>13</v>
      </c>
      <c r="D54" s="4" t="s">
        <v>54</v>
      </c>
      <c r="E54" s="8">
        <v>734.51</v>
      </c>
      <c r="F54" s="8">
        <v>288.22000000000003</v>
      </c>
      <c r="G54" s="8">
        <v>793.8240477847628</v>
      </c>
      <c r="H54" s="8"/>
      <c r="I54" s="8">
        <v>1816.5540477847628</v>
      </c>
      <c r="J54" s="8">
        <v>3433.728095569526</v>
      </c>
      <c r="K54" s="23">
        <v>25232.376668986682</v>
      </c>
      <c r="L54" s="27">
        <v>745.53</v>
      </c>
      <c r="M54" s="8">
        <v>292.55</v>
      </c>
      <c r="N54" s="8">
        <f t="shared" si="0"/>
        <v>805.73140850153425</v>
      </c>
      <c r="O54" s="8"/>
      <c r="P54" s="8">
        <f t="shared" si="1"/>
        <v>1843.8114085015341</v>
      </c>
      <c r="Q54" s="8">
        <f>(644.35+M54+N54+O54)*2</f>
        <v>3485.2628170030684</v>
      </c>
      <c r="R54" s="9">
        <f t="shared" si="3"/>
        <v>25610.999719021478</v>
      </c>
    </row>
    <row r="55" spans="1:18" x14ac:dyDescent="0.3">
      <c r="A55" s="3">
        <v>4320</v>
      </c>
      <c r="B55" s="4" t="s">
        <v>33</v>
      </c>
      <c r="C55" s="4">
        <v>11</v>
      </c>
      <c r="D55" s="4" t="s">
        <v>55</v>
      </c>
      <c r="E55" s="8">
        <v>611.30999999999995</v>
      </c>
      <c r="F55" s="8">
        <v>242.4</v>
      </c>
      <c r="G55" s="8">
        <v>761.17411706196719</v>
      </c>
      <c r="H55" s="8"/>
      <c r="I55" s="8">
        <v>1614.8841170619671</v>
      </c>
      <c r="J55" s="8">
        <v>3218.6082341239344</v>
      </c>
      <c r="K55" s="23">
        <v>22597.21763886754</v>
      </c>
      <c r="L55" s="27">
        <v>620.48</v>
      </c>
      <c r="M55" s="8">
        <v>246.04</v>
      </c>
      <c r="N55" s="8">
        <f t="shared" si="0"/>
        <v>772.59172881789675</v>
      </c>
      <c r="O55" s="8"/>
      <c r="P55" s="8">
        <f t="shared" si="1"/>
        <v>1639.1117288178966</v>
      </c>
      <c r="Q55" s="8">
        <f t="shared" si="8"/>
        <v>3266.9034576357935</v>
      </c>
      <c r="R55" s="9">
        <f t="shared" si="3"/>
        <v>22936.244203450551</v>
      </c>
    </row>
    <row r="56" spans="1:18" x14ac:dyDescent="0.3">
      <c r="A56" s="3">
        <v>5210</v>
      </c>
      <c r="B56" s="4" t="s">
        <v>56</v>
      </c>
      <c r="C56" s="4">
        <v>11</v>
      </c>
      <c r="D56" s="4" t="s">
        <v>57</v>
      </c>
      <c r="E56" s="8">
        <v>559.5</v>
      </c>
      <c r="F56" s="8">
        <v>242.4</v>
      </c>
      <c r="G56" s="8">
        <v>812.9770170619671</v>
      </c>
      <c r="H56" s="8"/>
      <c r="I56" s="8">
        <v>1614.8770170619671</v>
      </c>
      <c r="J56" s="8">
        <v>3229.7540341239342</v>
      </c>
      <c r="K56" s="23">
        <v>22608.278238867537</v>
      </c>
      <c r="L56" s="27">
        <v>567.9</v>
      </c>
      <c r="M56" s="8">
        <v>246.04</v>
      </c>
      <c r="N56" s="8">
        <f t="shared" si="0"/>
        <v>825.17167231789665</v>
      </c>
      <c r="O56" s="8"/>
      <c r="P56" s="8">
        <f t="shared" si="1"/>
        <v>1639.1116723178966</v>
      </c>
      <c r="Q56" s="8">
        <f>(567.9+M56+N56+O56)*2</f>
        <v>3278.2233446357932</v>
      </c>
      <c r="R56" s="9">
        <f t="shared" si="3"/>
        <v>22947.563412450552</v>
      </c>
    </row>
    <row r="57" spans="1:18" x14ac:dyDescent="0.3">
      <c r="A57" s="3">
        <v>5220</v>
      </c>
      <c r="B57" s="4" t="s">
        <v>33</v>
      </c>
      <c r="C57" s="4">
        <v>11</v>
      </c>
      <c r="D57" s="4" t="s">
        <v>58</v>
      </c>
      <c r="E57" s="8">
        <v>611.30999999999995</v>
      </c>
      <c r="F57" s="8">
        <v>242.4</v>
      </c>
      <c r="G57" s="8">
        <v>752.61725373010177</v>
      </c>
      <c r="H57" s="8"/>
      <c r="I57" s="8">
        <v>1606.3272537301018</v>
      </c>
      <c r="J57" s="8">
        <v>3201.4945074602037</v>
      </c>
      <c r="K57" s="23">
        <v>22477.421552221425</v>
      </c>
      <c r="L57" s="27">
        <v>620.48</v>
      </c>
      <c r="M57" s="8">
        <v>246.04</v>
      </c>
      <c r="N57" s="8">
        <f t="shared" si="0"/>
        <v>763.90651253605324</v>
      </c>
      <c r="O57" s="8"/>
      <c r="P57" s="8">
        <f t="shared" si="1"/>
        <v>1630.4265125360532</v>
      </c>
      <c r="Q57" s="8">
        <f>(614.82+M57+N57+O57)*2</f>
        <v>3249.5330250721063</v>
      </c>
      <c r="R57" s="9">
        <f t="shared" si="3"/>
        <v>22814.651175504743</v>
      </c>
    </row>
    <row r="58" spans="1:18" x14ac:dyDescent="0.3">
      <c r="A58" s="3">
        <v>5225</v>
      </c>
      <c r="B58" s="4" t="s">
        <v>56</v>
      </c>
      <c r="C58" s="4">
        <v>11</v>
      </c>
      <c r="D58" s="4" t="s">
        <v>58</v>
      </c>
      <c r="E58" s="8">
        <v>559.5</v>
      </c>
      <c r="F58" s="8">
        <v>242.4</v>
      </c>
      <c r="G58" s="8">
        <v>751.09311602762614</v>
      </c>
      <c r="H58" s="8"/>
      <c r="I58" s="8">
        <v>1552.993116027626</v>
      </c>
      <c r="J58" s="8">
        <v>3105.986232055252</v>
      </c>
      <c r="K58" s="23">
        <v>21741.903624386763</v>
      </c>
      <c r="L58" s="27">
        <v>567.9</v>
      </c>
      <c r="M58" s="8">
        <v>246.04</v>
      </c>
      <c r="N58" s="8">
        <f t="shared" si="0"/>
        <v>762.35951276804053</v>
      </c>
      <c r="O58" s="8"/>
      <c r="P58" s="8">
        <f t="shared" si="1"/>
        <v>1576.2995127680406</v>
      </c>
      <c r="Q58" s="8">
        <f>(567.9+M58+N58+O58)*2</f>
        <v>3152.5990255360812</v>
      </c>
      <c r="R58" s="9">
        <f t="shared" si="3"/>
        <v>22068.193178752568</v>
      </c>
    </row>
    <row r="59" spans="1:18" x14ac:dyDescent="0.3">
      <c r="A59" s="3">
        <v>5230</v>
      </c>
      <c r="B59" s="4" t="s">
        <v>56</v>
      </c>
      <c r="C59" s="4">
        <v>11</v>
      </c>
      <c r="D59" s="4" t="s">
        <v>59</v>
      </c>
      <c r="E59" s="8">
        <v>559.5</v>
      </c>
      <c r="F59" s="8">
        <v>242.4</v>
      </c>
      <c r="G59" s="8">
        <v>691.93327112080453</v>
      </c>
      <c r="H59" s="8"/>
      <c r="I59" s="8">
        <v>1493.8332711208045</v>
      </c>
      <c r="J59" s="8">
        <v>2987.666542241609</v>
      </c>
      <c r="K59" s="23">
        <v>20913.665795691264</v>
      </c>
      <c r="L59" s="27">
        <v>567.9</v>
      </c>
      <c r="M59" s="8">
        <v>246.04</v>
      </c>
      <c r="N59" s="8">
        <f t="shared" si="0"/>
        <v>702.3122701876166</v>
      </c>
      <c r="O59" s="8"/>
      <c r="P59" s="8">
        <f t="shared" si="1"/>
        <v>1516.2522701876164</v>
      </c>
      <c r="Q59" s="8">
        <f t="shared" ref="Q59:Q62" si="9">(567.9+M59+N59+O59)*2</f>
        <v>3032.5045403752329</v>
      </c>
      <c r="R59" s="9">
        <f t="shared" si="3"/>
        <v>21227.531782626629</v>
      </c>
    </row>
    <row r="60" spans="1:18" x14ac:dyDescent="0.3">
      <c r="A60" s="3">
        <v>5280</v>
      </c>
      <c r="B60" s="4" t="s">
        <v>56</v>
      </c>
      <c r="C60" s="4">
        <v>11</v>
      </c>
      <c r="D60" s="4" t="s">
        <v>60</v>
      </c>
      <c r="E60" s="8">
        <v>559.5</v>
      </c>
      <c r="F60" s="8">
        <v>242.4</v>
      </c>
      <c r="G60" s="8">
        <v>413.03983003458717</v>
      </c>
      <c r="H60" s="8"/>
      <c r="I60" s="8">
        <v>1214.9398300345872</v>
      </c>
      <c r="J60" s="8">
        <v>2429.8796600691744</v>
      </c>
      <c r="K60" s="23">
        <v>17009.15762048422</v>
      </c>
      <c r="L60" s="27">
        <v>567.9</v>
      </c>
      <c r="M60" s="8">
        <v>246.04</v>
      </c>
      <c r="N60" s="8">
        <f t="shared" si="0"/>
        <v>419.23542748510596</v>
      </c>
      <c r="O60" s="8"/>
      <c r="P60" s="8">
        <f t="shared" si="1"/>
        <v>1233.175427485106</v>
      </c>
      <c r="Q60" s="8">
        <f t="shared" si="9"/>
        <v>2466.3508549702119</v>
      </c>
      <c r="R60" s="9">
        <f t="shared" si="3"/>
        <v>17264.455984791482</v>
      </c>
    </row>
    <row r="61" spans="1:18" x14ac:dyDescent="0.3">
      <c r="A61" s="3">
        <v>5240</v>
      </c>
      <c r="B61" s="4" t="s">
        <v>56</v>
      </c>
      <c r="C61" s="4">
        <v>11</v>
      </c>
      <c r="D61" s="4" t="s">
        <v>61</v>
      </c>
      <c r="E61" s="8">
        <v>559.5</v>
      </c>
      <c r="F61" s="8">
        <v>242.4</v>
      </c>
      <c r="G61" s="8">
        <v>697.55813510930909</v>
      </c>
      <c r="H61" s="8"/>
      <c r="I61" s="8">
        <v>1499.4581351093091</v>
      </c>
      <c r="J61" s="8">
        <v>2998.9162702186181</v>
      </c>
      <c r="K61" s="23">
        <v>20992.413891530327</v>
      </c>
      <c r="L61" s="27">
        <v>567.9</v>
      </c>
      <c r="M61" s="8">
        <v>246.04</v>
      </c>
      <c r="N61" s="8">
        <f t="shared" si="0"/>
        <v>708.0215071359487</v>
      </c>
      <c r="O61" s="8"/>
      <c r="P61" s="8">
        <f t="shared" si="1"/>
        <v>1521.9615071359485</v>
      </c>
      <c r="Q61" s="8">
        <f t="shared" si="9"/>
        <v>3043.923014271897</v>
      </c>
      <c r="R61" s="9">
        <f t="shared" si="3"/>
        <v>21307.461099903281</v>
      </c>
    </row>
    <row r="62" spans="1:18" ht="14.4" thickBot="1" x14ac:dyDescent="0.35">
      <c r="A62" s="6">
        <v>5290</v>
      </c>
      <c r="B62" s="7" t="s">
        <v>56</v>
      </c>
      <c r="C62" s="7">
        <v>11</v>
      </c>
      <c r="D62" s="7" t="s">
        <v>62</v>
      </c>
      <c r="E62" s="10">
        <v>559.5</v>
      </c>
      <c r="F62" s="10">
        <v>242.4</v>
      </c>
      <c r="G62" s="10">
        <v>413.03983003458717</v>
      </c>
      <c r="H62" s="10">
        <v>170</v>
      </c>
      <c r="I62" s="10">
        <v>1384.9398300345872</v>
      </c>
      <c r="J62" s="10">
        <v>2769.8796600691744</v>
      </c>
      <c r="K62" s="25">
        <v>19389.15762048422</v>
      </c>
      <c r="L62" s="29">
        <v>567.9</v>
      </c>
      <c r="M62" s="10">
        <v>246.04</v>
      </c>
      <c r="N62" s="10">
        <f t="shared" si="0"/>
        <v>419.23542748510596</v>
      </c>
      <c r="O62" s="10">
        <f t="shared" si="0"/>
        <v>172.55</v>
      </c>
      <c r="P62" s="10">
        <f t="shared" si="1"/>
        <v>1405.7254274851059</v>
      </c>
      <c r="Q62" s="10">
        <f t="shared" si="9"/>
        <v>2811.4508549702118</v>
      </c>
      <c r="R62" s="11">
        <f t="shared" si="3"/>
        <v>19680.155984791483</v>
      </c>
    </row>
  </sheetData>
  <mergeCells count="1">
    <mergeCell ref="A1:R1"/>
  </mergeCells>
  <pageMargins left="0.23622047244094491" right="0.23622047244094491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2"/>
  <sheetViews>
    <sheetView tabSelected="1" topLeftCell="A32" workbookViewId="0">
      <selection sqref="A1:R62"/>
    </sheetView>
  </sheetViews>
  <sheetFormatPr baseColWidth="10" defaultColWidth="11.44140625" defaultRowHeight="13.8" x14ac:dyDescent="0.3"/>
  <cols>
    <col min="1" max="1" width="5.109375" style="1" customWidth="1"/>
    <col min="2" max="2" width="3.44140625" style="1" customWidth="1"/>
    <col min="3" max="3" width="3" style="1" customWidth="1"/>
    <col min="4" max="4" width="29.88671875" style="1" customWidth="1"/>
    <col min="5" max="5" width="7.88671875" style="5" hidden="1" customWidth="1"/>
    <col min="6" max="6" width="6.44140625" style="5" hidden="1" customWidth="1"/>
    <col min="7" max="7" width="8.5546875" style="5" hidden="1" customWidth="1"/>
    <col min="8" max="8" width="7.33203125" style="5" hidden="1" customWidth="1"/>
    <col min="9" max="9" width="7.88671875" style="5" hidden="1" customWidth="1"/>
    <col min="10" max="10" width="8.88671875" style="5" hidden="1" customWidth="1"/>
    <col min="11" max="11" width="9.109375" style="5" hidden="1" customWidth="1"/>
    <col min="12" max="13" width="7.88671875" style="1" customWidth="1"/>
    <col min="14" max="14" width="9" style="1" customWidth="1"/>
    <col min="15" max="15" width="7" style="1" customWidth="1"/>
    <col min="16" max="16" width="7.6640625" style="1" customWidth="1"/>
    <col min="17" max="17" width="9.77734375" style="1" customWidth="1"/>
    <col min="18" max="18" width="9.44140625" style="1" customWidth="1"/>
    <col min="19" max="20" width="11.44140625" style="1" customWidth="1"/>
    <col min="21" max="16384" width="11.44140625" style="1"/>
  </cols>
  <sheetData>
    <row r="1" spans="1:18" ht="15.75" customHeight="1" thickBot="1" x14ac:dyDescent="0.25">
      <c r="A1" s="30" t="s">
        <v>76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ht="41.4" x14ac:dyDescent="0.3">
      <c r="A2" s="12" t="s">
        <v>0</v>
      </c>
      <c r="B2" s="2" t="s">
        <v>1</v>
      </c>
      <c r="C2" s="2" t="s">
        <v>2</v>
      </c>
      <c r="D2" s="2" t="s">
        <v>3</v>
      </c>
      <c r="E2" s="13" t="s">
        <v>4</v>
      </c>
      <c r="F2" s="14" t="s">
        <v>5</v>
      </c>
      <c r="G2" s="14" t="s">
        <v>66</v>
      </c>
      <c r="H2" s="14" t="s">
        <v>69</v>
      </c>
      <c r="I2" s="14" t="s">
        <v>68</v>
      </c>
      <c r="J2" s="14" t="s">
        <v>67</v>
      </c>
      <c r="K2" s="16" t="s">
        <v>65</v>
      </c>
      <c r="L2" s="26" t="s">
        <v>4</v>
      </c>
      <c r="M2" s="14" t="s">
        <v>5</v>
      </c>
      <c r="N2" s="14" t="s">
        <v>66</v>
      </c>
      <c r="O2" s="14" t="s">
        <v>69</v>
      </c>
      <c r="P2" s="14" t="s">
        <v>68</v>
      </c>
      <c r="Q2" s="14" t="s">
        <v>67</v>
      </c>
      <c r="R2" s="15" t="s">
        <v>65</v>
      </c>
    </row>
    <row r="3" spans="1:18" ht="12.75" x14ac:dyDescent="0.2">
      <c r="A3" s="3">
        <v>1010</v>
      </c>
      <c r="B3" s="4" t="s">
        <v>6</v>
      </c>
      <c r="C3" s="4">
        <v>30</v>
      </c>
      <c r="D3" s="4" t="s">
        <v>7</v>
      </c>
      <c r="E3" s="8">
        <v>1131.3599999999999</v>
      </c>
      <c r="F3" s="8">
        <v>988.23</v>
      </c>
      <c r="G3" s="8">
        <v>4001.8772822548299</v>
      </c>
      <c r="H3" s="8"/>
      <c r="I3" s="8">
        <v>6121.46728225483</v>
      </c>
      <c r="J3" s="8">
        <v>11376.474564509659</v>
      </c>
      <c r="K3" s="23">
        <v>84834.081951567612</v>
      </c>
      <c r="L3" s="27">
        <v>1151.17</v>
      </c>
      <c r="M3" s="8">
        <v>1005.54</v>
      </c>
      <c r="N3" s="8">
        <f t="shared" ref="N3:N34" si="0">(G3*1.75%)+G3</f>
        <v>4071.9101346942894</v>
      </c>
      <c r="O3" s="8"/>
      <c r="P3" s="8">
        <f>L3+M3+N3+O3</f>
        <v>6228.6201346942889</v>
      </c>
      <c r="Q3" s="8">
        <f>(710.36+M3+N3+O3)*2</f>
        <v>11575.620269388579</v>
      </c>
      <c r="R3" s="9">
        <f>P3*12+Q3</f>
        <v>86319.061885720032</v>
      </c>
    </row>
    <row r="4" spans="1:18" x14ac:dyDescent="0.3">
      <c r="A4" s="3">
        <v>1020</v>
      </c>
      <c r="B4" s="4" t="s">
        <v>6</v>
      </c>
      <c r="C4" s="4">
        <v>30</v>
      </c>
      <c r="D4" s="4" t="s">
        <v>8</v>
      </c>
      <c r="E4" s="8">
        <v>1131.3599999999999</v>
      </c>
      <c r="F4" s="8">
        <v>988.23</v>
      </c>
      <c r="G4" s="8">
        <v>4952.8224026182215</v>
      </c>
      <c r="H4" s="8"/>
      <c r="I4" s="8">
        <v>7072.4124026182217</v>
      </c>
      <c r="J4" s="8">
        <v>13278.364805236444</v>
      </c>
      <c r="K4" s="23">
        <v>98147.313636655104</v>
      </c>
      <c r="L4" s="27">
        <v>1151.17</v>
      </c>
      <c r="M4" s="8">
        <v>1005.54</v>
      </c>
      <c r="N4" s="8">
        <f t="shared" si="0"/>
        <v>5039.4967946640409</v>
      </c>
      <c r="O4" s="8"/>
      <c r="P4" s="8">
        <f t="shared" ref="P4:P62" si="1">L4+M4+N4+O4</f>
        <v>7196.2067946640409</v>
      </c>
      <c r="Q4" s="8">
        <f t="shared" ref="Q4:Q5" si="2">(710.36+M4+N4+O4)*2</f>
        <v>13510.793589328081</v>
      </c>
      <c r="R4" s="9">
        <f t="shared" ref="R4:R62" si="3">P4*12+Q4</f>
        <v>99865.275125296568</v>
      </c>
    </row>
    <row r="5" spans="1:18" ht="12.75" x14ac:dyDescent="0.2">
      <c r="A5" s="3">
        <v>1030</v>
      </c>
      <c r="B5" s="4" t="s">
        <v>6</v>
      </c>
      <c r="C5" s="4">
        <v>30</v>
      </c>
      <c r="D5" s="4" t="s">
        <v>9</v>
      </c>
      <c r="E5" s="8">
        <v>1131.3599999999999</v>
      </c>
      <c r="F5" s="8">
        <v>988.23</v>
      </c>
      <c r="G5" s="8">
        <v>3181.5101042789192</v>
      </c>
      <c r="H5" s="8"/>
      <c r="I5" s="8">
        <v>5301.1001042789194</v>
      </c>
      <c r="J5" s="8">
        <v>9735.7402085578397</v>
      </c>
      <c r="K5" s="23">
        <v>73348.941459904876</v>
      </c>
      <c r="L5" s="27">
        <v>1151.17</v>
      </c>
      <c r="M5" s="8">
        <v>1005.54</v>
      </c>
      <c r="N5" s="8">
        <f t="shared" si="0"/>
        <v>3237.1865311038005</v>
      </c>
      <c r="O5" s="8"/>
      <c r="P5" s="8">
        <f t="shared" si="1"/>
        <v>5393.896531103801</v>
      </c>
      <c r="Q5" s="8">
        <f t="shared" si="2"/>
        <v>9906.1730622076011</v>
      </c>
      <c r="R5" s="9">
        <f t="shared" si="3"/>
        <v>74632.931435453211</v>
      </c>
    </row>
    <row r="6" spans="1:18" x14ac:dyDescent="0.3">
      <c r="A6" s="3"/>
      <c r="B6" s="4" t="s">
        <v>13</v>
      </c>
      <c r="C6" s="4">
        <v>19</v>
      </c>
      <c r="D6" s="4" t="s">
        <v>70</v>
      </c>
      <c r="E6" s="8">
        <v>978.26</v>
      </c>
      <c r="F6" s="8">
        <v>425.65</v>
      </c>
      <c r="G6" s="8">
        <v>1649.79</v>
      </c>
      <c r="H6" s="8"/>
      <c r="I6" s="8">
        <v>3053.7</v>
      </c>
      <c r="J6" s="8">
        <v>5577.78</v>
      </c>
      <c r="K6" s="23">
        <v>42222.179999999993</v>
      </c>
      <c r="L6" s="27">
        <v>995.39</v>
      </c>
      <c r="M6" s="8">
        <v>433.11</v>
      </c>
      <c r="N6" s="8">
        <f t="shared" si="0"/>
        <v>1678.661325</v>
      </c>
      <c r="O6" s="8"/>
      <c r="P6" s="8">
        <f t="shared" si="1"/>
        <v>3107.161325</v>
      </c>
      <c r="Q6" s="8">
        <f>(725.95+M6+N6+O6)*2</f>
        <v>5675.44265</v>
      </c>
      <c r="R6" s="9">
        <f t="shared" si="3"/>
        <v>42961.378549999994</v>
      </c>
    </row>
    <row r="7" spans="1:18" s="22" customFormat="1" x14ac:dyDescent="0.3">
      <c r="A7" s="18"/>
      <c r="B7" s="19" t="s">
        <v>13</v>
      </c>
      <c r="C7" s="19"/>
      <c r="D7" s="19" t="s">
        <v>71</v>
      </c>
      <c r="E7" s="20">
        <v>978.26</v>
      </c>
      <c r="F7" s="20"/>
      <c r="G7" s="20">
        <v>4434.53</v>
      </c>
      <c r="H7" s="20"/>
      <c r="I7" s="20">
        <v>5412.79</v>
      </c>
      <c r="J7" s="20">
        <v>10825.58</v>
      </c>
      <c r="K7" s="24">
        <v>75779.06</v>
      </c>
      <c r="L7" s="28">
        <v>995.39</v>
      </c>
      <c r="M7" s="20"/>
      <c r="N7" s="20">
        <f t="shared" si="0"/>
        <v>4512.1342749999994</v>
      </c>
      <c r="O7" s="20"/>
      <c r="P7" s="20">
        <f t="shared" si="1"/>
        <v>5507.5242749999998</v>
      </c>
      <c r="Q7" s="20">
        <f>P7*2</f>
        <v>11015.04855</v>
      </c>
      <c r="R7" s="21">
        <f t="shared" si="3"/>
        <v>77105.339849999989</v>
      </c>
    </row>
    <row r="8" spans="1:18" x14ac:dyDescent="0.3">
      <c r="A8" s="3">
        <v>1060</v>
      </c>
      <c r="B8" s="4" t="s">
        <v>6</v>
      </c>
      <c r="C8" s="4">
        <v>24</v>
      </c>
      <c r="D8" s="4" t="s">
        <v>10</v>
      </c>
      <c r="E8" s="8">
        <v>1131.3599999999999</v>
      </c>
      <c r="F8" s="8">
        <v>594.64</v>
      </c>
      <c r="G8" s="8">
        <v>2824.6403354688209</v>
      </c>
      <c r="H8" s="8"/>
      <c r="I8" s="8">
        <v>4550.6403354688209</v>
      </c>
      <c r="J8" s="8">
        <v>8234.8206709376427</v>
      </c>
      <c r="K8" s="23">
        <v>62842.504696563497</v>
      </c>
      <c r="L8" s="27">
        <v>1151.17</v>
      </c>
      <c r="M8" s="8">
        <v>605.04999999999995</v>
      </c>
      <c r="N8" s="8">
        <f t="shared" si="0"/>
        <v>2874.0715413395251</v>
      </c>
      <c r="O8" s="8"/>
      <c r="P8" s="8">
        <f t="shared" si="1"/>
        <v>4630.2915413395249</v>
      </c>
      <c r="Q8" s="8">
        <f>(710.36+M8+N8+O8)*2</f>
        <v>8378.963082679049</v>
      </c>
      <c r="R8" s="9">
        <f t="shared" si="3"/>
        <v>63942.461578753355</v>
      </c>
    </row>
    <row r="9" spans="1:18" x14ac:dyDescent="0.3">
      <c r="A9" s="3">
        <v>1070</v>
      </c>
      <c r="B9" s="4" t="s">
        <v>6</v>
      </c>
      <c r="C9" s="4">
        <v>24</v>
      </c>
      <c r="D9" s="4" t="s">
        <v>11</v>
      </c>
      <c r="E9" s="8">
        <v>1131.3599999999999</v>
      </c>
      <c r="F9" s="8">
        <v>594.64</v>
      </c>
      <c r="G9" s="8">
        <v>2634.7985765665971</v>
      </c>
      <c r="H9" s="8"/>
      <c r="I9" s="8">
        <v>4360.7985765665971</v>
      </c>
      <c r="J9" s="8">
        <v>7855.1371531331943</v>
      </c>
      <c r="K9" s="23">
        <v>60184.720071932359</v>
      </c>
      <c r="L9" s="27">
        <v>1151.17</v>
      </c>
      <c r="M9" s="8">
        <v>605.04999999999995</v>
      </c>
      <c r="N9" s="8">
        <f t="shared" si="0"/>
        <v>2680.9075516565126</v>
      </c>
      <c r="O9" s="8"/>
      <c r="P9" s="8">
        <f t="shared" si="1"/>
        <v>4437.1275516565129</v>
      </c>
      <c r="Q9" s="8">
        <f t="shared" ref="Q9:Q16" si="4">(710.36+M9+N9+O9)*2</f>
        <v>7992.635103313025</v>
      </c>
      <c r="R9" s="9">
        <f t="shared" si="3"/>
        <v>61238.165723191181</v>
      </c>
    </row>
    <row r="10" spans="1:18" x14ac:dyDescent="0.3">
      <c r="A10" s="3">
        <v>1120</v>
      </c>
      <c r="B10" s="4" t="s">
        <v>6</v>
      </c>
      <c r="C10" s="4">
        <v>24</v>
      </c>
      <c r="D10" s="4" t="s">
        <v>12</v>
      </c>
      <c r="E10" s="8">
        <v>1131.3599999999999</v>
      </c>
      <c r="F10" s="8">
        <v>594.64</v>
      </c>
      <c r="G10" s="8">
        <v>2136.670603019003</v>
      </c>
      <c r="H10" s="8"/>
      <c r="I10" s="8">
        <v>3862.670603019003</v>
      </c>
      <c r="J10" s="8">
        <v>6858.881206038006</v>
      </c>
      <c r="K10" s="23">
        <v>53210.928442266042</v>
      </c>
      <c r="L10" s="27">
        <v>1151.17</v>
      </c>
      <c r="M10" s="8">
        <v>605.04999999999995</v>
      </c>
      <c r="N10" s="8">
        <f t="shared" si="0"/>
        <v>2174.0623385718354</v>
      </c>
      <c r="O10" s="8"/>
      <c r="P10" s="8">
        <f t="shared" si="1"/>
        <v>3930.2823385718357</v>
      </c>
      <c r="Q10" s="8">
        <f t="shared" si="4"/>
        <v>6978.9446771436706</v>
      </c>
      <c r="R10" s="9">
        <f t="shared" si="3"/>
        <v>54142.332740005695</v>
      </c>
    </row>
    <row r="11" spans="1:18" s="22" customFormat="1" x14ac:dyDescent="0.3">
      <c r="A11" s="18">
        <v>1121</v>
      </c>
      <c r="B11" s="19" t="s">
        <v>13</v>
      </c>
      <c r="C11" s="19">
        <v>24</v>
      </c>
      <c r="D11" s="19" t="s">
        <v>14</v>
      </c>
      <c r="E11" s="20">
        <v>978.26</v>
      </c>
      <c r="F11" s="20">
        <v>594.64</v>
      </c>
      <c r="G11" s="20">
        <v>2124.1396316014871</v>
      </c>
      <c r="H11" s="20"/>
      <c r="I11" s="20">
        <v>3697.0396316014871</v>
      </c>
      <c r="J11" s="17">
        <v>6833.8192632029741</v>
      </c>
      <c r="K11" s="24">
        <v>51198.294842420823</v>
      </c>
      <c r="L11" s="28">
        <v>995.39</v>
      </c>
      <c r="M11" s="20">
        <v>605.04999999999995</v>
      </c>
      <c r="N11" s="20">
        <f t="shared" si="0"/>
        <v>2161.312075154513</v>
      </c>
      <c r="O11" s="20"/>
      <c r="P11" s="20">
        <f t="shared" si="1"/>
        <v>3761.752075154513</v>
      </c>
      <c r="Q11" s="20">
        <f>(725.95+M11+N11+O11)*2</f>
        <v>6984.6241503090259</v>
      </c>
      <c r="R11" s="21">
        <f t="shared" si="3"/>
        <v>52125.649052163186</v>
      </c>
    </row>
    <row r="12" spans="1:18" x14ac:dyDescent="0.3">
      <c r="A12" s="3">
        <v>1130</v>
      </c>
      <c r="B12" s="4" t="s">
        <v>6</v>
      </c>
      <c r="C12" s="4">
        <v>20</v>
      </c>
      <c r="D12" s="4" t="s">
        <v>15</v>
      </c>
      <c r="E12" s="8">
        <v>1131.3599999999999</v>
      </c>
      <c r="F12" s="8">
        <v>448.55</v>
      </c>
      <c r="G12" s="8">
        <v>1553.5206422247065</v>
      </c>
      <c r="H12" s="8"/>
      <c r="I12" s="8">
        <v>3133.4306422247064</v>
      </c>
      <c r="J12" s="8">
        <v>5400.4012844494137</v>
      </c>
      <c r="K12" s="23">
        <v>43001.56899114589</v>
      </c>
      <c r="L12" s="27">
        <v>1151.17</v>
      </c>
      <c r="M12" s="8">
        <v>456.41</v>
      </c>
      <c r="N12" s="8">
        <f t="shared" si="0"/>
        <v>1580.7072534636388</v>
      </c>
      <c r="O12" s="8"/>
      <c r="P12" s="8">
        <f t="shared" si="1"/>
        <v>3188.287253463639</v>
      </c>
      <c r="Q12" s="8">
        <f t="shared" si="4"/>
        <v>5494.9545069272772</v>
      </c>
      <c r="R12" s="9">
        <f t="shared" si="3"/>
        <v>43754.401548490947</v>
      </c>
    </row>
    <row r="13" spans="1:18" x14ac:dyDescent="0.3">
      <c r="A13" s="3">
        <v>1141</v>
      </c>
      <c r="B13" s="4" t="s">
        <v>6</v>
      </c>
      <c r="C13" s="4">
        <v>20</v>
      </c>
      <c r="D13" s="4" t="s">
        <v>16</v>
      </c>
      <c r="E13" s="8">
        <v>1131.3599999999999</v>
      </c>
      <c r="F13" s="8">
        <v>448.55</v>
      </c>
      <c r="G13" s="8">
        <v>1429.2121877948371</v>
      </c>
      <c r="H13" s="8"/>
      <c r="I13" s="8">
        <v>3009.1221877948369</v>
      </c>
      <c r="J13" s="8">
        <v>5151.7843755896738</v>
      </c>
      <c r="K13" s="23">
        <v>41261.250629127717</v>
      </c>
      <c r="L13" s="27">
        <v>1151.17</v>
      </c>
      <c r="M13" s="8">
        <v>456.41</v>
      </c>
      <c r="N13" s="8">
        <f t="shared" si="0"/>
        <v>1454.2234010812467</v>
      </c>
      <c r="O13" s="8"/>
      <c r="P13" s="8">
        <f t="shared" si="1"/>
        <v>3061.8034010812471</v>
      </c>
      <c r="Q13" s="8">
        <f t="shared" si="4"/>
        <v>5241.9868021624934</v>
      </c>
      <c r="R13" s="9">
        <f t="shared" si="3"/>
        <v>41983.627615137455</v>
      </c>
    </row>
    <row r="14" spans="1:18" x14ac:dyDescent="0.3">
      <c r="A14" s="3">
        <v>1160</v>
      </c>
      <c r="B14" s="4" t="s">
        <v>6</v>
      </c>
      <c r="C14" s="4">
        <v>20</v>
      </c>
      <c r="D14" s="4" t="s">
        <v>72</v>
      </c>
      <c r="E14" s="8">
        <v>1131.3599999999999</v>
      </c>
      <c r="F14" s="8">
        <v>448.55</v>
      </c>
      <c r="G14" s="8">
        <v>1474.9389009583169</v>
      </c>
      <c r="H14" s="8"/>
      <c r="I14" s="8">
        <v>3054.8489009583168</v>
      </c>
      <c r="J14" s="8">
        <v>5243.2378019166335</v>
      </c>
      <c r="K14" s="23">
        <v>41901.424613416435</v>
      </c>
      <c r="L14" s="27">
        <v>1151.17</v>
      </c>
      <c r="M14" s="8">
        <v>456.41</v>
      </c>
      <c r="N14" s="8">
        <f t="shared" si="0"/>
        <v>1500.7503317250876</v>
      </c>
      <c r="O14" s="8"/>
      <c r="P14" s="8">
        <f t="shared" si="1"/>
        <v>3108.3303317250875</v>
      </c>
      <c r="Q14" s="8">
        <f t="shared" si="4"/>
        <v>5335.0406634501751</v>
      </c>
      <c r="R14" s="9">
        <f t="shared" si="3"/>
        <v>42635.004644151231</v>
      </c>
    </row>
    <row r="15" spans="1:18" x14ac:dyDescent="0.3">
      <c r="A15" s="3">
        <v>1210</v>
      </c>
      <c r="B15" s="4" t="s">
        <v>6</v>
      </c>
      <c r="C15" s="4">
        <v>20</v>
      </c>
      <c r="D15" s="4" t="s">
        <v>17</v>
      </c>
      <c r="E15" s="8">
        <v>1131.3599999999999</v>
      </c>
      <c r="F15" s="8">
        <v>448.55</v>
      </c>
      <c r="G15" s="8">
        <v>1113.3880315752224</v>
      </c>
      <c r="H15" s="8"/>
      <c r="I15" s="8">
        <v>2693.298031575222</v>
      </c>
      <c r="J15" s="8">
        <v>4520.1360631504449</v>
      </c>
      <c r="K15" s="23">
        <v>36839.712442053111</v>
      </c>
      <c r="L15" s="27">
        <v>1151.17</v>
      </c>
      <c r="M15" s="8">
        <v>456.41</v>
      </c>
      <c r="N15" s="8">
        <f t="shared" si="0"/>
        <v>1132.8723221277887</v>
      </c>
      <c r="O15" s="8"/>
      <c r="P15" s="8">
        <f t="shared" si="1"/>
        <v>2740.4523221277886</v>
      </c>
      <c r="Q15" s="8">
        <f t="shared" si="4"/>
        <v>4599.2846442555774</v>
      </c>
      <c r="R15" s="9">
        <f t="shared" si="3"/>
        <v>37484.712509789038</v>
      </c>
    </row>
    <row r="16" spans="1:18" x14ac:dyDescent="0.3">
      <c r="A16" s="3">
        <v>1211</v>
      </c>
      <c r="B16" s="4" t="s">
        <v>6</v>
      </c>
      <c r="C16" s="4">
        <v>20</v>
      </c>
      <c r="D16" s="4" t="s">
        <v>63</v>
      </c>
      <c r="E16" s="8">
        <v>1131.3599999999999</v>
      </c>
      <c r="F16" s="8">
        <v>448.55</v>
      </c>
      <c r="G16" s="8">
        <v>1675.9472105512127</v>
      </c>
      <c r="H16" s="8"/>
      <c r="I16" s="8">
        <v>3255.8572105512126</v>
      </c>
      <c r="J16" s="8">
        <v>5645.2544211024251</v>
      </c>
      <c r="K16" s="23">
        <v>44715.540947716974</v>
      </c>
      <c r="L16" s="27">
        <v>1151.17</v>
      </c>
      <c r="M16" s="8">
        <v>456.41</v>
      </c>
      <c r="N16" s="8">
        <f t="shared" si="0"/>
        <v>1705.276286735859</v>
      </c>
      <c r="O16" s="8"/>
      <c r="P16" s="8">
        <f t="shared" si="1"/>
        <v>3312.8562867358592</v>
      </c>
      <c r="Q16" s="8">
        <f t="shared" si="4"/>
        <v>5744.0925734717184</v>
      </c>
      <c r="R16" s="9">
        <f t="shared" si="3"/>
        <v>45498.368014302025</v>
      </c>
    </row>
    <row r="17" spans="1:18" x14ac:dyDescent="0.3">
      <c r="A17" s="3">
        <v>2120</v>
      </c>
      <c r="B17" s="4" t="s">
        <v>13</v>
      </c>
      <c r="C17" s="4">
        <v>19</v>
      </c>
      <c r="D17" s="4" t="s">
        <v>64</v>
      </c>
      <c r="E17" s="8">
        <v>978.26</v>
      </c>
      <c r="F17" s="8">
        <v>425.65</v>
      </c>
      <c r="G17" s="8">
        <v>1435.6581867587145</v>
      </c>
      <c r="H17" s="8"/>
      <c r="I17" s="8">
        <v>2839.5681867587145</v>
      </c>
      <c r="J17" s="8">
        <v>5149.5163735174283</v>
      </c>
      <c r="K17" s="23">
        <v>39224.334614621999</v>
      </c>
      <c r="L17" s="27">
        <v>995.39</v>
      </c>
      <c r="M17" s="8">
        <v>433.11</v>
      </c>
      <c r="N17" s="8">
        <f t="shared" si="0"/>
        <v>1460.782205026992</v>
      </c>
      <c r="O17" s="8"/>
      <c r="P17" s="8">
        <f t="shared" si="1"/>
        <v>2889.282205026992</v>
      </c>
      <c r="Q17" s="8">
        <f>(725.95+M17+N17+O17)*2</f>
        <v>5239.6844100539838</v>
      </c>
      <c r="R17" s="9">
        <f t="shared" si="3"/>
        <v>39911.070870377887</v>
      </c>
    </row>
    <row r="18" spans="1:18" x14ac:dyDescent="0.3">
      <c r="A18" s="3">
        <v>2130</v>
      </c>
      <c r="B18" s="4" t="s">
        <v>13</v>
      </c>
      <c r="C18" s="4">
        <v>18</v>
      </c>
      <c r="D18" s="4" t="s">
        <v>18</v>
      </c>
      <c r="E18" s="8">
        <v>978.26</v>
      </c>
      <c r="F18" s="8">
        <v>402.73</v>
      </c>
      <c r="G18" s="8">
        <v>1209.7398375223427</v>
      </c>
      <c r="H18" s="8"/>
      <c r="I18" s="8">
        <v>2590.7298375223427</v>
      </c>
      <c r="J18" s="8">
        <v>4651.8396750446855</v>
      </c>
      <c r="K18" s="23">
        <v>35740.5977253128</v>
      </c>
      <c r="L18" s="27">
        <v>995.39</v>
      </c>
      <c r="M18" s="8">
        <v>409.79</v>
      </c>
      <c r="N18" s="8">
        <f t="shared" si="0"/>
        <v>1230.9102846789838</v>
      </c>
      <c r="O18" s="8"/>
      <c r="P18" s="8">
        <f t="shared" si="1"/>
        <v>2636.0902846789841</v>
      </c>
      <c r="Q18" s="8">
        <f t="shared" ref="Q18:Q23" si="5">(725.95+M18+N18+O18)*2</f>
        <v>4733.3005693579671</v>
      </c>
      <c r="R18" s="9">
        <f t="shared" si="3"/>
        <v>36366.383985505774</v>
      </c>
    </row>
    <row r="19" spans="1:18" ht="12.75" x14ac:dyDescent="0.2">
      <c r="A19" s="3">
        <v>2180</v>
      </c>
      <c r="B19" s="4" t="s">
        <v>13</v>
      </c>
      <c r="C19" s="4">
        <v>19</v>
      </c>
      <c r="D19" s="4" t="s">
        <v>19</v>
      </c>
      <c r="E19" s="8">
        <v>978.26</v>
      </c>
      <c r="F19" s="8">
        <v>425.65</v>
      </c>
      <c r="G19" s="8">
        <v>1435.6581867587145</v>
      </c>
      <c r="H19" s="8"/>
      <c r="I19" s="8">
        <v>2839.5681867587145</v>
      </c>
      <c r="J19" s="8">
        <v>5149.5163735174283</v>
      </c>
      <c r="K19" s="23">
        <v>39224.334614621999</v>
      </c>
      <c r="L19" s="27">
        <v>995.39</v>
      </c>
      <c r="M19" s="8">
        <v>433.11</v>
      </c>
      <c r="N19" s="8">
        <f t="shared" si="0"/>
        <v>1460.782205026992</v>
      </c>
      <c r="O19" s="8"/>
      <c r="P19" s="8">
        <f t="shared" si="1"/>
        <v>2889.282205026992</v>
      </c>
      <c r="Q19" s="8">
        <f t="shared" si="5"/>
        <v>5239.6844100539838</v>
      </c>
      <c r="R19" s="9">
        <f t="shared" si="3"/>
        <v>39911.070870377887</v>
      </c>
    </row>
    <row r="20" spans="1:18" x14ac:dyDescent="0.3">
      <c r="A20" s="3">
        <v>2140</v>
      </c>
      <c r="B20" s="4" t="s">
        <v>13</v>
      </c>
      <c r="C20" s="4">
        <v>16</v>
      </c>
      <c r="D20" s="4" t="s">
        <v>20</v>
      </c>
      <c r="E20" s="8">
        <v>978.26</v>
      </c>
      <c r="F20" s="8">
        <v>356.97</v>
      </c>
      <c r="G20" s="8">
        <v>1261.2005816363915</v>
      </c>
      <c r="H20" s="8"/>
      <c r="I20" s="8">
        <v>2596.4305816363913</v>
      </c>
      <c r="J20" s="8">
        <v>4663.2411632727835</v>
      </c>
      <c r="K20" s="23">
        <v>35820.40814290948</v>
      </c>
      <c r="L20" s="27">
        <v>995.39</v>
      </c>
      <c r="M20" s="8">
        <v>363.23</v>
      </c>
      <c r="N20" s="8">
        <f t="shared" si="0"/>
        <v>1283.2715918150284</v>
      </c>
      <c r="O20" s="8"/>
      <c r="P20" s="8">
        <f t="shared" si="1"/>
        <v>2641.8915918150283</v>
      </c>
      <c r="Q20" s="8">
        <f t="shared" si="5"/>
        <v>4744.9031836300564</v>
      </c>
      <c r="R20" s="9">
        <f t="shared" si="3"/>
        <v>36447.602285410394</v>
      </c>
    </row>
    <row r="21" spans="1:18" ht="12.75" x14ac:dyDescent="0.2">
      <c r="A21" s="3">
        <v>2160</v>
      </c>
      <c r="B21" s="4" t="s">
        <v>13</v>
      </c>
      <c r="C21" s="4">
        <v>24</v>
      </c>
      <c r="D21" s="4" t="s">
        <v>21</v>
      </c>
      <c r="E21" s="8">
        <v>978.26</v>
      </c>
      <c r="F21" s="8">
        <v>594.64</v>
      </c>
      <c r="G21" s="8">
        <v>2525.4215763655047</v>
      </c>
      <c r="H21" s="8">
        <v>187.5</v>
      </c>
      <c r="I21" s="8">
        <v>4285.8215763655044</v>
      </c>
      <c r="J21" s="8">
        <v>8042.0231527310098</v>
      </c>
      <c r="K21" s="23">
        <v>59471.882069117062</v>
      </c>
      <c r="L21" s="27">
        <v>995.39</v>
      </c>
      <c r="M21" s="8">
        <v>605.04999999999995</v>
      </c>
      <c r="N21" s="8">
        <f t="shared" si="0"/>
        <v>2569.6164539519009</v>
      </c>
      <c r="O21" s="8">
        <f>(H21*1.75%)+H21</f>
        <v>190.78125</v>
      </c>
      <c r="P21" s="8">
        <f t="shared" si="1"/>
        <v>4360.8377039519009</v>
      </c>
      <c r="Q21" s="8">
        <f t="shared" si="5"/>
        <v>8182.7954079038018</v>
      </c>
      <c r="R21" s="9">
        <f t="shared" si="3"/>
        <v>60512.847855326618</v>
      </c>
    </row>
    <row r="22" spans="1:18" ht="12.75" x14ac:dyDescent="0.2">
      <c r="A22" s="3">
        <v>2170</v>
      </c>
      <c r="B22" s="4" t="s">
        <v>13</v>
      </c>
      <c r="C22" s="4">
        <v>22</v>
      </c>
      <c r="D22" s="4" t="s">
        <v>22</v>
      </c>
      <c r="E22" s="8">
        <v>978.26</v>
      </c>
      <c r="F22" s="8">
        <v>520.09</v>
      </c>
      <c r="G22" s="8">
        <v>2523.2282325593101</v>
      </c>
      <c r="H22" s="8">
        <v>187.5</v>
      </c>
      <c r="I22" s="8">
        <v>4209.07823255931</v>
      </c>
      <c r="J22" s="8">
        <v>7888.5364651186201</v>
      </c>
      <c r="K22" s="23">
        <v>58397.475255830337</v>
      </c>
      <c r="L22" s="27">
        <v>995.39</v>
      </c>
      <c r="M22" s="8">
        <v>529.21</v>
      </c>
      <c r="N22" s="8">
        <f t="shared" si="0"/>
        <v>2567.3847266290982</v>
      </c>
      <c r="O22" s="8">
        <f>(H22*1.75%)+H22</f>
        <v>190.78125</v>
      </c>
      <c r="P22" s="8">
        <f t="shared" si="1"/>
        <v>4282.7659766290981</v>
      </c>
      <c r="Q22" s="8">
        <f t="shared" si="5"/>
        <v>8026.651953258197</v>
      </c>
      <c r="R22" s="9">
        <f t="shared" si="3"/>
        <v>59419.843672807372</v>
      </c>
    </row>
    <row r="23" spans="1:18" x14ac:dyDescent="0.3">
      <c r="A23" s="3">
        <v>2210</v>
      </c>
      <c r="B23" s="4" t="s">
        <v>13</v>
      </c>
      <c r="C23" s="4">
        <v>16</v>
      </c>
      <c r="D23" s="4" t="s">
        <v>23</v>
      </c>
      <c r="E23" s="8">
        <v>978.26</v>
      </c>
      <c r="F23" s="8">
        <v>356.97</v>
      </c>
      <c r="G23" s="8">
        <v>939.678781302728</v>
      </c>
      <c r="H23" s="8"/>
      <c r="I23" s="8">
        <v>2274.9087813027281</v>
      </c>
      <c r="J23" s="8">
        <v>4020.1975626054564</v>
      </c>
      <c r="K23" s="23">
        <v>31319.102938238193</v>
      </c>
      <c r="L23" s="27">
        <v>995.39</v>
      </c>
      <c r="M23" s="8">
        <v>363.23</v>
      </c>
      <c r="N23" s="8">
        <f t="shared" si="0"/>
        <v>956.12315997552571</v>
      </c>
      <c r="O23" s="8"/>
      <c r="P23" s="8">
        <f t="shared" si="1"/>
        <v>2314.7431599755255</v>
      </c>
      <c r="Q23" s="8">
        <f t="shared" si="5"/>
        <v>4090.6063199510518</v>
      </c>
      <c r="R23" s="9">
        <f t="shared" si="3"/>
        <v>31867.524239657359</v>
      </c>
    </row>
    <row r="24" spans="1:18" ht="12.75" x14ac:dyDescent="0.2">
      <c r="A24" s="3">
        <v>3110</v>
      </c>
      <c r="B24" s="4" t="s">
        <v>24</v>
      </c>
      <c r="C24" s="4">
        <v>21</v>
      </c>
      <c r="D24" s="4" t="s">
        <v>25</v>
      </c>
      <c r="E24" s="8">
        <v>734.51</v>
      </c>
      <c r="F24" s="8">
        <v>482.88</v>
      </c>
      <c r="G24" s="8">
        <v>2331.7154655474073</v>
      </c>
      <c r="H24" s="8">
        <v>162.5</v>
      </c>
      <c r="I24" s="8">
        <v>3711.6054655474072</v>
      </c>
      <c r="J24" s="8">
        <v>7223.8309310948152</v>
      </c>
      <c r="K24" s="23">
        <v>51763.096517663704</v>
      </c>
      <c r="L24" s="27">
        <v>747.37</v>
      </c>
      <c r="M24" s="8">
        <v>491.34</v>
      </c>
      <c r="N24" s="8">
        <f t="shared" si="0"/>
        <v>2372.5204861944871</v>
      </c>
      <c r="O24" s="8">
        <f>(H24*1.75%)+H24</f>
        <v>165.34375</v>
      </c>
      <c r="P24" s="8">
        <f t="shared" si="1"/>
        <v>3776.5742361944872</v>
      </c>
      <c r="Q24" s="8">
        <f>(645.94+M24+N24+O24)*2</f>
        <v>7350.2884723889747</v>
      </c>
      <c r="R24" s="9">
        <f t="shared" si="3"/>
        <v>52669.179306722821</v>
      </c>
    </row>
    <row r="25" spans="1:18" ht="12.75" x14ac:dyDescent="0.2">
      <c r="A25" s="3">
        <v>3120</v>
      </c>
      <c r="B25" s="4" t="s">
        <v>24</v>
      </c>
      <c r="C25" s="4">
        <v>20</v>
      </c>
      <c r="D25" s="4" t="s">
        <v>26</v>
      </c>
      <c r="E25" s="8">
        <v>734.51</v>
      </c>
      <c r="F25" s="8">
        <v>448.55</v>
      </c>
      <c r="G25" s="8">
        <v>1745.1165258847923</v>
      </c>
      <c r="H25" s="8">
        <v>162.5</v>
      </c>
      <c r="I25" s="8">
        <v>3090.6765258847922</v>
      </c>
      <c r="J25" s="8">
        <v>5981.9730517695843</v>
      </c>
      <c r="K25" s="23">
        <v>43070.091362387095</v>
      </c>
      <c r="L25" s="27">
        <v>747.37</v>
      </c>
      <c r="M25" s="8">
        <v>456.41</v>
      </c>
      <c r="N25" s="8">
        <f t="shared" si="0"/>
        <v>1775.6560650877761</v>
      </c>
      <c r="O25" s="8">
        <f>(H25*1.75%)+H25</f>
        <v>165.34375</v>
      </c>
      <c r="P25" s="8">
        <f t="shared" si="1"/>
        <v>3144.7798150877761</v>
      </c>
      <c r="Q25" s="8">
        <f t="shared" ref="Q25:Q32" si="6">(645.94+M25+N25+O25)*2</f>
        <v>6086.6996301755526</v>
      </c>
      <c r="R25" s="9">
        <f t="shared" si="3"/>
        <v>43824.057411228867</v>
      </c>
    </row>
    <row r="26" spans="1:18" x14ac:dyDescent="0.3">
      <c r="A26" s="3">
        <v>3130</v>
      </c>
      <c r="B26" s="4" t="s">
        <v>24</v>
      </c>
      <c r="C26" s="4">
        <v>18</v>
      </c>
      <c r="D26" s="4" t="s">
        <v>27</v>
      </c>
      <c r="E26" s="8">
        <v>734.51</v>
      </c>
      <c r="F26" s="8">
        <v>402.73</v>
      </c>
      <c r="G26" s="8">
        <v>1262.7885142743778</v>
      </c>
      <c r="H26" s="8"/>
      <c r="I26" s="8">
        <v>2400.0285142743778</v>
      </c>
      <c r="J26" s="8">
        <v>4600.6770285487564</v>
      </c>
      <c r="K26" s="23">
        <v>33401.019199841292</v>
      </c>
      <c r="L26" s="27">
        <v>747.37</v>
      </c>
      <c r="M26" s="8">
        <v>409.79</v>
      </c>
      <c r="N26" s="8">
        <f t="shared" si="0"/>
        <v>1284.8873132741794</v>
      </c>
      <c r="O26" s="8"/>
      <c r="P26" s="8">
        <f t="shared" si="1"/>
        <v>2442.0473132741795</v>
      </c>
      <c r="Q26" s="8">
        <f t="shared" si="6"/>
        <v>4681.2346265483593</v>
      </c>
      <c r="R26" s="9">
        <f t="shared" si="3"/>
        <v>33985.802385838513</v>
      </c>
    </row>
    <row r="27" spans="1:18" x14ac:dyDescent="0.3">
      <c r="A27" s="3">
        <v>3150</v>
      </c>
      <c r="B27" s="4" t="s">
        <v>24</v>
      </c>
      <c r="C27" s="4">
        <v>16</v>
      </c>
      <c r="D27" s="4" t="s">
        <v>28</v>
      </c>
      <c r="E27" s="8">
        <v>734.51</v>
      </c>
      <c r="F27" s="8">
        <v>356.97</v>
      </c>
      <c r="G27" s="8">
        <v>989.86823883694694</v>
      </c>
      <c r="H27" s="8"/>
      <c r="I27" s="8">
        <v>2081.3482388369471</v>
      </c>
      <c r="J27" s="8">
        <v>3963.316477673894</v>
      </c>
      <c r="K27" s="23">
        <v>28939.495343717259</v>
      </c>
      <c r="L27" s="27">
        <v>747.37</v>
      </c>
      <c r="M27" s="8">
        <v>363.23</v>
      </c>
      <c r="N27" s="8">
        <f t="shared" si="0"/>
        <v>1007.1909330165935</v>
      </c>
      <c r="O27" s="8"/>
      <c r="P27" s="8">
        <f t="shared" si="1"/>
        <v>2117.7909330165935</v>
      </c>
      <c r="Q27" s="8">
        <f t="shared" si="6"/>
        <v>4032.7218660331873</v>
      </c>
      <c r="R27" s="9">
        <f t="shared" si="3"/>
        <v>29446.213062232309</v>
      </c>
    </row>
    <row r="28" spans="1:18" x14ac:dyDescent="0.3">
      <c r="A28" s="3">
        <v>3160</v>
      </c>
      <c r="B28" s="4" t="s">
        <v>24</v>
      </c>
      <c r="C28" s="4">
        <v>16</v>
      </c>
      <c r="D28" s="4" t="s">
        <v>29</v>
      </c>
      <c r="E28" s="8">
        <v>734.51</v>
      </c>
      <c r="F28" s="8">
        <v>356.97</v>
      </c>
      <c r="G28" s="8">
        <v>989.86823883694694</v>
      </c>
      <c r="H28" s="8"/>
      <c r="I28" s="8">
        <v>2081.3482388369471</v>
      </c>
      <c r="J28" s="8">
        <v>3963.316477673894</v>
      </c>
      <c r="K28" s="23">
        <v>28939.495343717259</v>
      </c>
      <c r="L28" s="27">
        <v>747.37</v>
      </c>
      <c r="M28" s="8">
        <v>363.23</v>
      </c>
      <c r="N28" s="8">
        <f t="shared" si="0"/>
        <v>1007.1909330165935</v>
      </c>
      <c r="O28" s="8"/>
      <c r="P28" s="8">
        <f t="shared" si="1"/>
        <v>2117.7909330165935</v>
      </c>
      <c r="Q28" s="8">
        <f t="shared" si="6"/>
        <v>4032.7218660331873</v>
      </c>
      <c r="R28" s="9">
        <f t="shared" si="3"/>
        <v>29446.213062232309</v>
      </c>
    </row>
    <row r="29" spans="1:18" x14ac:dyDescent="0.3">
      <c r="A29" s="3">
        <v>3161</v>
      </c>
      <c r="B29" s="4" t="s">
        <v>24</v>
      </c>
      <c r="C29" s="4">
        <v>16</v>
      </c>
      <c r="D29" s="4" t="s">
        <v>74</v>
      </c>
      <c r="E29" s="8">
        <v>734.51</v>
      </c>
      <c r="F29" s="8">
        <v>356.97</v>
      </c>
      <c r="G29" s="8">
        <v>1120.9000000000001</v>
      </c>
      <c r="H29" s="8"/>
      <c r="I29" s="8">
        <f>E29+F29+G29</f>
        <v>2212.38</v>
      </c>
      <c r="J29" s="8"/>
      <c r="K29" s="23">
        <f>I29*12+J29*2</f>
        <v>26548.560000000001</v>
      </c>
      <c r="L29" s="27">
        <v>747.37</v>
      </c>
      <c r="M29" s="8">
        <v>363.23</v>
      </c>
      <c r="N29" s="8">
        <f t="shared" si="0"/>
        <v>1140.51575</v>
      </c>
      <c r="O29" s="8"/>
      <c r="P29" s="8">
        <f t="shared" si="1"/>
        <v>2251.1157499999999</v>
      </c>
      <c r="Q29" s="8">
        <f t="shared" si="6"/>
        <v>4299.3715000000002</v>
      </c>
      <c r="R29" s="9">
        <f t="shared" si="3"/>
        <v>31312.7605</v>
      </c>
    </row>
    <row r="30" spans="1:18" ht="12.75" x14ac:dyDescent="0.2">
      <c r="A30" s="3">
        <v>3180</v>
      </c>
      <c r="B30" s="4" t="s">
        <v>24</v>
      </c>
      <c r="C30" s="4">
        <v>18</v>
      </c>
      <c r="D30" s="4" t="s">
        <v>30</v>
      </c>
      <c r="E30" s="8">
        <v>734.51</v>
      </c>
      <c r="F30" s="8">
        <v>402.73</v>
      </c>
      <c r="G30" s="8">
        <v>1710.9373358945404</v>
      </c>
      <c r="H30" s="8">
        <v>325</v>
      </c>
      <c r="I30" s="8">
        <v>3173.1773358945402</v>
      </c>
      <c r="J30" s="8">
        <v>6146.9746717890812</v>
      </c>
      <c r="K30" s="23">
        <v>44225.102702523567</v>
      </c>
      <c r="L30" s="27">
        <v>747.37</v>
      </c>
      <c r="M30" s="8">
        <v>409.79</v>
      </c>
      <c r="N30" s="8">
        <f t="shared" si="0"/>
        <v>1740.8787392726949</v>
      </c>
      <c r="O30" s="8">
        <f>(H30*1.75%)+H30</f>
        <v>330.6875</v>
      </c>
      <c r="P30" s="8">
        <f t="shared" si="1"/>
        <v>3228.7262392726952</v>
      </c>
      <c r="Q30" s="8">
        <f t="shared" si="6"/>
        <v>6254.5924785453899</v>
      </c>
      <c r="R30" s="9">
        <f t="shared" si="3"/>
        <v>44999.307349817733</v>
      </c>
    </row>
    <row r="31" spans="1:18" x14ac:dyDescent="0.3">
      <c r="A31" s="3">
        <v>3230</v>
      </c>
      <c r="B31" s="4" t="s">
        <v>24</v>
      </c>
      <c r="C31" s="4">
        <v>14</v>
      </c>
      <c r="D31" s="4" t="s">
        <v>31</v>
      </c>
      <c r="E31" s="8">
        <v>734.51</v>
      </c>
      <c r="F31" s="8">
        <v>311.16000000000003</v>
      </c>
      <c r="G31" s="8">
        <v>793.01210595026657</v>
      </c>
      <c r="H31" s="8"/>
      <c r="I31" s="8">
        <v>1838.6821059502668</v>
      </c>
      <c r="J31" s="8">
        <v>3477.9842119005334</v>
      </c>
      <c r="K31" s="23">
        <v>25542.169483303733</v>
      </c>
      <c r="L31" s="27">
        <v>747.37</v>
      </c>
      <c r="M31" s="8">
        <v>316.61</v>
      </c>
      <c r="N31" s="8">
        <f t="shared" si="0"/>
        <v>806.88981780439622</v>
      </c>
      <c r="O31" s="8"/>
      <c r="P31" s="8">
        <f t="shared" si="1"/>
        <v>1870.8698178043962</v>
      </c>
      <c r="Q31" s="8">
        <f t="shared" si="6"/>
        <v>3538.8796356087923</v>
      </c>
      <c r="R31" s="9">
        <f t="shared" si="3"/>
        <v>25989.317449261547</v>
      </c>
    </row>
    <row r="32" spans="1:18" ht="12.75" x14ac:dyDescent="0.2">
      <c r="A32" s="3">
        <v>3240</v>
      </c>
      <c r="B32" s="4" t="s">
        <v>24</v>
      </c>
      <c r="C32" s="4">
        <v>12</v>
      </c>
      <c r="D32" s="4" t="s">
        <v>32</v>
      </c>
      <c r="E32" s="8">
        <v>734.51</v>
      </c>
      <c r="F32" s="8">
        <v>265.31</v>
      </c>
      <c r="G32" s="8">
        <v>767.96816367000156</v>
      </c>
      <c r="H32" s="8"/>
      <c r="I32" s="8">
        <v>1767.7881636700015</v>
      </c>
      <c r="J32" s="8">
        <v>3336.1963273400033</v>
      </c>
      <c r="K32" s="23">
        <v>24549.654291380022</v>
      </c>
      <c r="L32" s="27">
        <v>747.37</v>
      </c>
      <c r="M32" s="8">
        <v>269.95999999999998</v>
      </c>
      <c r="N32" s="8">
        <f t="shared" si="0"/>
        <v>781.4076065342266</v>
      </c>
      <c r="O32" s="8"/>
      <c r="P32" s="8">
        <f t="shared" si="1"/>
        <v>1798.7376065342264</v>
      </c>
      <c r="Q32" s="8">
        <f t="shared" si="6"/>
        <v>3394.6152130684532</v>
      </c>
      <c r="R32" s="9">
        <f t="shared" si="3"/>
        <v>24979.466491479168</v>
      </c>
    </row>
    <row r="33" spans="1:18" x14ac:dyDescent="0.3">
      <c r="A33" s="3">
        <v>3250</v>
      </c>
      <c r="B33" s="4" t="s">
        <v>33</v>
      </c>
      <c r="C33" s="4">
        <v>16</v>
      </c>
      <c r="D33" s="4" t="s">
        <v>34</v>
      </c>
      <c r="E33" s="8">
        <v>611.30999999999995</v>
      </c>
      <c r="F33" s="8">
        <v>356.97</v>
      </c>
      <c r="G33" s="8">
        <v>843.09536171031709</v>
      </c>
      <c r="H33" s="8"/>
      <c r="I33" s="8">
        <v>1811.3753617103171</v>
      </c>
      <c r="J33" s="8">
        <v>3611.5907234206343</v>
      </c>
      <c r="K33" s="23">
        <v>25348.095063944438</v>
      </c>
      <c r="L33" s="27">
        <v>622.01</v>
      </c>
      <c r="M33" s="8">
        <v>363.23</v>
      </c>
      <c r="N33" s="8">
        <f t="shared" si="0"/>
        <v>857.84953054024766</v>
      </c>
      <c r="O33" s="8"/>
      <c r="P33" s="8">
        <f t="shared" si="1"/>
        <v>1843.0895305402478</v>
      </c>
      <c r="Q33" s="8">
        <f>(616.34+M33+N33+O33)*2</f>
        <v>3674.8390610804954</v>
      </c>
      <c r="R33" s="9">
        <f t="shared" si="3"/>
        <v>25791.913427563468</v>
      </c>
    </row>
    <row r="34" spans="1:18" ht="12.75" x14ac:dyDescent="0.2">
      <c r="A34" s="3">
        <v>3260</v>
      </c>
      <c r="B34" s="4" t="s">
        <v>24</v>
      </c>
      <c r="C34" s="4">
        <v>12</v>
      </c>
      <c r="D34" s="4" t="s">
        <v>35</v>
      </c>
      <c r="E34" s="8">
        <v>734.51</v>
      </c>
      <c r="F34" s="8">
        <v>265.31</v>
      </c>
      <c r="G34" s="8">
        <v>1062.0885095346459</v>
      </c>
      <c r="H34" s="8"/>
      <c r="I34" s="8">
        <v>2061.9085095346459</v>
      </c>
      <c r="J34" s="8">
        <v>3924.4370190692921</v>
      </c>
      <c r="K34" s="23">
        <v>28667.339133485046</v>
      </c>
      <c r="L34" s="27">
        <v>747.37</v>
      </c>
      <c r="M34" s="8">
        <v>269.95999999999998</v>
      </c>
      <c r="N34" s="8">
        <f t="shared" si="0"/>
        <v>1080.6750584515023</v>
      </c>
      <c r="O34" s="8"/>
      <c r="P34" s="8">
        <f t="shared" si="1"/>
        <v>2098.005058451502</v>
      </c>
      <c r="Q34" s="8">
        <f>(645.94+M34+N34+O34)*2</f>
        <v>3993.1501169030048</v>
      </c>
      <c r="R34" s="9">
        <f t="shared" si="3"/>
        <v>29169.210818321029</v>
      </c>
    </row>
    <row r="35" spans="1:18" x14ac:dyDescent="0.3">
      <c r="A35" s="3">
        <v>3290</v>
      </c>
      <c r="B35" s="4" t="s">
        <v>24</v>
      </c>
      <c r="C35" s="4">
        <v>14</v>
      </c>
      <c r="D35" s="4" t="s">
        <v>73</v>
      </c>
      <c r="E35" s="8">
        <v>734.51</v>
      </c>
      <c r="F35" s="8">
        <v>311.16000000000003</v>
      </c>
      <c r="G35" s="8">
        <v>1212.8494587336495</v>
      </c>
      <c r="H35" s="8"/>
      <c r="I35" s="8">
        <v>2258.5194587336496</v>
      </c>
      <c r="J35" s="8">
        <v>4317.658917467299</v>
      </c>
      <c r="K35" s="23">
        <v>31419.892422271092</v>
      </c>
      <c r="L35" s="27">
        <v>747.37</v>
      </c>
      <c r="M35" s="8">
        <v>316.61</v>
      </c>
      <c r="N35" s="8">
        <f t="shared" ref="N35:N62" si="7">(G35*1.75%)+G35</f>
        <v>1234.0743242614883</v>
      </c>
      <c r="O35" s="8"/>
      <c r="P35" s="8">
        <f t="shared" si="1"/>
        <v>2298.0543242614885</v>
      </c>
      <c r="Q35" s="8">
        <f t="shared" ref="Q35:Q41" si="8">(645.94+M35+N35+O35)*2</f>
        <v>4393.2486485229765</v>
      </c>
      <c r="R35" s="9">
        <f t="shared" si="3"/>
        <v>31969.900539660841</v>
      </c>
    </row>
    <row r="36" spans="1:18" x14ac:dyDescent="0.3">
      <c r="A36" s="3">
        <v>3280</v>
      </c>
      <c r="B36" s="4" t="s">
        <v>24</v>
      </c>
      <c r="C36" s="4">
        <v>12</v>
      </c>
      <c r="D36" s="4" t="s">
        <v>36</v>
      </c>
      <c r="E36" s="8">
        <v>734.51</v>
      </c>
      <c r="F36" s="8">
        <v>265.31</v>
      </c>
      <c r="G36" s="8">
        <v>767.96816367000156</v>
      </c>
      <c r="H36" s="8"/>
      <c r="I36" s="8">
        <v>1767.7881636700015</v>
      </c>
      <c r="J36" s="8">
        <v>3336.1963273400033</v>
      </c>
      <c r="K36" s="23">
        <v>24549.654291380022</v>
      </c>
      <c r="L36" s="27">
        <v>747.37</v>
      </c>
      <c r="M36" s="8">
        <v>269.95999999999998</v>
      </c>
      <c r="N36" s="8">
        <f t="shared" si="7"/>
        <v>781.4076065342266</v>
      </c>
      <c r="O36" s="8"/>
      <c r="P36" s="8">
        <f t="shared" si="1"/>
        <v>1798.7376065342264</v>
      </c>
      <c r="Q36" s="8">
        <f t="shared" si="8"/>
        <v>3394.6152130684532</v>
      </c>
      <c r="R36" s="9">
        <f t="shared" si="3"/>
        <v>24979.466491479168</v>
      </c>
    </row>
    <row r="37" spans="1:18" x14ac:dyDescent="0.3">
      <c r="A37" s="3">
        <v>4120</v>
      </c>
      <c r="B37" s="4" t="s">
        <v>33</v>
      </c>
      <c r="C37" s="4">
        <v>15</v>
      </c>
      <c r="D37" s="4" t="s">
        <v>37</v>
      </c>
      <c r="E37" s="8">
        <v>611.30999999999995</v>
      </c>
      <c r="F37" s="8">
        <v>334.03</v>
      </c>
      <c r="G37" s="8">
        <v>992.32677385146974</v>
      </c>
      <c r="H37" s="8"/>
      <c r="I37" s="8">
        <v>1937.6667738514698</v>
      </c>
      <c r="J37" s="8">
        <v>3864.1735477029397</v>
      </c>
      <c r="K37" s="23">
        <v>27116.174833920577</v>
      </c>
      <c r="L37" s="27">
        <v>622.01</v>
      </c>
      <c r="M37" s="8">
        <v>339.89</v>
      </c>
      <c r="N37" s="8">
        <f t="shared" si="7"/>
        <v>1009.6924923938705</v>
      </c>
      <c r="O37" s="8"/>
      <c r="P37" s="8">
        <f t="shared" si="1"/>
        <v>1971.5924923938705</v>
      </c>
      <c r="Q37" s="8">
        <f>(616.34+M37+N37+O37)*2</f>
        <v>3931.8449847877409</v>
      </c>
      <c r="R37" s="9">
        <f t="shared" si="3"/>
        <v>27590.954893514187</v>
      </c>
    </row>
    <row r="38" spans="1:18" x14ac:dyDescent="0.3">
      <c r="A38" s="3">
        <v>4111</v>
      </c>
      <c r="B38" s="4" t="s">
        <v>24</v>
      </c>
      <c r="C38" s="4">
        <v>18</v>
      </c>
      <c r="D38" s="4" t="s">
        <v>38</v>
      </c>
      <c r="E38" s="8">
        <v>734.51</v>
      </c>
      <c r="F38" s="8">
        <v>402.73</v>
      </c>
      <c r="G38" s="8">
        <v>1276.3499359416865</v>
      </c>
      <c r="H38" s="8">
        <v>162.5</v>
      </c>
      <c r="I38" s="8">
        <v>2576.0899359416862</v>
      </c>
      <c r="J38" s="8">
        <v>4952.7998718833733</v>
      </c>
      <c r="K38" s="23">
        <v>35865.879103183608</v>
      </c>
      <c r="L38" s="27">
        <v>747.37</v>
      </c>
      <c r="M38" s="8">
        <v>409.79</v>
      </c>
      <c r="N38" s="8">
        <f t="shared" si="7"/>
        <v>1298.6860598206661</v>
      </c>
      <c r="O38" s="8">
        <f t="shared" ref="O38:O43" si="9">(H38*1.75%)+H38</f>
        <v>165.34375</v>
      </c>
      <c r="P38" s="8">
        <f t="shared" si="1"/>
        <v>2621.1898098206661</v>
      </c>
      <c r="Q38" s="8">
        <f t="shared" si="8"/>
        <v>5039.5196196413326</v>
      </c>
      <c r="R38" s="9">
        <f t="shared" si="3"/>
        <v>36493.797337489326</v>
      </c>
    </row>
    <row r="39" spans="1:18" x14ac:dyDescent="0.3">
      <c r="A39" s="3">
        <v>4112</v>
      </c>
      <c r="B39" s="4" t="s">
        <v>24</v>
      </c>
      <c r="C39" s="4">
        <v>16</v>
      </c>
      <c r="D39" s="4" t="s">
        <v>39</v>
      </c>
      <c r="E39" s="8">
        <v>734.51</v>
      </c>
      <c r="F39" s="8">
        <v>356.97</v>
      </c>
      <c r="G39" s="8">
        <v>938.10429924774235</v>
      </c>
      <c r="H39" s="8">
        <v>162.5</v>
      </c>
      <c r="I39" s="8">
        <v>2192.0842992477424</v>
      </c>
      <c r="J39" s="8">
        <v>4184.7885984954846</v>
      </c>
      <c r="K39" s="23">
        <v>30489.800189468391</v>
      </c>
      <c r="L39" s="27">
        <v>747.37</v>
      </c>
      <c r="M39" s="8">
        <v>363.23</v>
      </c>
      <c r="N39" s="8">
        <f t="shared" si="7"/>
        <v>954.52112448457785</v>
      </c>
      <c r="O39" s="8">
        <f t="shared" si="9"/>
        <v>165.34375</v>
      </c>
      <c r="P39" s="8">
        <f t="shared" si="1"/>
        <v>2230.4648744845776</v>
      </c>
      <c r="Q39" s="8">
        <f t="shared" si="8"/>
        <v>4258.0697489691556</v>
      </c>
      <c r="R39" s="9">
        <f t="shared" si="3"/>
        <v>31023.648242784086</v>
      </c>
    </row>
    <row r="40" spans="1:18" x14ac:dyDescent="0.3">
      <c r="A40" s="3">
        <v>4113</v>
      </c>
      <c r="B40" s="4" t="s">
        <v>24</v>
      </c>
      <c r="C40" s="4">
        <v>12</v>
      </c>
      <c r="D40" s="4" t="s">
        <v>40</v>
      </c>
      <c r="E40" s="8">
        <v>734.51</v>
      </c>
      <c r="F40" s="8">
        <v>265.31</v>
      </c>
      <c r="G40" s="8">
        <v>938.10429924774235</v>
      </c>
      <c r="H40" s="8">
        <v>162.5</v>
      </c>
      <c r="I40" s="8">
        <v>2100.4242992477421</v>
      </c>
      <c r="J40" s="8">
        <v>4001.4685984954849</v>
      </c>
      <c r="K40" s="23">
        <v>29206.56018946839</v>
      </c>
      <c r="L40" s="27">
        <v>747.37</v>
      </c>
      <c r="M40" s="8">
        <v>269.95999999999998</v>
      </c>
      <c r="N40" s="8">
        <f t="shared" si="7"/>
        <v>954.52112448457785</v>
      </c>
      <c r="O40" s="8">
        <f t="shared" si="9"/>
        <v>165.34375</v>
      </c>
      <c r="P40" s="8">
        <f t="shared" si="1"/>
        <v>2137.1948744845777</v>
      </c>
      <c r="Q40" s="8">
        <f t="shared" si="8"/>
        <v>4071.5297489691557</v>
      </c>
      <c r="R40" s="9">
        <f t="shared" si="3"/>
        <v>29717.868242784087</v>
      </c>
    </row>
    <row r="41" spans="1:18" x14ac:dyDescent="0.3">
      <c r="A41" s="3">
        <v>4219</v>
      </c>
      <c r="B41" s="4" t="s">
        <v>24</v>
      </c>
      <c r="C41" s="4">
        <v>11</v>
      </c>
      <c r="D41" s="4" t="s">
        <v>41</v>
      </c>
      <c r="E41" s="8">
        <v>734.51</v>
      </c>
      <c r="F41" s="8">
        <v>242.4</v>
      </c>
      <c r="G41" s="8">
        <v>934.73360438340569</v>
      </c>
      <c r="H41" s="8">
        <v>162.5</v>
      </c>
      <c r="I41" s="8">
        <v>2074.1436043834055</v>
      </c>
      <c r="J41" s="8">
        <v>3948.9072087668114</v>
      </c>
      <c r="K41" s="23">
        <v>28838.630461367677</v>
      </c>
      <c r="L41" s="27">
        <v>747.37</v>
      </c>
      <c r="M41" s="8">
        <v>246.65</v>
      </c>
      <c r="N41" s="8">
        <f t="shared" si="7"/>
        <v>951.09144246011533</v>
      </c>
      <c r="O41" s="8">
        <f t="shared" si="9"/>
        <v>165.34375</v>
      </c>
      <c r="P41" s="8">
        <f t="shared" si="1"/>
        <v>2110.4551924601155</v>
      </c>
      <c r="Q41" s="8">
        <f t="shared" si="8"/>
        <v>4018.0503849202305</v>
      </c>
      <c r="R41" s="9">
        <f t="shared" si="3"/>
        <v>29343.512694441619</v>
      </c>
    </row>
    <row r="42" spans="1:18" x14ac:dyDescent="0.3">
      <c r="A42" s="3">
        <v>4215</v>
      </c>
      <c r="B42" s="4" t="s">
        <v>33</v>
      </c>
      <c r="C42" s="4">
        <v>11</v>
      </c>
      <c r="D42" s="4" t="s">
        <v>42</v>
      </c>
      <c r="E42" s="8">
        <v>611.30999999999995</v>
      </c>
      <c r="F42" s="8">
        <v>242.4</v>
      </c>
      <c r="G42" s="8">
        <v>931.1088370418579</v>
      </c>
      <c r="H42" s="8">
        <v>132.5</v>
      </c>
      <c r="I42" s="8">
        <v>1917.3188370418579</v>
      </c>
      <c r="J42" s="8">
        <v>3823.477674083716</v>
      </c>
      <c r="K42" s="23">
        <v>26831.303718586012</v>
      </c>
      <c r="L42" s="27">
        <v>622.01</v>
      </c>
      <c r="M42" s="8">
        <v>246.65</v>
      </c>
      <c r="N42" s="8">
        <f t="shared" si="7"/>
        <v>947.40324169009045</v>
      </c>
      <c r="O42" s="8">
        <f t="shared" si="9"/>
        <v>134.81874999999999</v>
      </c>
      <c r="P42" s="8">
        <f t="shared" si="1"/>
        <v>1950.8819916900902</v>
      </c>
      <c r="Q42" s="8">
        <f>(616.34+M42+N42+O42)*2</f>
        <v>3890.4239833801807</v>
      </c>
      <c r="R42" s="9">
        <f t="shared" si="3"/>
        <v>27301.007883661263</v>
      </c>
    </row>
    <row r="43" spans="1:18" x14ac:dyDescent="0.3">
      <c r="A43" s="3">
        <v>4216</v>
      </c>
      <c r="B43" s="4" t="s">
        <v>33</v>
      </c>
      <c r="C43" s="4">
        <v>11</v>
      </c>
      <c r="D43" s="4" t="s">
        <v>43</v>
      </c>
      <c r="E43" s="8">
        <v>611.30999999999995</v>
      </c>
      <c r="F43" s="8">
        <v>242.4</v>
      </c>
      <c r="G43" s="8">
        <v>931.1088370418579</v>
      </c>
      <c r="H43" s="8">
        <v>132.5</v>
      </c>
      <c r="I43" s="8">
        <v>1917.3188370418579</v>
      </c>
      <c r="J43" s="8">
        <v>3823.477674083716</v>
      </c>
      <c r="K43" s="23">
        <v>26831.303718586012</v>
      </c>
      <c r="L43" s="27">
        <v>622.01</v>
      </c>
      <c r="M43" s="8">
        <v>246.65</v>
      </c>
      <c r="N43" s="8">
        <f t="shared" si="7"/>
        <v>947.40324169009045</v>
      </c>
      <c r="O43" s="8">
        <f t="shared" si="9"/>
        <v>134.81874999999999</v>
      </c>
      <c r="P43" s="8">
        <f t="shared" si="1"/>
        <v>1950.8819916900902</v>
      </c>
      <c r="Q43" s="8">
        <f t="shared" ref="Q43:Q55" si="10">(616.34+M43+N43+O43)*2</f>
        <v>3890.4239833801807</v>
      </c>
      <c r="R43" s="9">
        <f t="shared" si="3"/>
        <v>27301.007883661263</v>
      </c>
    </row>
    <row r="44" spans="1:18" x14ac:dyDescent="0.3">
      <c r="A44" s="3">
        <v>4218</v>
      </c>
      <c r="B44" s="4" t="s">
        <v>33</v>
      </c>
      <c r="C44" s="4">
        <v>11</v>
      </c>
      <c r="D44" s="4" t="s">
        <v>44</v>
      </c>
      <c r="E44" s="8">
        <v>611.30999999999995</v>
      </c>
      <c r="F44" s="8">
        <v>242.4</v>
      </c>
      <c r="G44" s="8"/>
      <c r="H44" s="8"/>
      <c r="I44" s="8">
        <v>853.70999999999992</v>
      </c>
      <c r="J44" s="8">
        <v>1696.26</v>
      </c>
      <c r="K44" s="23">
        <v>11940.779999999999</v>
      </c>
      <c r="L44" s="27">
        <v>622.01</v>
      </c>
      <c r="M44" s="8">
        <v>246.65</v>
      </c>
      <c r="N44" s="8">
        <f t="shared" si="7"/>
        <v>0</v>
      </c>
      <c r="O44" s="8"/>
      <c r="P44" s="8">
        <f t="shared" si="1"/>
        <v>868.66</v>
      </c>
      <c r="Q44" s="8">
        <f t="shared" si="10"/>
        <v>1725.98</v>
      </c>
      <c r="R44" s="9">
        <f t="shared" si="3"/>
        <v>12149.9</v>
      </c>
    </row>
    <row r="45" spans="1:18" x14ac:dyDescent="0.3">
      <c r="A45" s="3">
        <v>4213</v>
      </c>
      <c r="B45" s="4" t="s">
        <v>33</v>
      </c>
      <c r="C45" s="4">
        <v>12</v>
      </c>
      <c r="D45" s="4" t="s">
        <v>45</v>
      </c>
      <c r="E45" s="8">
        <v>611.30999999999995</v>
      </c>
      <c r="F45" s="8">
        <v>265.31</v>
      </c>
      <c r="G45" s="8">
        <v>406.4211360617881</v>
      </c>
      <c r="H45" s="8">
        <v>265</v>
      </c>
      <c r="I45" s="8">
        <v>1548.0411360617879</v>
      </c>
      <c r="J45" s="8">
        <v>3084.922272123576</v>
      </c>
      <c r="K45" s="23">
        <v>21661.415904865029</v>
      </c>
      <c r="L45" s="27">
        <v>622.01</v>
      </c>
      <c r="M45" s="8">
        <v>269.95999999999998</v>
      </c>
      <c r="N45" s="8">
        <f t="shared" si="7"/>
        <v>413.5335059428694</v>
      </c>
      <c r="O45" s="8">
        <f>(H45*1.75%)+H45</f>
        <v>269.63749999999999</v>
      </c>
      <c r="P45" s="8">
        <f t="shared" si="1"/>
        <v>1575.1410059428695</v>
      </c>
      <c r="Q45" s="8">
        <f t="shared" si="10"/>
        <v>3138.9420118857388</v>
      </c>
      <c r="R45" s="9">
        <f t="shared" si="3"/>
        <v>22040.634083200173</v>
      </c>
    </row>
    <row r="46" spans="1:18" x14ac:dyDescent="0.3">
      <c r="A46" s="3">
        <v>4222</v>
      </c>
      <c r="B46" s="4" t="s">
        <v>33</v>
      </c>
      <c r="C46" s="4">
        <v>12</v>
      </c>
      <c r="D46" s="4" t="s">
        <v>46</v>
      </c>
      <c r="E46" s="8">
        <v>611.30999999999995</v>
      </c>
      <c r="F46" s="8">
        <v>265.31</v>
      </c>
      <c r="G46" s="8">
        <v>696.37173876842496</v>
      </c>
      <c r="H46" s="8">
        <v>265</v>
      </c>
      <c r="I46" s="8">
        <v>1837.991738768425</v>
      </c>
      <c r="J46" s="8">
        <v>3664.8234775368501</v>
      </c>
      <c r="K46" s="23">
        <v>25720.724342757949</v>
      </c>
      <c r="L46" s="27">
        <v>622.01</v>
      </c>
      <c r="M46" s="8">
        <v>269.95999999999998</v>
      </c>
      <c r="N46" s="8">
        <f t="shared" si="7"/>
        <v>708.55824419687235</v>
      </c>
      <c r="O46" s="8">
        <f>(H46*1.75%)+H46</f>
        <v>269.63749999999999</v>
      </c>
      <c r="P46" s="8">
        <f t="shared" si="1"/>
        <v>1870.1657441968725</v>
      </c>
      <c r="Q46" s="8">
        <f t="shared" si="10"/>
        <v>3728.9914883937449</v>
      </c>
      <c r="R46" s="9">
        <f t="shared" si="3"/>
        <v>26170.980418756215</v>
      </c>
    </row>
    <row r="47" spans="1:18" x14ac:dyDescent="0.3">
      <c r="A47" s="3">
        <v>4214</v>
      </c>
      <c r="B47" s="4" t="s">
        <v>33</v>
      </c>
      <c r="C47" s="4">
        <v>12</v>
      </c>
      <c r="D47" s="4" t="s">
        <v>47</v>
      </c>
      <c r="E47" s="8">
        <v>611.30999999999995</v>
      </c>
      <c r="F47" s="8">
        <v>265.31</v>
      </c>
      <c r="G47" s="8">
        <v>406.4211360617881</v>
      </c>
      <c r="H47" s="8">
        <v>265</v>
      </c>
      <c r="I47" s="8">
        <v>1548.0411360617879</v>
      </c>
      <c r="J47" s="8">
        <v>3084.922272123576</v>
      </c>
      <c r="K47" s="23">
        <v>21661.415904865029</v>
      </c>
      <c r="L47" s="27">
        <v>622.01</v>
      </c>
      <c r="M47" s="8">
        <v>269.95999999999998</v>
      </c>
      <c r="N47" s="8">
        <f t="shared" si="7"/>
        <v>413.5335059428694</v>
      </c>
      <c r="O47" s="8">
        <f>(H47*1.75%)+H47</f>
        <v>269.63749999999999</v>
      </c>
      <c r="P47" s="8">
        <f t="shared" si="1"/>
        <v>1575.1410059428695</v>
      </c>
      <c r="Q47" s="8">
        <f t="shared" si="10"/>
        <v>3138.9420118857388</v>
      </c>
      <c r="R47" s="9">
        <f t="shared" si="3"/>
        <v>22040.634083200173</v>
      </c>
    </row>
    <row r="48" spans="1:18" x14ac:dyDescent="0.3">
      <c r="A48" s="3">
        <v>4223</v>
      </c>
      <c r="B48" s="4" t="s">
        <v>33</v>
      </c>
      <c r="C48" s="4">
        <v>12</v>
      </c>
      <c r="D48" s="4" t="s">
        <v>48</v>
      </c>
      <c r="E48" s="8">
        <v>611.30999999999995</v>
      </c>
      <c r="F48" s="8">
        <v>265.31</v>
      </c>
      <c r="G48" s="8">
        <v>738.27771422275907</v>
      </c>
      <c r="H48" s="8">
        <v>265</v>
      </c>
      <c r="I48" s="8">
        <v>1879.8977142227591</v>
      </c>
      <c r="J48" s="8">
        <v>3748.6354284455183</v>
      </c>
      <c r="K48" s="23">
        <v>26307.407999118626</v>
      </c>
      <c r="L48" s="27">
        <v>622.01</v>
      </c>
      <c r="M48" s="8">
        <v>269.95999999999998</v>
      </c>
      <c r="N48" s="8">
        <f t="shared" si="7"/>
        <v>751.19757422165731</v>
      </c>
      <c r="O48" s="8">
        <f>(H48*1.75%)+H48</f>
        <v>269.63749999999999</v>
      </c>
      <c r="P48" s="8">
        <f t="shared" si="1"/>
        <v>1912.8050742216574</v>
      </c>
      <c r="Q48" s="8">
        <f t="shared" si="10"/>
        <v>3814.2701484433146</v>
      </c>
      <c r="R48" s="9">
        <f t="shared" si="3"/>
        <v>26767.931039103205</v>
      </c>
    </row>
    <row r="49" spans="1:18" x14ac:dyDescent="0.3">
      <c r="A49" s="3">
        <v>4220</v>
      </c>
      <c r="B49" s="4" t="s">
        <v>33</v>
      </c>
      <c r="C49" s="4">
        <v>13</v>
      </c>
      <c r="D49" s="4" t="s">
        <v>49</v>
      </c>
      <c r="E49" s="8">
        <v>611.30999999999995</v>
      </c>
      <c r="F49" s="8">
        <v>288.22000000000003</v>
      </c>
      <c r="G49" s="8">
        <v>786.62265713074646</v>
      </c>
      <c r="H49" s="8"/>
      <c r="I49" s="8">
        <v>1686.1526571307463</v>
      </c>
      <c r="J49" s="8">
        <v>3361.1453142614928</v>
      </c>
      <c r="K49" s="23">
        <v>23594.97719983045</v>
      </c>
      <c r="L49" s="27">
        <v>622.01</v>
      </c>
      <c r="M49" s="8">
        <v>293.27999999999997</v>
      </c>
      <c r="N49" s="8">
        <f t="shared" si="7"/>
        <v>800.38855363053449</v>
      </c>
      <c r="O49" s="8"/>
      <c r="P49" s="8">
        <f t="shared" si="1"/>
        <v>1715.6785536305345</v>
      </c>
      <c r="Q49" s="8">
        <f t="shared" si="10"/>
        <v>3420.0171072610692</v>
      </c>
      <c r="R49" s="9">
        <f t="shared" si="3"/>
        <v>24008.159750827483</v>
      </c>
    </row>
    <row r="50" spans="1:18" x14ac:dyDescent="0.3">
      <c r="A50" s="3">
        <v>4230</v>
      </c>
      <c r="B50" s="4" t="s">
        <v>33</v>
      </c>
      <c r="C50" s="4">
        <v>12</v>
      </c>
      <c r="D50" s="4" t="s">
        <v>50</v>
      </c>
      <c r="E50" s="8">
        <v>611.30999999999995</v>
      </c>
      <c r="F50" s="8">
        <v>265.31</v>
      </c>
      <c r="G50" s="8">
        <v>738.27771422275907</v>
      </c>
      <c r="H50" s="8"/>
      <c r="I50" s="8">
        <v>1614.8977142227591</v>
      </c>
      <c r="J50" s="8">
        <v>3218.6354284455183</v>
      </c>
      <c r="K50" s="23">
        <v>22597.407999118626</v>
      </c>
      <c r="L50" s="27">
        <v>622.01</v>
      </c>
      <c r="M50" s="8">
        <v>269.95999999999998</v>
      </c>
      <c r="N50" s="8">
        <f t="shared" si="7"/>
        <v>751.19757422165731</v>
      </c>
      <c r="O50" s="8"/>
      <c r="P50" s="8">
        <f t="shared" si="1"/>
        <v>1643.1675742216573</v>
      </c>
      <c r="Q50" s="8">
        <f t="shared" si="10"/>
        <v>3274.9951484433145</v>
      </c>
      <c r="R50" s="9">
        <f t="shared" si="3"/>
        <v>22993.006039103202</v>
      </c>
    </row>
    <row r="51" spans="1:18" x14ac:dyDescent="0.3">
      <c r="A51" s="3">
        <v>4310</v>
      </c>
      <c r="B51" s="4" t="s">
        <v>33</v>
      </c>
      <c r="C51" s="4">
        <v>12</v>
      </c>
      <c r="D51" s="4" t="s">
        <v>51</v>
      </c>
      <c r="E51" s="8">
        <v>611.30999999999995</v>
      </c>
      <c r="F51" s="8">
        <v>265.31</v>
      </c>
      <c r="G51" s="8">
        <v>738.27771422275907</v>
      </c>
      <c r="H51" s="8"/>
      <c r="I51" s="8">
        <v>1614.8977142227591</v>
      </c>
      <c r="J51" s="8">
        <v>3218.6354284455183</v>
      </c>
      <c r="K51" s="23">
        <v>22597.407999118626</v>
      </c>
      <c r="L51" s="27">
        <v>622.01</v>
      </c>
      <c r="M51" s="8">
        <v>269.95999999999998</v>
      </c>
      <c r="N51" s="8">
        <f t="shared" si="7"/>
        <v>751.19757422165731</v>
      </c>
      <c r="O51" s="8"/>
      <c r="P51" s="8">
        <f t="shared" si="1"/>
        <v>1643.1675742216573</v>
      </c>
      <c r="Q51" s="8">
        <f t="shared" si="10"/>
        <v>3274.9951484433145</v>
      </c>
      <c r="R51" s="9">
        <f t="shared" si="3"/>
        <v>22993.006039103202</v>
      </c>
    </row>
    <row r="52" spans="1:18" x14ac:dyDescent="0.3">
      <c r="A52" s="3">
        <v>4260</v>
      </c>
      <c r="B52" s="4" t="s">
        <v>33</v>
      </c>
      <c r="C52" s="4">
        <v>12</v>
      </c>
      <c r="D52" s="4" t="s">
        <v>52</v>
      </c>
      <c r="E52" s="8">
        <v>611.30999999999995</v>
      </c>
      <c r="F52" s="8">
        <v>265.31</v>
      </c>
      <c r="G52" s="8">
        <v>1047.796255220444</v>
      </c>
      <c r="H52" s="8"/>
      <c r="I52" s="8">
        <v>1924.4162552204439</v>
      </c>
      <c r="J52" s="8">
        <v>3837.6725104408879</v>
      </c>
      <c r="K52" s="23">
        <v>26930.667573086215</v>
      </c>
      <c r="L52" s="27">
        <v>622.01</v>
      </c>
      <c r="M52" s="8">
        <v>269.95999999999998</v>
      </c>
      <c r="N52" s="8">
        <f t="shared" si="7"/>
        <v>1066.1326896868018</v>
      </c>
      <c r="O52" s="8"/>
      <c r="P52" s="8">
        <f t="shared" si="1"/>
        <v>1958.1026896868018</v>
      </c>
      <c r="Q52" s="8">
        <f t="shared" si="10"/>
        <v>3904.8653793736034</v>
      </c>
      <c r="R52" s="9">
        <f t="shared" si="3"/>
        <v>27402.097655615227</v>
      </c>
    </row>
    <row r="53" spans="1:18" x14ac:dyDescent="0.3">
      <c r="A53" s="3">
        <v>4240</v>
      </c>
      <c r="B53" s="4" t="s">
        <v>33</v>
      </c>
      <c r="C53" s="4">
        <v>11</v>
      </c>
      <c r="D53" s="4" t="s">
        <v>53</v>
      </c>
      <c r="E53" s="8">
        <v>611.30999999999995</v>
      </c>
      <c r="F53" s="8">
        <v>242.4</v>
      </c>
      <c r="G53" s="8">
        <v>797.16367026174703</v>
      </c>
      <c r="H53" s="8">
        <v>265</v>
      </c>
      <c r="I53" s="8">
        <v>1915.8736702617471</v>
      </c>
      <c r="J53" s="8">
        <v>3820.5873405234943</v>
      </c>
      <c r="K53" s="23">
        <v>26811.071383664457</v>
      </c>
      <c r="L53" s="27">
        <v>622.01</v>
      </c>
      <c r="M53" s="8">
        <v>246.65</v>
      </c>
      <c r="N53" s="8">
        <f t="shared" si="7"/>
        <v>811.11403449132763</v>
      </c>
      <c r="O53" s="8">
        <f>(H53*1.75%)+H53</f>
        <v>269.63749999999999</v>
      </c>
      <c r="P53" s="8">
        <f t="shared" si="1"/>
        <v>1949.4115344913278</v>
      </c>
      <c r="Q53" s="8">
        <f t="shared" si="10"/>
        <v>3887.4830689826554</v>
      </c>
      <c r="R53" s="9">
        <f t="shared" si="3"/>
        <v>27280.421482878588</v>
      </c>
    </row>
    <row r="54" spans="1:18" x14ac:dyDescent="0.3">
      <c r="A54" s="3">
        <v>4270</v>
      </c>
      <c r="B54" s="4" t="s">
        <v>24</v>
      </c>
      <c r="C54" s="4">
        <v>13</v>
      </c>
      <c r="D54" s="4" t="s">
        <v>54</v>
      </c>
      <c r="E54" s="8">
        <v>734.51</v>
      </c>
      <c r="F54" s="8">
        <v>288.22000000000003</v>
      </c>
      <c r="G54" s="8">
        <v>793.8240477847628</v>
      </c>
      <c r="H54" s="8"/>
      <c r="I54" s="8">
        <v>1816.5540477847628</v>
      </c>
      <c r="J54" s="8">
        <v>3433.728095569526</v>
      </c>
      <c r="K54" s="23">
        <v>25232.376668986682</v>
      </c>
      <c r="L54" s="27">
        <v>747.37</v>
      </c>
      <c r="M54" s="8">
        <v>293.27999999999997</v>
      </c>
      <c r="N54" s="8">
        <f t="shared" si="7"/>
        <v>807.71596862099614</v>
      </c>
      <c r="O54" s="8"/>
      <c r="P54" s="8">
        <f t="shared" si="1"/>
        <v>1848.3659686209962</v>
      </c>
      <c r="Q54" s="8">
        <f>(645.94+M54+N54+O54)*2</f>
        <v>3493.8719372419923</v>
      </c>
      <c r="R54" s="9">
        <f t="shared" si="3"/>
        <v>25674.263560693948</v>
      </c>
    </row>
    <row r="55" spans="1:18" x14ac:dyDescent="0.3">
      <c r="A55" s="3">
        <v>4320</v>
      </c>
      <c r="B55" s="4" t="s">
        <v>33</v>
      </c>
      <c r="C55" s="4">
        <v>11</v>
      </c>
      <c r="D55" s="4" t="s">
        <v>55</v>
      </c>
      <c r="E55" s="8">
        <v>611.30999999999995</v>
      </c>
      <c r="F55" s="8">
        <v>242.4</v>
      </c>
      <c r="G55" s="8">
        <v>761.17411706196719</v>
      </c>
      <c r="H55" s="8"/>
      <c r="I55" s="8">
        <v>1614.8841170619671</v>
      </c>
      <c r="J55" s="8">
        <v>3218.6082341239344</v>
      </c>
      <c r="K55" s="23">
        <v>22597.21763886754</v>
      </c>
      <c r="L55" s="27">
        <v>622.01</v>
      </c>
      <c r="M55" s="8">
        <v>246.65</v>
      </c>
      <c r="N55" s="8">
        <f t="shared" si="7"/>
        <v>774.49466411055164</v>
      </c>
      <c r="O55" s="8"/>
      <c r="P55" s="8">
        <f t="shared" si="1"/>
        <v>1643.1546641105515</v>
      </c>
      <c r="Q55" s="8">
        <f t="shared" si="10"/>
        <v>3274.9693282211033</v>
      </c>
      <c r="R55" s="9">
        <f t="shared" si="3"/>
        <v>22992.825297547723</v>
      </c>
    </row>
    <row r="56" spans="1:18" x14ac:dyDescent="0.3">
      <c r="A56" s="3">
        <v>5210</v>
      </c>
      <c r="B56" s="4" t="s">
        <v>56</v>
      </c>
      <c r="C56" s="4">
        <v>11</v>
      </c>
      <c r="D56" s="4" t="s">
        <v>57</v>
      </c>
      <c r="E56" s="8">
        <v>559.5</v>
      </c>
      <c r="F56" s="8">
        <v>242.4</v>
      </c>
      <c r="G56" s="8">
        <v>812.9770170619671</v>
      </c>
      <c r="H56" s="8"/>
      <c r="I56" s="8">
        <v>1614.8770170619671</v>
      </c>
      <c r="J56" s="8">
        <v>3229.7540341239342</v>
      </c>
      <c r="K56" s="23">
        <v>22608.278238867537</v>
      </c>
      <c r="L56" s="27">
        <v>569.29999999999995</v>
      </c>
      <c r="M56" s="8">
        <v>246.65</v>
      </c>
      <c r="N56" s="8">
        <f t="shared" si="7"/>
        <v>827.2041148605515</v>
      </c>
      <c r="O56" s="8"/>
      <c r="P56" s="8">
        <f t="shared" si="1"/>
        <v>1643.1541148605515</v>
      </c>
      <c r="Q56" s="8">
        <f>(569.3+M56+N56+O56)*2</f>
        <v>3286.3082297211031</v>
      </c>
      <c r="R56" s="9">
        <f t="shared" si="3"/>
        <v>23004.157608047721</v>
      </c>
    </row>
    <row r="57" spans="1:18" x14ac:dyDescent="0.3">
      <c r="A57" s="3">
        <v>5220</v>
      </c>
      <c r="B57" s="4" t="s">
        <v>33</v>
      </c>
      <c r="C57" s="4">
        <v>11</v>
      </c>
      <c r="D57" s="4" t="s">
        <v>58</v>
      </c>
      <c r="E57" s="8">
        <v>611.30999999999995</v>
      </c>
      <c r="F57" s="8">
        <v>242.4</v>
      </c>
      <c r="G57" s="8">
        <v>752.61725373010177</v>
      </c>
      <c r="H57" s="8"/>
      <c r="I57" s="8">
        <v>1606.3272537301018</v>
      </c>
      <c r="J57" s="8">
        <v>3201.4945074602037</v>
      </c>
      <c r="K57" s="23">
        <v>22477.421552221425</v>
      </c>
      <c r="L57" s="27">
        <v>622.01</v>
      </c>
      <c r="M57" s="8">
        <v>246.65</v>
      </c>
      <c r="N57" s="8">
        <f t="shared" si="7"/>
        <v>765.78805567037853</v>
      </c>
      <c r="O57" s="8"/>
      <c r="P57" s="8">
        <f t="shared" si="1"/>
        <v>1634.4480556703784</v>
      </c>
      <c r="Q57" s="8">
        <f>(616.34+M57+N57+O57)*2</f>
        <v>3257.5561113407571</v>
      </c>
      <c r="R57" s="9">
        <f t="shared" si="3"/>
        <v>22870.932779385297</v>
      </c>
    </row>
    <row r="58" spans="1:18" x14ac:dyDescent="0.3">
      <c r="A58" s="3">
        <v>5225</v>
      </c>
      <c r="B58" s="4" t="s">
        <v>56</v>
      </c>
      <c r="C58" s="4">
        <v>11</v>
      </c>
      <c r="D58" s="4" t="s">
        <v>58</v>
      </c>
      <c r="E58" s="8">
        <v>559.5</v>
      </c>
      <c r="F58" s="8">
        <v>242.4</v>
      </c>
      <c r="G58" s="8">
        <v>751.09311602762614</v>
      </c>
      <c r="H58" s="8"/>
      <c r="I58" s="8">
        <v>1552.993116027626</v>
      </c>
      <c r="J58" s="8">
        <v>3105.986232055252</v>
      </c>
      <c r="K58" s="23">
        <v>21741.903624386763</v>
      </c>
      <c r="L58" s="27">
        <v>569.29999999999995</v>
      </c>
      <c r="M58" s="8">
        <v>246.65</v>
      </c>
      <c r="N58" s="8">
        <f t="shared" si="7"/>
        <v>764.23724555810963</v>
      </c>
      <c r="O58" s="8"/>
      <c r="P58" s="8">
        <f t="shared" si="1"/>
        <v>1580.1872455581097</v>
      </c>
      <c r="Q58" s="8">
        <f>(569.3+M58+N58+O58)*2</f>
        <v>3160.3744911162194</v>
      </c>
      <c r="R58" s="9">
        <f t="shared" si="3"/>
        <v>22122.621437813534</v>
      </c>
    </row>
    <row r="59" spans="1:18" x14ac:dyDescent="0.3">
      <c r="A59" s="3">
        <v>5230</v>
      </c>
      <c r="B59" s="4" t="s">
        <v>56</v>
      </c>
      <c r="C59" s="4">
        <v>11</v>
      </c>
      <c r="D59" s="4" t="s">
        <v>59</v>
      </c>
      <c r="E59" s="8">
        <v>559.5</v>
      </c>
      <c r="F59" s="8">
        <v>242.4</v>
      </c>
      <c r="G59" s="8">
        <v>691.93327112080453</v>
      </c>
      <c r="H59" s="8"/>
      <c r="I59" s="8">
        <v>1493.8332711208045</v>
      </c>
      <c r="J59" s="8">
        <v>2987.666542241609</v>
      </c>
      <c r="K59" s="23">
        <v>20913.665795691264</v>
      </c>
      <c r="L59" s="27">
        <v>569.29999999999995</v>
      </c>
      <c r="M59" s="8">
        <v>246.65</v>
      </c>
      <c r="N59" s="8">
        <f t="shared" si="7"/>
        <v>704.0421033654186</v>
      </c>
      <c r="O59" s="8"/>
      <c r="P59" s="8">
        <f t="shared" si="1"/>
        <v>1519.9921033654186</v>
      </c>
      <c r="Q59" s="8">
        <f t="shared" ref="Q59:Q62" si="11">(569.3+M59+N59+O59)*2</f>
        <v>3039.9842067308373</v>
      </c>
      <c r="R59" s="9">
        <f t="shared" si="3"/>
        <v>21279.88944711586</v>
      </c>
    </row>
    <row r="60" spans="1:18" x14ac:dyDescent="0.3">
      <c r="A60" s="3">
        <v>5280</v>
      </c>
      <c r="B60" s="4" t="s">
        <v>56</v>
      </c>
      <c r="C60" s="4">
        <v>11</v>
      </c>
      <c r="D60" s="4" t="s">
        <v>60</v>
      </c>
      <c r="E60" s="8">
        <v>559.5</v>
      </c>
      <c r="F60" s="8">
        <v>242.4</v>
      </c>
      <c r="G60" s="8">
        <v>413.03983003458717</v>
      </c>
      <c r="H60" s="8"/>
      <c r="I60" s="8">
        <v>1214.9398300345872</v>
      </c>
      <c r="J60" s="8">
        <v>2429.8796600691744</v>
      </c>
      <c r="K60" s="23">
        <v>17009.15762048422</v>
      </c>
      <c r="L60" s="27">
        <v>569.29999999999995</v>
      </c>
      <c r="M60" s="8">
        <v>246.65</v>
      </c>
      <c r="N60" s="8">
        <f t="shared" si="7"/>
        <v>420.26802706019242</v>
      </c>
      <c r="O60" s="8"/>
      <c r="P60" s="8">
        <f t="shared" si="1"/>
        <v>1236.2180270601923</v>
      </c>
      <c r="Q60" s="8">
        <f t="shared" si="11"/>
        <v>2472.4360541203846</v>
      </c>
      <c r="R60" s="9">
        <f t="shared" si="3"/>
        <v>17307.052378842694</v>
      </c>
    </row>
    <row r="61" spans="1:18" x14ac:dyDescent="0.3">
      <c r="A61" s="3">
        <v>5240</v>
      </c>
      <c r="B61" s="4" t="s">
        <v>56</v>
      </c>
      <c r="C61" s="4">
        <v>11</v>
      </c>
      <c r="D61" s="4" t="s">
        <v>61</v>
      </c>
      <c r="E61" s="8">
        <v>559.5</v>
      </c>
      <c r="F61" s="8">
        <v>242.4</v>
      </c>
      <c r="G61" s="8">
        <v>697.55813510930909</v>
      </c>
      <c r="H61" s="8"/>
      <c r="I61" s="8">
        <v>1499.4581351093091</v>
      </c>
      <c r="J61" s="8">
        <v>2998.9162702186181</v>
      </c>
      <c r="K61" s="23">
        <v>20992.413891530327</v>
      </c>
      <c r="L61" s="27">
        <v>569.29999999999995</v>
      </c>
      <c r="M61" s="8">
        <v>246.65</v>
      </c>
      <c r="N61" s="8">
        <f t="shared" si="7"/>
        <v>709.76540247372202</v>
      </c>
      <c r="O61" s="8"/>
      <c r="P61" s="8">
        <f t="shared" si="1"/>
        <v>1525.715402473722</v>
      </c>
      <c r="Q61" s="8">
        <f t="shared" si="11"/>
        <v>3051.4308049474439</v>
      </c>
      <c r="R61" s="9">
        <f t="shared" si="3"/>
        <v>21360.015634632109</v>
      </c>
    </row>
    <row r="62" spans="1:18" ht="14.4" thickBot="1" x14ac:dyDescent="0.35">
      <c r="A62" s="6">
        <v>5290</v>
      </c>
      <c r="B62" s="7" t="s">
        <v>56</v>
      </c>
      <c r="C62" s="7">
        <v>11</v>
      </c>
      <c r="D62" s="7" t="s">
        <v>62</v>
      </c>
      <c r="E62" s="10">
        <v>559.5</v>
      </c>
      <c r="F62" s="10">
        <v>242.4</v>
      </c>
      <c r="G62" s="10">
        <v>413.03983003458717</v>
      </c>
      <c r="H62" s="10">
        <v>170</v>
      </c>
      <c r="I62" s="10">
        <v>1384.9398300345872</v>
      </c>
      <c r="J62" s="10">
        <v>2769.8796600691744</v>
      </c>
      <c r="K62" s="25">
        <v>19389.15762048422</v>
      </c>
      <c r="L62" s="29">
        <v>569.29999999999995</v>
      </c>
      <c r="M62" s="10">
        <v>246.65</v>
      </c>
      <c r="N62" s="10">
        <f t="shared" si="7"/>
        <v>420.26802706019242</v>
      </c>
      <c r="O62" s="10">
        <f>(H62*1.75%)+H62</f>
        <v>172.97499999999999</v>
      </c>
      <c r="P62" s="10">
        <f t="shared" si="1"/>
        <v>1409.1930270601922</v>
      </c>
      <c r="Q62" s="10">
        <f t="shared" si="11"/>
        <v>2818.3860541203844</v>
      </c>
      <c r="R62" s="11">
        <f t="shared" si="3"/>
        <v>19728.702378842689</v>
      </c>
    </row>
  </sheetData>
  <mergeCells count="1">
    <mergeCell ref="A1:R1"/>
  </mergeCells>
  <pageMargins left="0.23622047244094491" right="0.23622047244094491" top="0.15748031496062992" bottom="0.15748031496062992" header="0.31496062992125984" footer="0.31496062992125984"/>
  <pageSetup paperSize="9" scale="9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8" sqref="D28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1R 2018</vt:lpstr>
      <vt:lpstr>2N 2018</vt:lpstr>
      <vt:lpstr>Hoja2</vt:lpstr>
    </vt:vector>
  </TitlesOfParts>
  <Company>Ajuntament de Castelldefels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Aylagas Cristobal, Lourdes</dc:creator>
  <cp:lastModifiedBy>Padilla Bermejo, Claudia</cp:lastModifiedBy>
  <cp:lastPrinted>2018-11-13T09:06:40Z</cp:lastPrinted>
  <dcterms:created xsi:type="dcterms:W3CDTF">2017-04-28T12:42:19Z</dcterms:created>
  <dcterms:modified xsi:type="dcterms:W3CDTF">2018-11-13T09:07:07Z</dcterms:modified>
</cp:coreProperties>
</file>