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CXAVIER\Feines\Santa Coloma de Cervelló\Mod. PR RICG\"/>
    </mc:Choice>
  </mc:AlternateContent>
  <bookViews>
    <workbookView xWindow="0" yWindow="0" windowWidth="15360" windowHeight="70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Q104" i="1" l="1"/>
  <c r="L137" i="1" l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T22" i="1"/>
  <c r="S22" i="1"/>
  <c r="R22" i="1"/>
  <c r="P22" i="1"/>
  <c r="O22" i="1"/>
  <c r="N22" i="1"/>
  <c r="M22" i="1"/>
  <c r="K22" i="1"/>
  <c r="J22" i="1"/>
  <c r="I22" i="1"/>
  <c r="H22" i="1"/>
  <c r="G22" i="1"/>
  <c r="F22" i="1"/>
  <c r="E22" i="1"/>
  <c r="D22" i="1"/>
  <c r="L21" i="1"/>
  <c r="Q21" i="1" s="1"/>
  <c r="L95" i="1"/>
  <c r="Q95" i="1" s="1"/>
  <c r="L94" i="1"/>
  <c r="Q94" i="1" s="1"/>
  <c r="L93" i="1"/>
  <c r="Q93" i="1" s="1"/>
  <c r="L90" i="1"/>
  <c r="Q90" i="1" s="1"/>
  <c r="L92" i="1"/>
  <c r="Q92" i="1" s="1"/>
  <c r="L91" i="1"/>
  <c r="Q91" i="1" s="1"/>
  <c r="L89" i="1"/>
  <c r="Q89" i="1" s="1"/>
  <c r="L88" i="1"/>
  <c r="Q88" i="1" s="1"/>
  <c r="L87" i="1"/>
  <c r="Q87" i="1" s="1"/>
  <c r="T41" i="1"/>
  <c r="S41" i="1"/>
  <c r="R41" i="1"/>
  <c r="P41" i="1"/>
  <c r="O41" i="1"/>
  <c r="N41" i="1"/>
  <c r="M41" i="1"/>
  <c r="K41" i="1"/>
  <c r="J41" i="1"/>
  <c r="I41" i="1"/>
  <c r="H41" i="1"/>
  <c r="G41" i="1"/>
  <c r="F41" i="1"/>
  <c r="E41" i="1"/>
  <c r="D41" i="1"/>
  <c r="L40" i="1"/>
  <c r="Q40" i="1" s="1"/>
  <c r="L39" i="1"/>
  <c r="Q39" i="1" s="1"/>
  <c r="L86" i="1"/>
  <c r="Q86" i="1" s="1"/>
  <c r="L85" i="1"/>
  <c r="Q85" i="1" s="1"/>
  <c r="L84" i="1"/>
  <c r="Q84" i="1" s="1"/>
  <c r="L83" i="1"/>
  <c r="Q83" i="1" s="1"/>
  <c r="L82" i="1"/>
  <c r="Q82" i="1" s="1"/>
  <c r="L81" i="1"/>
  <c r="Q81" i="1" s="1"/>
  <c r="L80" i="1"/>
  <c r="Q80" i="1" s="1"/>
  <c r="L79" i="1"/>
  <c r="Q79" i="1" s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E78" i="1"/>
  <c r="D78" i="1"/>
  <c r="L75" i="1"/>
  <c r="Q75" i="1" s="1"/>
  <c r="L74" i="1"/>
  <c r="Q74" i="1" s="1"/>
  <c r="L73" i="1"/>
  <c r="Q73" i="1" s="1"/>
  <c r="L72" i="1"/>
  <c r="Q72" i="1" s="1"/>
  <c r="L57" i="1"/>
  <c r="Q57" i="1" s="1"/>
  <c r="L56" i="1"/>
  <c r="Q56" i="1" s="1"/>
  <c r="L52" i="1"/>
  <c r="Q52" i="1" s="1"/>
  <c r="L51" i="1"/>
  <c r="Q51" i="1" s="1"/>
  <c r="L50" i="1"/>
  <c r="Q50" i="1" s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T45" i="1"/>
  <c r="S45" i="1"/>
  <c r="R45" i="1"/>
  <c r="P45" i="1"/>
  <c r="O45" i="1"/>
  <c r="N45" i="1"/>
  <c r="M45" i="1"/>
  <c r="K45" i="1"/>
  <c r="J45" i="1"/>
  <c r="I45" i="1"/>
  <c r="H45" i="1"/>
  <c r="G45" i="1"/>
  <c r="F45" i="1"/>
  <c r="E45" i="1"/>
  <c r="D45" i="1"/>
  <c r="L43" i="1"/>
  <c r="Q43" i="1" s="1"/>
  <c r="Q45" i="1" s="1"/>
  <c r="L42" i="1"/>
  <c r="Q42" i="1" s="1"/>
  <c r="L38" i="1"/>
  <c r="Q38" i="1" s="1"/>
  <c r="T37" i="1"/>
  <c r="S37" i="1"/>
  <c r="R37" i="1"/>
  <c r="P37" i="1"/>
  <c r="O37" i="1"/>
  <c r="N37" i="1"/>
  <c r="M37" i="1"/>
  <c r="K37" i="1"/>
  <c r="J37" i="1"/>
  <c r="I37" i="1"/>
  <c r="H37" i="1"/>
  <c r="G37" i="1"/>
  <c r="F37" i="1"/>
  <c r="E37" i="1"/>
  <c r="D37" i="1"/>
  <c r="L36" i="1"/>
  <c r="Q36" i="1" s="1"/>
  <c r="L35" i="1"/>
  <c r="Q35" i="1" s="1"/>
  <c r="Q41" i="1" l="1"/>
  <c r="L41" i="1"/>
  <c r="Q37" i="1"/>
  <c r="L45" i="1"/>
  <c r="L37" i="1"/>
  <c r="T34" i="1" l="1"/>
  <c r="S34" i="1"/>
  <c r="R34" i="1"/>
  <c r="P34" i="1"/>
  <c r="O34" i="1"/>
  <c r="N34" i="1"/>
  <c r="M34" i="1"/>
  <c r="K34" i="1"/>
  <c r="J34" i="1"/>
  <c r="I34" i="1"/>
  <c r="H34" i="1"/>
  <c r="G34" i="1"/>
  <c r="F34" i="1"/>
  <c r="E34" i="1"/>
  <c r="D34" i="1"/>
  <c r="L33" i="1"/>
  <c r="Q33" i="1" s="1"/>
  <c r="L32" i="1"/>
  <c r="Q32" i="1" s="1"/>
  <c r="L31" i="1"/>
  <c r="Q31" i="1" s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L23" i="1"/>
  <c r="Q23" i="1" s="1"/>
  <c r="L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L15" i="1"/>
  <c r="Q15" i="1" s="1"/>
  <c r="T14" i="1"/>
  <c r="S14" i="1"/>
  <c r="R14" i="1"/>
  <c r="P14" i="1"/>
  <c r="O14" i="1"/>
  <c r="N14" i="1"/>
  <c r="M14" i="1"/>
  <c r="K14" i="1"/>
  <c r="J14" i="1"/>
  <c r="I14" i="1"/>
  <c r="H14" i="1"/>
  <c r="G14" i="1"/>
  <c r="F14" i="1"/>
  <c r="E14" i="1"/>
  <c r="D14" i="1"/>
  <c r="L13" i="1"/>
  <c r="Q13" i="1" s="1"/>
  <c r="L12" i="1"/>
  <c r="Q12" i="1" s="1"/>
  <c r="Q20" i="1" l="1"/>
  <c r="Q22" i="1" s="1"/>
  <c r="L22" i="1"/>
  <c r="Q34" i="1"/>
  <c r="Q14" i="1"/>
  <c r="L34" i="1"/>
  <c r="L14" i="1"/>
  <c r="L11" i="1"/>
  <c r="Q11" i="1" s="1"/>
  <c r="T10" i="1"/>
  <c r="S10" i="1"/>
  <c r="R10" i="1"/>
  <c r="P10" i="1"/>
  <c r="O10" i="1"/>
  <c r="N10" i="1"/>
  <c r="M10" i="1"/>
  <c r="J10" i="1"/>
  <c r="K10" i="1"/>
  <c r="I10" i="1"/>
  <c r="H10" i="1"/>
  <c r="G10" i="1"/>
  <c r="F10" i="1"/>
  <c r="E10" i="1"/>
  <c r="D10" i="1"/>
  <c r="L8" i="1"/>
  <c r="Q8" i="1" s="1"/>
  <c r="L7" i="1"/>
  <c r="Q7" i="1" s="1"/>
  <c r="L6" i="1"/>
  <c r="Q6" i="1" s="1"/>
  <c r="L5" i="1"/>
  <c r="Q5" i="1" s="1"/>
  <c r="L4" i="1"/>
  <c r="Q4" i="1" s="1"/>
  <c r="L3" i="1"/>
  <c r="Q3" i="1" s="1"/>
  <c r="Q10" i="1" l="1"/>
  <c r="L10" i="1"/>
  <c r="Q137" i="1"/>
</calcChain>
</file>

<file path=xl/sharedStrings.xml><?xml version="1.0" encoding="utf-8"?>
<sst xmlns="http://schemas.openxmlformats.org/spreadsheetml/2006/main" count="285" uniqueCount="244">
  <si>
    <t xml:space="preserve">PLACES DE PARKING  </t>
  </si>
  <si>
    <t>DRETS UTS.ADJ</t>
  </si>
  <si>
    <t xml:space="preserve">ADJUDICATS PERCENT </t>
  </si>
  <si>
    <t>DIFEREN
DRETS</t>
  </si>
  <si>
    <t>INDEMNIZ. APROF.</t>
  </si>
  <si>
    <t>INDEMNIZ. 
ENDER. EDIF</t>
  </si>
  <si>
    <t>INDEMNIZ.
ADJUD. EDIF</t>
  </si>
  <si>
    <t>INDEMNIZ. A COMPTE</t>
  </si>
  <si>
    <t xml:space="preserve">
INDEMNITZ.  ACTIVITATS</t>
  </si>
  <si>
    <t>TOTAL INDEMNITZ.</t>
  </si>
  <si>
    <t xml:space="preserve">
CESSIÓ APROF AJUNT</t>
  </si>
  <si>
    <t>COST DE GESTIÓ</t>
  </si>
  <si>
    <t>COST URBANITZ.</t>
  </si>
  <si>
    <t>COST PARKING</t>
  </si>
  <si>
    <t>COMPTE LIQUI. PROV.</t>
  </si>
  <si>
    <t>TOTALS</t>
  </si>
  <si>
    <t xml:space="preserve">DINTRE </t>
  </si>
  <si>
    <t>FORA</t>
  </si>
  <si>
    <t>F-1       TOT         100,00%</t>
  </si>
  <si>
    <t>WITTY PREMISES, SL (finca 6567)</t>
  </si>
  <si>
    <t>A-1        01-06      2,25%</t>
  </si>
  <si>
    <t>LA CENTRAL 3.0 NOVA DISTRIBUCIÓN, SL (finca 6525)</t>
  </si>
  <si>
    <t>QUADRE 4B COMPTE DE LIQUIDACIO PROVISIONAL-LLISTAT PER PERSONES PROPIETÀRIES</t>
  </si>
  <si>
    <t>N-4         2       21,16%</t>
  </si>
  <si>
    <t>Emilio Adam Guerri, Juan José Rico Márquez i Regino Talamino Lavado</t>
  </si>
  <si>
    <t>N-1/2     8    1,69 %</t>
  </si>
  <si>
    <t>Gloria Larroya Gallego, Virginia i Noemi López Larroya</t>
  </si>
  <si>
    <t>B-1        TOT         100,00%</t>
  </si>
  <si>
    <t>DESARROLLOS INMOBILIARIOS Y RENTAS, SL (finca 6561)</t>
  </si>
  <si>
    <t>DESARROLLOS INMOBILIARIOS Y RENTAS, SL (finca 6582)</t>
  </si>
  <si>
    <t xml:space="preserve">               TOTAL</t>
  </si>
  <si>
    <t xml:space="preserve">DESARROLLOS INMOBILIARIOS Y RENTAS, SL </t>
  </si>
  <si>
    <t>J               1              38,71%</t>
  </si>
  <si>
    <t>Andrés Terres Soler i Bernat Terres Güerri (finca 6571)</t>
  </si>
  <si>
    <t>N-3       TOT        100,00%</t>
  </si>
  <si>
    <t xml:space="preserve">Jaime i Sergio Pérez Quiroga </t>
  </si>
  <si>
    <t>N-1/2     17              3,15 %</t>
  </si>
  <si>
    <t>N-4         6              4,80%</t>
  </si>
  <si>
    <t>C-1        TOT        100,00%</t>
  </si>
  <si>
    <t>Maria Reyes, Inés, Georgina i Ernesto Ventóa Soler-Cabot (finca 6563)</t>
  </si>
  <si>
    <t xml:space="preserve">              TOTAL                             José Antonio Ramon Castillo</t>
  </si>
  <si>
    <t xml:space="preserve">             TOTAL</t>
  </si>
  <si>
    <t xml:space="preserve">José Manuel Venegas Pérez i Manuela Espada Alhama  </t>
  </si>
  <si>
    <t>N-1/2     18             2,04 %</t>
  </si>
  <si>
    <t>N-4         4              6,29%</t>
  </si>
  <si>
    <t>J               3              5,34%</t>
  </si>
  <si>
    <t>Juan Valles Estrada i Juan Madueño Macias</t>
  </si>
  <si>
    <t>N-4         3             13,96%</t>
  </si>
  <si>
    <t>Ladislao Muñoz Manrique i José Maria González Giménez</t>
  </si>
  <si>
    <t>Ladislao Muñoz Manrique i José Maria Gonzaléz Giménez</t>
  </si>
  <si>
    <t>N-1/2     16            5,54 %</t>
  </si>
  <si>
    <t>N-4         5            4,83%</t>
  </si>
  <si>
    <t xml:space="preserve">          TOTAL</t>
  </si>
  <si>
    <t>A-1        04-04       2,20%</t>
  </si>
  <si>
    <t>A-1        04-05        1,80%</t>
  </si>
  <si>
    <t>A-1        04-06        2,25%</t>
  </si>
  <si>
    <t>A-1        PART       6,25%</t>
  </si>
  <si>
    <t>Leasing Catalunya Establecimiento Financiero de Crédito, SA</t>
  </si>
  <si>
    <t>F-2         2              54,53%</t>
  </si>
  <si>
    <t>Manuela Navarro Lima i Maria Montiel Jordán</t>
  </si>
  <si>
    <t>Manuela Naharro Lima i Maria Montiel Jordán</t>
  </si>
  <si>
    <t>N-1/2     12               5,47 %</t>
  </si>
  <si>
    <t>N-1/2     17              2,47 %</t>
  </si>
  <si>
    <t>N-1/2     PART      7,94 %</t>
  </si>
  <si>
    <t>Maria Montiel Jordan</t>
  </si>
  <si>
    <t>N-1/2     10              0,56 %</t>
  </si>
  <si>
    <t>N-1/2     12            0,71 %</t>
  </si>
  <si>
    <t>N-1/2     PART      1,27 %</t>
  </si>
  <si>
    <t>A-1        00-02        1,79%</t>
  </si>
  <si>
    <t>Cristina Ramón Manchón, Gala i Nil Manchón Herrero (finca 6515)</t>
  </si>
  <si>
    <t>Pere Reig Calpe</t>
  </si>
  <si>
    <t>N-1/2     2              4,33 %</t>
  </si>
  <si>
    <t>B-2       TOT        100,00%</t>
  </si>
  <si>
    <t xml:space="preserve">MON-3  TOT      100,00% </t>
  </si>
  <si>
    <t>Ramon Andreu Andreu i Rosa Caufapé de Juan</t>
  </si>
  <si>
    <t>Ramon Andreu Andreu i Rosa Caufapé de Juan (finca 6586)</t>
  </si>
  <si>
    <t>Recinto Industrial de la Colonia, SA</t>
  </si>
  <si>
    <t>M      TOT            100,00%</t>
  </si>
  <si>
    <t>N-1/2     5              93,65 %</t>
  </si>
  <si>
    <t>N-1/2     15             2,94 %</t>
  </si>
  <si>
    <t>Agustín Rabasa Burgos</t>
  </si>
  <si>
    <t>N-1/2     9             2,13 %</t>
  </si>
  <si>
    <t>SPERT, SA</t>
  </si>
  <si>
    <t>N-1/2     14          3,34 %</t>
  </si>
  <si>
    <t>Josefa García Roig i José Angel Ventura Marcos</t>
  </si>
  <si>
    <t>1/2 BARRAGÁN CALVO, SL; 1/4 Alberto Pueyo Romeu i 1/4 CMR3 ASOCIADOS, SL</t>
  </si>
  <si>
    <t>N-4         1        48,97%</t>
  </si>
  <si>
    <t>N  1/2   6             1,44%</t>
  </si>
  <si>
    <t>N-1/2     14        11,59 %</t>
  </si>
  <si>
    <t>1/2 Barragan Calvo, SL, 1/4 Propuco Oficinas, SL i 1/4 CMR3 Asociados, SL</t>
  </si>
  <si>
    <t>Angel Velasco Pérez</t>
  </si>
  <si>
    <t>J               4             12,71%</t>
  </si>
  <si>
    <t>Maria Recio Gallardo (finca 6571)</t>
  </si>
  <si>
    <t>N-1/2        4             2,20 %</t>
  </si>
  <si>
    <t>A-1        03-04       2,20%</t>
  </si>
  <si>
    <t>BANCO SABADELL, SA (finca 6543)</t>
  </si>
  <si>
    <t>Sergio Pérez Quiroga i Xaime Quiroga Pérez</t>
  </si>
  <si>
    <t>N-1/2     13            10,38 %</t>
  </si>
  <si>
    <t>A-1        00-01        4,06%</t>
  </si>
  <si>
    <t>SANTANDER LEASE, SA. EST. FINANCIERO DE CRÉDITO (finca 6514)</t>
  </si>
  <si>
    <t>A-1        03-07      1,61%</t>
  </si>
  <si>
    <t>SANTANDER LEASE, SA. EST. FINANCIERO DE CRÉDITO (finca 6546)</t>
  </si>
  <si>
    <t>SANTANDER LEASE, SA. EST. FINANCIERO DE CRÉDITO</t>
  </si>
  <si>
    <t>A-1        00-03       3,05%</t>
  </si>
  <si>
    <t>PROMONTORIA COLISEUM REAL ESTATE (finca 6516)</t>
  </si>
  <si>
    <t>A-1        00-04       3,18%</t>
  </si>
  <si>
    <t>Cristina Ramón Manchón, Gala i Nil Manchón Herrero (finca 6517)</t>
  </si>
  <si>
    <t>A-1        00-05       2,25%</t>
  </si>
  <si>
    <t>Alejandro Asturias Rumi i Montserrat Castellví Pau (finca 6518)</t>
  </si>
  <si>
    <t>A-1        00-06      2,75%</t>
  </si>
  <si>
    <t>VEREINIGUNG, SL (finca 6519)</t>
  </si>
  <si>
    <t>A-1        01-02       1,82%</t>
  </si>
  <si>
    <t>DUGOPA, SA (finca 6521)</t>
  </si>
  <si>
    <t>A-1        01-03       1,52%</t>
  </si>
  <si>
    <t>MAKE SOLUTIONS, SL (finca 6522)</t>
  </si>
  <si>
    <t>A-1        01-04       2,20%</t>
  </si>
  <si>
    <t>INVERREJÓN, SL (finca 6523)</t>
  </si>
  <si>
    <t>A-1        01-05      1,80%</t>
  </si>
  <si>
    <t>GP GRUPO PRISMA 1997, SL (finca 6524)</t>
  </si>
  <si>
    <t>A-1        02-02       1,82%</t>
  </si>
  <si>
    <t>F. Yáñez Casado, J. Portoles Martín, A. Llop Pastor, R. Portoles Martín (f. 6531)</t>
  </si>
  <si>
    <t>A-1        02-03       1,52%</t>
  </si>
  <si>
    <t>Cristina Ramón Manchón, Gala i Nil Manchón Herrero (finca 6532)</t>
  </si>
  <si>
    <t>Cristina Ramón Manchón, Gala i Nil Manchón Herrero</t>
  </si>
  <si>
    <t>A-1        02-04       2,20%</t>
  </si>
  <si>
    <t>VARANVI, SL (finca 6533)</t>
  </si>
  <si>
    <t>A-1        03-01       3,48%</t>
  </si>
  <si>
    <t>Mercedes Hernández Amengual (finca 6540</t>
  </si>
  <si>
    <t>A-1        03-02       1,82%</t>
  </si>
  <si>
    <t>TECNIC METALISTAS, SL (finca 6541)</t>
  </si>
  <si>
    <t>A-1        03-03       1,52%</t>
  </si>
  <si>
    <t>Joan Valls Prat i Daniel Valls Piera (finca 6542)</t>
  </si>
  <si>
    <t>A-1        03-05       1,80%</t>
  </si>
  <si>
    <t>CAIXA D'ESTALVIS DE CATALUNYA (finca 6544)</t>
  </si>
  <si>
    <t>A-1        03-06      2,25%</t>
  </si>
  <si>
    <t>IMC MED COSMETICS, SA (finca 6545)</t>
  </si>
  <si>
    <t>C-2       TOT         100,00%</t>
  </si>
  <si>
    <t>PROMONTORIA COLISEUM INDUSTRIAL ASSETS, SL (finca 6564)</t>
  </si>
  <si>
    <t>D             TOT         100,00%</t>
  </si>
  <si>
    <t>FUNDACIÓ PRIVADA GASPAR DE PORTOLÀ (finca 6565)</t>
  </si>
  <si>
    <t>K-2     TOT       100,00%</t>
  </si>
  <si>
    <t xml:space="preserve">RECINTO INDUSTRIAL DE LA COLONIA, SA -24,69%- COLONIA GUELL, SA -65,31%- (finca 6573)  </t>
  </si>
  <si>
    <t>L-1         TOT    100,00%</t>
  </si>
  <si>
    <t>Juan Manuel Soriano Pulido i Concepción Gosa Florencia (finca 6577)</t>
  </si>
  <si>
    <t>Juan Manuel Soriano Pulido i Concepción Gosa Florencia</t>
  </si>
  <si>
    <t>A-1        02-06       2,25%</t>
  </si>
  <si>
    <t>BANCO BILBAO VIZCAYA ARGENTARIA, SA (finca 6535)</t>
  </si>
  <si>
    <t>G             TOT         100,00%</t>
  </si>
  <si>
    <t>BANCO BILBAO VIZCAYA ARGENTARIA, SA (finca 6569)</t>
  </si>
  <si>
    <t>BANCO BILBAO VIZCAYA ARGENTARIA, SA</t>
  </si>
  <si>
    <t>A-1        01-01       3,48%</t>
  </si>
  <si>
    <t>A-1        01-07      1,61%</t>
  </si>
  <si>
    <t>A-1        01-09       2,39%</t>
  </si>
  <si>
    <t>A-1        02-05       1,80%</t>
  </si>
  <si>
    <t>A-1        02-09       2,39%</t>
  </si>
  <si>
    <t>E              TOT        100,00%</t>
  </si>
  <si>
    <t>F-2         1               45,47%</t>
  </si>
  <si>
    <t>H            TOT        100,00%</t>
  </si>
  <si>
    <t>COLONIA GUELL, SA (finca 6570)</t>
  </si>
  <si>
    <t>J               2              43,24%</t>
  </si>
  <si>
    <t>K-1       TOT       100,00%</t>
  </si>
  <si>
    <t>COLONIA GUELL, SA (finca 6572)</t>
  </si>
  <si>
    <t>K-3/4   TOT  100,00%</t>
  </si>
  <si>
    <t xml:space="preserve">COLONIA GUELL, SA </t>
  </si>
  <si>
    <t>L-2  TOT        100,00%</t>
  </si>
  <si>
    <t>L-3  TOT      100,00%</t>
  </si>
  <si>
    <t>COLONIA GUELL, SA (finca 6579)</t>
  </si>
  <si>
    <t>N-1/2     1      10,24 %</t>
  </si>
  <si>
    <t>N-1/2     3      2,13 %</t>
  </si>
  <si>
    <t>N-1/2     5     6,35 %</t>
  </si>
  <si>
    <t>N-1/2     7     2,86%</t>
  </si>
  <si>
    <t>N-1/2     11     10,53 %</t>
  </si>
  <si>
    <t>COLÒNIA GUELL, SA</t>
  </si>
  <si>
    <t>A-1        02-010       1,84%</t>
  </si>
  <si>
    <t>FX INVERSIONES, SL (finca 6539)</t>
  </si>
  <si>
    <t>A-1        03-10       1,84%</t>
  </si>
  <si>
    <t>FX INVERSIONES, SL (finca 6549)</t>
  </si>
  <si>
    <t>A-1        04-01        3,48%</t>
  </si>
  <si>
    <t>FX INVERSIONES, SL (finca 6550)</t>
  </si>
  <si>
    <t>A-1        04-02        1,82%</t>
  </si>
  <si>
    <t>FX INVERSIONES, SL (finca 6551)</t>
  </si>
  <si>
    <t>A-1        04-03        1,52%</t>
  </si>
  <si>
    <t>FX INVERSIONES, SL (finca 6552)</t>
  </si>
  <si>
    <t>A-1        04-08        1,82%</t>
  </si>
  <si>
    <t>FX INVERSIONES, SL (finca 6557)</t>
  </si>
  <si>
    <t>A-1        04-09        2,39%</t>
  </si>
  <si>
    <t>FX INVERSIONES, SL (finca 6558)</t>
  </si>
  <si>
    <t>A-1        04-10         1,84%</t>
  </si>
  <si>
    <t>FX INVERSIONES, SL (finca 6559)</t>
  </si>
  <si>
    <t>A-1        01-10       1,84%</t>
  </si>
  <si>
    <t>FX INVERSIONES, SL (finca 6529)</t>
  </si>
  <si>
    <t>FX INVERSIONES, SL</t>
  </si>
  <si>
    <t>A-1        01-08      1,82%</t>
  </si>
  <si>
    <t>BELLA AURORA LABS, SA (finca 6527)</t>
  </si>
  <si>
    <t>A-1        02-01       3,48%</t>
  </si>
  <si>
    <t>BELLA AURORA LABS, SA (finca 6530)</t>
  </si>
  <si>
    <t>A-1        02-07      1,61%</t>
  </si>
  <si>
    <t>BELLA AURORA LABS, SA (finca 6536)</t>
  </si>
  <si>
    <t>A-1        02-08       1,82%</t>
  </si>
  <si>
    <t>BELLA AURORA LABS, SA (finca 6537)</t>
  </si>
  <si>
    <t>A-1        03-08       1,82%</t>
  </si>
  <si>
    <t>BELLA AURORA LABS, SA (finca 6547)</t>
  </si>
  <si>
    <t>A-1        03-09       2,39%</t>
  </si>
  <si>
    <t>BELLA AURORA LABS, SA (finca 6548)</t>
  </si>
  <si>
    <t>A-1        04-07         1,61%</t>
  </si>
  <si>
    <t>BELLA AURORA LABS, SA (finca 6556)</t>
  </si>
  <si>
    <t>BELLA AURORA LABS, SA</t>
  </si>
  <si>
    <t>TOTAL REPARCEL·LACIÓ</t>
  </si>
  <si>
    <t>COLONIA GUELL, SA (finques 6575 i 6576)</t>
  </si>
  <si>
    <t>A-2        TOT         100,00%</t>
  </si>
  <si>
    <t>COLONIA GÜELL, SA  (fica 6560)</t>
  </si>
  <si>
    <t>FINCA  ENT       PERCENT          TITULAR ACTUAL</t>
  </si>
  <si>
    <t>MON-2 TOT      100,00%          DESARROLLOS INMOBILIARIOS Y RENTAS, SL (finca 6585)</t>
  </si>
  <si>
    <t>Joan Manuel Soriano Pulido i Concepción Gosa Florencia (finca 6571)</t>
  </si>
  <si>
    <t>Leasing Catalunya Establecimiento Financiero de Crédito SA (finca 6553)</t>
  </si>
  <si>
    <t>Leasing Catalunya Establecimiento Financiero de Crédito, SA (finca 6554)</t>
  </si>
  <si>
    <t>Leasing Catalunya Establecimiento Financiero de Crédito, SA (finca 6555)</t>
  </si>
  <si>
    <t>Luis Carrizosa Merino i Jaime Coll Mestres  (finca 6568)</t>
  </si>
  <si>
    <t>Ramon Andreu Andreu i Rosa Caufapé de Juan (finca 6562)</t>
  </si>
  <si>
    <t>Recinto Industrial de la Colonia, SA (finca 6580)</t>
  </si>
  <si>
    <t>MON-1 TOT      100,00%             Ajuntament Santa Coloma Cervelló (finca 6584)</t>
  </si>
  <si>
    <t xml:space="preserve">MON-4 TOT      100,00%            Ajuntament Santa Coloma Cervelló (finca 6587) </t>
  </si>
  <si>
    <t xml:space="preserve">MON-5 TOT      100,00%            Ajuntament Santa Coloma Cervelló (finca 6588) </t>
  </si>
  <si>
    <t xml:space="preserve">SIS-1         TOT       100,00%        Ajuntament Santa Coloma Cervelló (finca 6589) </t>
  </si>
  <si>
    <t xml:space="preserve">SIS-2         TOT       100,00%       Ajuntament Santa Coloma Cervelló (finca 6590) </t>
  </si>
  <si>
    <t xml:space="preserve">SIS-3         TOT       100,00%       Ajuntament Santa Coloma Cervelló (finca 6591) </t>
  </si>
  <si>
    <t xml:space="preserve">PARK         TOT       100,00%    Ajuntament Santa Coloma Cervelló (finca 6592) </t>
  </si>
  <si>
    <t>EQUIP TOT      100,00%            Ajuntament Santa Coloma Cervelló (finca 6593)</t>
  </si>
  <si>
    <t>ELL-1    TOT     100,00%             Ajuntament Santa Coloma Cervelló (finca 6594)</t>
  </si>
  <si>
    <t xml:space="preserve">ELL-2    TOT     100,00%            Ajuntament Santa Coloma Cervelló (finca 6595) </t>
  </si>
  <si>
    <t>ELL-3    TOT     100,00%            Ajuntament Santa Coloma Cervelló (finca 6596)</t>
  </si>
  <si>
    <t xml:space="preserve">ELL-4    TOT     100,00%            Ajuntament Santa Coloma Cervelló (finca 6597) </t>
  </si>
  <si>
    <t xml:space="preserve">ELL-5    TOT     100,00%            Ajuntament Santa Coloma Cervelló (finca 6598) </t>
  </si>
  <si>
    <t xml:space="preserve">VIALS    TOT     100,00%           Ajuntament Santa Coloma Cervelló (finca 6599) </t>
  </si>
  <si>
    <t>COLONIA GUELL, SA (finca 6520)</t>
  </si>
  <si>
    <t>COLONIA GUELL, SA (finca 6526)</t>
  </si>
  <si>
    <t>COLONIA GUELL, SA (finca 6528)</t>
  </si>
  <si>
    <t>COLONIA GUELL, SA (finca 6534)</t>
  </si>
  <si>
    <t>COLONIA GUELL, SA (finca 6538)</t>
  </si>
  <si>
    <t>COLONIA GUELL, SA (finca 6566)</t>
  </si>
  <si>
    <t>COLONIA GUELL, SA (finca 6568)</t>
  </si>
  <si>
    <t xml:space="preserve">COLONIA GUELL, SA (finca 6571) </t>
  </si>
  <si>
    <t>COLONIA GUELL, SA (finca 6578)</t>
  </si>
  <si>
    <t xml:space="preserve">COLONIA GUELL, SA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</si>
</sst>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%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0" xfId="0" applyFont="1"/>
    <xf numFmtId="2" fontId="3" fillId="0" borderId="7" xfId="0" applyNumberFormat="1" applyFont="1" applyBorder="1"/>
    <xf numFmtId="164" fontId="3" fillId="0" borderId="7" xfId="0" applyNumberFormat="1" applyFont="1" applyBorder="1"/>
    <xf numFmtId="43" fontId="3" fillId="0" borderId="7" xfId="1" applyFont="1" applyBorder="1"/>
    <xf numFmtId="165" fontId="3" fillId="0" borderId="7" xfId="1" applyNumberFormat="1" applyFont="1" applyBorder="1"/>
    <xf numFmtId="0" fontId="3" fillId="0" borderId="7" xfId="0" applyFont="1" applyBorder="1"/>
    <xf numFmtId="2" fontId="5" fillId="0" borderId="7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11" xfId="0" applyFont="1" applyBorder="1"/>
    <xf numFmtId="2" fontId="5" fillId="0" borderId="7" xfId="1" applyNumberFormat="1" applyFont="1" applyBorder="1" applyAlignment="1">
      <alignment vertical="center" wrapText="1"/>
    </xf>
    <xf numFmtId="0" fontId="3" fillId="0" borderId="13" xfId="0" applyFont="1" applyBorder="1"/>
    <xf numFmtId="0" fontId="0" fillId="0" borderId="5" xfId="0" applyBorder="1"/>
    <xf numFmtId="0" fontId="3" fillId="0" borderId="9" xfId="0" applyFont="1" applyBorder="1"/>
    <xf numFmtId="0" fontId="3" fillId="0" borderId="3" xfId="0" applyFont="1" applyBorder="1"/>
    <xf numFmtId="0" fontId="3" fillId="0" borderId="12" xfId="0" applyFont="1" applyBorder="1"/>
    <xf numFmtId="0" fontId="3" fillId="0" borderId="10" xfId="0" applyFont="1" applyBorder="1"/>
    <xf numFmtId="0" fontId="0" fillId="0" borderId="9" xfId="0" applyBorder="1"/>
    <xf numFmtId="2" fontId="3" fillId="0" borderId="7" xfId="1" applyNumberFormat="1" applyFont="1" applyBorder="1"/>
    <xf numFmtId="43" fontId="3" fillId="0" borderId="1" xfId="1" applyFont="1" applyBorder="1"/>
    <xf numFmtId="43" fontId="3" fillId="0" borderId="11" xfId="1" applyFont="1" applyBorder="1"/>
    <xf numFmtId="2" fontId="3" fillId="0" borderId="11" xfId="1" applyNumberFormat="1" applyFont="1" applyBorder="1"/>
    <xf numFmtId="43" fontId="3" fillId="0" borderId="14" xfId="1" applyFont="1" applyBorder="1"/>
    <xf numFmtId="43" fontId="3" fillId="0" borderId="13" xfId="1" applyFont="1" applyBorder="1"/>
    <xf numFmtId="2" fontId="3" fillId="0" borderId="13" xfId="1" applyNumberFormat="1" applyFont="1" applyBorder="1"/>
    <xf numFmtId="43" fontId="3" fillId="0" borderId="15" xfId="1" applyFont="1" applyBorder="1"/>
    <xf numFmtId="164" fontId="3" fillId="0" borderId="14" xfId="0" applyNumberFormat="1" applyFont="1" applyBorder="1"/>
    <xf numFmtId="164" fontId="5" fillId="0" borderId="13" xfId="0" applyNumberFormat="1" applyFont="1" applyBorder="1" applyAlignment="1">
      <alignment vertical="center" wrapText="1"/>
    </xf>
    <xf numFmtId="164" fontId="3" fillId="0" borderId="15" xfId="2" applyNumberFormat="1" applyFont="1" applyBorder="1"/>
    <xf numFmtId="2" fontId="3" fillId="0" borderId="15" xfId="1" applyNumberFormat="1" applyFont="1" applyBorder="1"/>
    <xf numFmtId="0" fontId="3" fillId="0" borderId="14" xfId="0" applyFont="1" applyBorder="1"/>
    <xf numFmtId="0" fontId="3" fillId="0" borderId="15" xfId="0" applyFont="1" applyBorder="1"/>
    <xf numFmtId="164" fontId="5" fillId="0" borderId="1" xfId="0" applyNumberFormat="1" applyFont="1" applyBorder="1" applyAlignment="1">
      <alignment vertical="center" wrapText="1"/>
    </xf>
    <xf numFmtId="164" fontId="3" fillId="0" borderId="11" xfId="0" applyNumberFormat="1" applyFont="1" applyBorder="1"/>
    <xf numFmtId="165" fontId="3" fillId="0" borderId="11" xfId="1" applyNumberFormat="1" applyFont="1" applyBorder="1"/>
    <xf numFmtId="0" fontId="3" fillId="0" borderId="1" xfId="0" applyFont="1" applyBorder="1"/>
    <xf numFmtId="2" fontId="5" fillId="0" borderId="14" xfId="1" applyNumberFormat="1" applyFont="1" applyBorder="1" applyAlignment="1">
      <alignment vertical="center" wrapText="1"/>
    </xf>
    <xf numFmtId="43" fontId="3" fillId="0" borderId="3" xfId="1" applyFont="1" applyBorder="1"/>
    <xf numFmtId="2" fontId="5" fillId="0" borderId="3" xfId="1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164" fontId="3" fillId="0" borderId="15" xfId="0" applyNumberFormat="1" applyFont="1" applyBorder="1"/>
    <xf numFmtId="164" fontId="3" fillId="0" borderId="13" xfId="0" applyNumberFormat="1" applyFont="1" applyBorder="1"/>
    <xf numFmtId="2" fontId="5" fillId="0" borderId="14" xfId="0" applyNumberFormat="1" applyFont="1" applyBorder="1" applyAlignment="1">
      <alignment vertical="center" wrapText="1"/>
    </xf>
    <xf numFmtId="2" fontId="5" fillId="0" borderId="13" xfId="0" applyNumberFormat="1" applyFont="1" applyBorder="1" applyAlignment="1">
      <alignment vertical="center" wrapText="1"/>
    </xf>
    <xf numFmtId="43" fontId="3" fillId="0" borderId="12" xfId="1" applyFont="1" applyBorder="1"/>
    <xf numFmtId="2" fontId="5" fillId="0" borderId="15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43" fontId="3" fillId="0" borderId="10" xfId="1" applyFont="1" applyBorder="1"/>
    <xf numFmtId="2" fontId="5" fillId="0" borderId="13" xfId="1" applyNumberFormat="1" applyFont="1" applyBorder="1" applyAlignment="1">
      <alignment vertical="center" wrapText="1"/>
    </xf>
    <xf numFmtId="0" fontId="3" fillId="0" borderId="8" xfId="0" applyFont="1" applyBorder="1"/>
    <xf numFmtId="43" fontId="3" fillId="0" borderId="8" xfId="1" applyFont="1" applyBorder="1"/>
    <xf numFmtId="2" fontId="3" fillId="0" borderId="14" xfId="1" applyNumberFormat="1" applyFont="1" applyBorder="1"/>
    <xf numFmtId="2" fontId="3" fillId="0" borderId="8" xfId="1" applyNumberFormat="1" applyFont="1" applyBorder="1"/>
    <xf numFmtId="2" fontId="5" fillId="0" borderId="1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164" fontId="5" fillId="0" borderId="7" xfId="1" applyNumberFormat="1" applyFont="1" applyBorder="1" applyAlignment="1">
      <alignment vertical="center" wrapText="1"/>
    </xf>
    <xf numFmtId="2" fontId="5" fillId="0" borderId="15" xfId="1" applyNumberFormat="1" applyFont="1" applyBorder="1" applyAlignment="1">
      <alignment vertical="center" wrapText="1"/>
    </xf>
    <xf numFmtId="2" fontId="3" fillId="0" borderId="1" xfId="0" applyNumberFormat="1" applyFont="1" applyBorder="1"/>
    <xf numFmtId="2" fontId="5" fillId="0" borderId="11" xfId="1" applyNumberFormat="1" applyFont="1" applyBorder="1" applyAlignment="1">
      <alignment vertical="center" wrapText="1"/>
    </xf>
    <xf numFmtId="2" fontId="3" fillId="0" borderId="11" xfId="0" applyNumberFormat="1" applyFont="1" applyBorder="1"/>
    <xf numFmtId="164" fontId="5" fillId="0" borderId="11" xfId="1" applyNumberFormat="1" applyFont="1" applyBorder="1" applyAlignment="1">
      <alignment vertical="center" wrapText="1"/>
    </xf>
    <xf numFmtId="43" fontId="3" fillId="0" borderId="7" xfId="0" applyNumberFormat="1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165" fontId="3" fillId="0" borderId="6" xfId="1" applyNumberFormat="1" applyFont="1" applyBorder="1"/>
    <xf numFmtId="165" fontId="3" fillId="0" borderId="14" xfId="1" applyNumberFormat="1" applyFont="1" applyBorder="1"/>
    <xf numFmtId="165" fontId="3" fillId="0" borderId="15" xfId="1" applyNumberFormat="1" applyFont="1" applyBorder="1"/>
    <xf numFmtId="165" fontId="3" fillId="0" borderId="0" xfId="1" applyNumberFormat="1" applyFont="1" applyBorder="1"/>
    <xf numFmtId="165" fontId="3" fillId="0" borderId="8" xfId="1" applyNumberFormat="1" applyFont="1" applyBorder="1"/>
    <xf numFmtId="2" fontId="3" fillId="0" borderId="12" xfId="1" applyNumberFormat="1" applyFont="1" applyBorder="1"/>
    <xf numFmtId="43" fontId="3" fillId="0" borderId="6" xfId="1" applyFont="1" applyBorder="1"/>
    <xf numFmtId="165" fontId="3" fillId="0" borderId="13" xfId="1" applyNumberFormat="1" applyFont="1" applyBorder="1"/>
    <xf numFmtId="43" fontId="3" fillId="0" borderId="2" xfId="1" applyFont="1" applyBorder="1"/>
    <xf numFmtId="43" fontId="3" fillId="0" borderId="0" xfId="1" applyFont="1" applyBorder="1"/>
    <xf numFmtId="165" fontId="3" fillId="0" borderId="1" xfId="1" applyNumberFormat="1" applyFont="1" applyBorder="1"/>
    <xf numFmtId="165" fontId="3" fillId="0" borderId="12" xfId="1" applyNumberFormat="1" applyFont="1" applyBorder="1"/>
    <xf numFmtId="165" fontId="3" fillId="0" borderId="10" xfId="1" applyNumberFormat="1" applyFont="1" applyBorder="1"/>
    <xf numFmtId="43" fontId="3" fillId="0" borderId="9" xfId="1" applyFont="1" applyBorder="1"/>
    <xf numFmtId="2" fontId="3" fillId="0" borderId="3" xfId="1" applyNumberFormat="1" applyFont="1" applyBorder="1"/>
    <xf numFmtId="2" fontId="3" fillId="0" borderId="10" xfId="1" applyNumberFormat="1" applyFont="1" applyBorder="1"/>
    <xf numFmtId="43" fontId="3" fillId="0" borderId="15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12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6" fillId="0" borderId="1" xfId="0" applyFont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0" borderId="4" xfId="0" applyFont="1" applyBorder="1"/>
    <xf numFmtId="0" fontId="6" fillId="0" borderId="8" xfId="0" applyFont="1" applyBorder="1"/>
    <xf numFmtId="0" fontId="8" fillId="0" borderId="5" xfId="0" applyFont="1" applyBorder="1"/>
    <xf numFmtId="0" fontId="8" fillId="0" borderId="6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V137"/>
  <sheetViews>
    <sheetView tabSelected="1" topLeftCell="G116" zoomScaleNormal="100" workbookViewId="0">
      <selection activeCell="S33" sqref="S33"/>
    </sheetView>
  </sheetViews>
  <sheetFormatPr baseColWidth="10" defaultRowHeight="15" x14ac:dyDescent="0.25"/>
  <cols>
    <col min="1" max="1" width="17.140625" customWidth="1"/>
    <col min="3" max="3" width="35.28515625" customWidth="1"/>
    <col min="4" max="4" width="9.85546875" customWidth="1"/>
  </cols>
  <sheetData>
    <row r="1" spans="1:86" ht="19.5" customHeight="1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8" t="s">
        <v>0</v>
      </c>
      <c r="S1" s="119"/>
      <c r="T1" s="120"/>
    </row>
    <row r="2" spans="1:86" ht="28.5" x14ac:dyDescent="0.25">
      <c r="A2" s="114" t="s">
        <v>211</v>
      </c>
      <c r="B2" s="115"/>
      <c r="C2" s="116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4" t="s">
        <v>7</v>
      </c>
      <c r="K2" s="4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5" t="s">
        <v>14</v>
      </c>
      <c r="R2" s="6" t="s">
        <v>15</v>
      </c>
      <c r="S2" s="7" t="s">
        <v>16</v>
      </c>
      <c r="T2" s="8" t="s">
        <v>17</v>
      </c>
      <c r="U2" s="9"/>
    </row>
    <row r="3" spans="1:86" x14ac:dyDescent="0.25">
      <c r="A3" s="72" t="s">
        <v>18</v>
      </c>
      <c r="B3" s="73" t="s">
        <v>19</v>
      </c>
      <c r="C3" s="74"/>
      <c r="D3" s="10">
        <v>317.13</v>
      </c>
      <c r="E3" s="11">
        <v>5.7099999999999998E-3</v>
      </c>
      <c r="F3" s="13">
        <v>-46.52</v>
      </c>
      <c r="G3" s="13">
        <v>-4729.22</v>
      </c>
      <c r="H3" s="13">
        <v>-1424.37</v>
      </c>
      <c r="I3" s="13">
        <v>0</v>
      </c>
      <c r="J3" s="13">
        <v>12146.6</v>
      </c>
      <c r="K3" s="12">
        <v>25223.429371999999</v>
      </c>
      <c r="L3" s="12">
        <f t="shared" ref="L3:L8" si="0">SUM(K3,J3,I3,H3,G3)</f>
        <v>31216.439371999993</v>
      </c>
      <c r="M3" s="12">
        <v>7116.49</v>
      </c>
      <c r="N3" s="12">
        <v>2398.1999999999998</v>
      </c>
      <c r="O3" s="12">
        <v>22897.06</v>
      </c>
      <c r="P3" s="12">
        <v>20000</v>
      </c>
      <c r="Q3" s="12">
        <f t="shared" ref="Q3:Q8" si="1">SUM(L3:P3)</f>
        <v>83628.189371999993</v>
      </c>
      <c r="R3" s="14">
        <v>3</v>
      </c>
      <c r="S3" s="14">
        <v>2</v>
      </c>
      <c r="T3" s="14">
        <v>1</v>
      </c>
      <c r="U3" s="9"/>
    </row>
    <row r="4" spans="1:86" x14ac:dyDescent="0.25">
      <c r="A4" s="72" t="s">
        <v>20</v>
      </c>
      <c r="B4" s="73" t="s">
        <v>21</v>
      </c>
      <c r="C4" s="74"/>
      <c r="D4" s="15">
        <v>262.52</v>
      </c>
      <c r="E4" s="16">
        <v>4.7260000000000002E-3</v>
      </c>
      <c r="F4" s="13">
        <v>-3.3</v>
      </c>
      <c r="G4" s="13">
        <v>-335.41</v>
      </c>
      <c r="H4" s="13">
        <v>-2213.9299999999998</v>
      </c>
      <c r="I4" s="13">
        <v>46085.77</v>
      </c>
      <c r="J4" s="13">
        <v>10054.14</v>
      </c>
      <c r="K4" s="12">
        <v>20876.694783200001</v>
      </c>
      <c r="L4" s="12">
        <f t="shared" si="0"/>
        <v>74467.264783199993</v>
      </c>
      <c r="M4" s="12">
        <v>5890.56</v>
      </c>
      <c r="N4" s="12">
        <v>1984.92</v>
      </c>
      <c r="O4" s="12">
        <v>18952.66</v>
      </c>
      <c r="P4" s="12">
        <v>20000</v>
      </c>
      <c r="Q4" s="12">
        <f t="shared" si="1"/>
        <v>121295.40478319999</v>
      </c>
      <c r="R4" s="14">
        <v>4</v>
      </c>
      <c r="S4" s="14">
        <v>2</v>
      </c>
      <c r="T4" s="14">
        <v>2</v>
      </c>
      <c r="U4" s="9"/>
    </row>
    <row r="5" spans="1:86" x14ac:dyDescent="0.25">
      <c r="A5" s="72" t="s">
        <v>23</v>
      </c>
      <c r="B5" s="109" t="s">
        <v>24</v>
      </c>
      <c r="C5" s="110"/>
      <c r="D5" s="18">
        <v>466.41</v>
      </c>
      <c r="E5" s="16">
        <v>8.397E-3</v>
      </c>
      <c r="F5" s="13">
        <v>-5.77</v>
      </c>
      <c r="G5" s="13">
        <v>-586.58000000000004</v>
      </c>
      <c r="H5" s="13">
        <v>-13511.68</v>
      </c>
      <c r="I5" s="13">
        <v>43917.47</v>
      </c>
      <c r="J5" s="12">
        <v>17862.52</v>
      </c>
      <c r="K5" s="12">
        <v>37093.018640399998</v>
      </c>
      <c r="L5" s="12">
        <f t="shared" si="0"/>
        <v>84774.748640399994</v>
      </c>
      <c r="M5" s="12">
        <v>10465.36</v>
      </c>
      <c r="N5" s="12">
        <v>3526.74</v>
      </c>
      <c r="O5" s="12">
        <v>33671.919999999998</v>
      </c>
      <c r="P5" s="12">
        <v>40000</v>
      </c>
      <c r="Q5" s="12">
        <f t="shared" si="1"/>
        <v>172438.7686404</v>
      </c>
      <c r="R5" s="14">
        <v>7</v>
      </c>
      <c r="S5" s="14">
        <v>4</v>
      </c>
      <c r="T5" s="14">
        <v>3</v>
      </c>
      <c r="U5" s="9"/>
    </row>
    <row r="6" spans="1:86" x14ac:dyDescent="0.25">
      <c r="A6" s="72" t="s">
        <v>25</v>
      </c>
      <c r="B6" s="106" t="s">
        <v>26</v>
      </c>
      <c r="C6" s="107"/>
      <c r="D6" s="18">
        <v>148.87</v>
      </c>
      <c r="E6" s="16">
        <v>2.6800000000000001E-3</v>
      </c>
      <c r="F6" s="13">
        <v>-3.71</v>
      </c>
      <c r="G6" s="13">
        <v>-377.16</v>
      </c>
      <c r="H6" s="13">
        <v>0</v>
      </c>
      <c r="I6" s="13">
        <v>-2381.7600000000002</v>
      </c>
      <c r="J6" s="12">
        <v>5701.03</v>
      </c>
      <c r="K6" s="12">
        <v>11838.667376000001</v>
      </c>
      <c r="L6" s="12">
        <f t="shared" si="0"/>
        <v>14780.777376</v>
      </c>
      <c r="M6" s="12">
        <v>3340.14</v>
      </c>
      <c r="N6" s="12">
        <v>1125.6000000000001</v>
      </c>
      <c r="O6" s="12">
        <v>10746.78</v>
      </c>
      <c r="P6" s="12">
        <v>10000</v>
      </c>
      <c r="Q6" s="12">
        <f t="shared" si="1"/>
        <v>39993.297376000002</v>
      </c>
      <c r="R6" s="14">
        <v>2</v>
      </c>
      <c r="S6" s="14">
        <v>1</v>
      </c>
      <c r="T6" s="14">
        <v>1</v>
      </c>
      <c r="U6" s="9"/>
    </row>
    <row r="7" spans="1:86" s="20" customFormat="1" x14ac:dyDescent="0.25">
      <c r="A7" s="78" t="s">
        <v>27</v>
      </c>
      <c r="B7" s="104" t="s">
        <v>28</v>
      </c>
      <c r="C7" s="105"/>
      <c r="D7" s="30">
        <v>3121.27</v>
      </c>
      <c r="E7" s="34">
        <v>5.6194000000000001E-2</v>
      </c>
      <c r="F7" s="86">
        <v>861.52</v>
      </c>
      <c r="G7" s="86">
        <v>87582.14</v>
      </c>
      <c r="H7" s="86">
        <v>-16509.52</v>
      </c>
      <c r="I7" s="86">
        <v>0</v>
      </c>
      <c r="J7" s="45">
        <v>119539.45</v>
      </c>
      <c r="K7" s="30">
        <v>248232.11736079998</v>
      </c>
      <c r="L7" s="30">
        <f t="shared" si="0"/>
        <v>438844.18736079999</v>
      </c>
      <c r="M7" s="30">
        <v>70036.23</v>
      </c>
      <c r="N7" s="30">
        <v>23601.479999999996</v>
      </c>
      <c r="O7" s="30">
        <v>225339.05</v>
      </c>
      <c r="P7" s="30">
        <v>290000</v>
      </c>
      <c r="Q7" s="30">
        <f t="shared" si="1"/>
        <v>1047820.9473607999</v>
      </c>
      <c r="R7" s="38">
        <v>47</v>
      </c>
      <c r="S7" s="38">
        <v>29</v>
      </c>
      <c r="T7" s="38">
        <v>18</v>
      </c>
      <c r="U7" s="9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</row>
    <row r="8" spans="1:86" x14ac:dyDescent="0.25">
      <c r="A8" s="78" t="s">
        <v>34</v>
      </c>
      <c r="B8" s="104" t="s">
        <v>29</v>
      </c>
      <c r="C8" s="105"/>
      <c r="D8" s="31">
        <v>1669.36</v>
      </c>
      <c r="E8" s="35">
        <v>3.0054999999999998E-2</v>
      </c>
      <c r="F8" s="92">
        <v>460.77</v>
      </c>
      <c r="G8" s="92">
        <v>46841.87</v>
      </c>
      <c r="H8" s="92">
        <v>-8829.84</v>
      </c>
      <c r="I8" s="92">
        <v>0</v>
      </c>
      <c r="J8" s="52">
        <v>63933.71</v>
      </c>
      <c r="K8" s="31">
        <v>132765.353726</v>
      </c>
      <c r="L8" s="31">
        <f t="shared" si="0"/>
        <v>234711.09372599999</v>
      </c>
      <c r="M8" s="31">
        <v>37457.72</v>
      </c>
      <c r="N8" s="31">
        <v>12623.1</v>
      </c>
      <c r="O8" s="31">
        <v>120518.89</v>
      </c>
      <c r="P8" s="31">
        <v>150000</v>
      </c>
      <c r="Q8" s="31">
        <f t="shared" si="1"/>
        <v>555310.80372600001</v>
      </c>
      <c r="R8" s="19">
        <v>25</v>
      </c>
      <c r="S8" s="19">
        <v>15</v>
      </c>
      <c r="T8" s="19">
        <v>10</v>
      </c>
      <c r="U8" s="9"/>
    </row>
    <row r="9" spans="1:86" x14ac:dyDescent="0.25">
      <c r="A9" s="108" t="s">
        <v>212</v>
      </c>
      <c r="B9" s="104"/>
      <c r="C9" s="105"/>
      <c r="D9" s="32">
        <v>0</v>
      </c>
      <c r="E9" s="32">
        <v>0</v>
      </c>
      <c r="F9" s="92">
        <v>0</v>
      </c>
      <c r="G9" s="92">
        <v>0</v>
      </c>
      <c r="H9" s="92">
        <v>0</v>
      </c>
      <c r="I9" s="92">
        <v>0</v>
      </c>
      <c r="J9" s="90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19">
        <v>0</v>
      </c>
      <c r="S9" s="19">
        <v>0</v>
      </c>
      <c r="T9" s="19">
        <v>0</v>
      </c>
    </row>
    <row r="10" spans="1:86" s="21" customFormat="1" ht="9" x14ac:dyDescent="0.15">
      <c r="A10" s="79" t="s">
        <v>30</v>
      </c>
      <c r="B10" s="75" t="s">
        <v>31</v>
      </c>
      <c r="C10" s="77"/>
      <c r="D10" s="33">
        <f t="shared" ref="D10:P10" si="2">SUM(D7,D8)</f>
        <v>4790.63</v>
      </c>
      <c r="E10" s="36">
        <f t="shared" si="2"/>
        <v>8.6248999999999992E-2</v>
      </c>
      <c r="F10" s="87">
        <f t="shared" si="2"/>
        <v>1322.29</v>
      </c>
      <c r="G10" s="87">
        <f t="shared" si="2"/>
        <v>134424.01</v>
      </c>
      <c r="H10" s="87">
        <f t="shared" si="2"/>
        <v>-25339.360000000001</v>
      </c>
      <c r="I10" s="87">
        <f t="shared" si="2"/>
        <v>0</v>
      </c>
      <c r="J10" s="55">
        <f t="shared" si="2"/>
        <v>183473.16</v>
      </c>
      <c r="K10" s="33">
        <f t="shared" si="2"/>
        <v>380997.47108679998</v>
      </c>
      <c r="L10" s="33">
        <f t="shared" si="2"/>
        <v>673555.28108679992</v>
      </c>
      <c r="M10" s="33">
        <f t="shared" si="2"/>
        <v>107493.95</v>
      </c>
      <c r="N10" s="33">
        <f t="shared" si="2"/>
        <v>36224.579999999994</v>
      </c>
      <c r="O10" s="33">
        <f t="shared" si="2"/>
        <v>345857.94</v>
      </c>
      <c r="P10" s="33">
        <f t="shared" si="2"/>
        <v>440000</v>
      </c>
      <c r="Q10" s="33">
        <f t="shared" ref="Q10:T10" si="3">SUM(Q7,Q8)</f>
        <v>1603131.7510867999</v>
      </c>
      <c r="R10" s="39">
        <f t="shared" si="3"/>
        <v>72</v>
      </c>
      <c r="S10" s="39">
        <f t="shared" si="3"/>
        <v>44</v>
      </c>
      <c r="T10" s="39">
        <f t="shared" si="3"/>
        <v>28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25" customFormat="1" x14ac:dyDescent="0.25">
      <c r="A11" s="72" t="s">
        <v>32</v>
      </c>
      <c r="B11" s="109" t="s">
        <v>33</v>
      </c>
      <c r="C11" s="110"/>
      <c r="D11" s="10">
        <v>635.34</v>
      </c>
      <c r="E11" s="11">
        <v>1.1438E-2</v>
      </c>
      <c r="F11" s="13">
        <v>-7.86</v>
      </c>
      <c r="G11" s="13">
        <v>-799.05</v>
      </c>
      <c r="H11" s="13">
        <v>-20274.740000000002</v>
      </c>
      <c r="I11" s="85">
        <v>33355.5</v>
      </c>
      <c r="J11" s="91">
        <v>24331.48</v>
      </c>
      <c r="K11" s="12">
        <v>50526.372181599996</v>
      </c>
      <c r="L11" s="12">
        <f t="shared" ref="L11:L13" si="4">SUM(K11,J11,I11,H11,G11)</f>
        <v>87139.562181599991</v>
      </c>
      <c r="M11" s="12">
        <v>14255.42</v>
      </c>
      <c r="N11" s="12">
        <v>4803.9599999999991</v>
      </c>
      <c r="O11" s="12">
        <v>45866.31</v>
      </c>
      <c r="P11" s="12">
        <v>60000</v>
      </c>
      <c r="Q11" s="12">
        <f t="shared" ref="Q11:Q13" si="5">SUM(L11:P11)</f>
        <v>212065.25218159999</v>
      </c>
      <c r="R11" s="14">
        <v>10</v>
      </c>
      <c r="S11" s="14">
        <v>6</v>
      </c>
      <c r="T11" s="14">
        <v>4</v>
      </c>
      <c r="U11" s="9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1:86" x14ac:dyDescent="0.25">
      <c r="A12" s="78" t="s">
        <v>36</v>
      </c>
      <c r="B12" s="104" t="s">
        <v>35</v>
      </c>
      <c r="C12" s="105"/>
      <c r="D12" s="44">
        <v>277.68</v>
      </c>
      <c r="E12" s="47">
        <v>4.999E-3</v>
      </c>
      <c r="F12" s="92">
        <v>-3.43</v>
      </c>
      <c r="G12" s="92">
        <v>-348.84</v>
      </c>
      <c r="H12" s="92">
        <v>0</v>
      </c>
      <c r="I12" s="96">
        <v>14728.51</v>
      </c>
      <c r="J12" s="93">
        <v>10635.19</v>
      </c>
      <c r="K12" s="27">
        <v>22082.648586800002</v>
      </c>
      <c r="L12" s="27">
        <f t="shared" si="4"/>
        <v>47097.50858680001</v>
      </c>
      <c r="M12" s="27">
        <v>6230.98</v>
      </c>
      <c r="N12" s="27">
        <v>2099.58</v>
      </c>
      <c r="O12" s="27">
        <v>20047.96</v>
      </c>
      <c r="P12" s="27">
        <v>20000</v>
      </c>
      <c r="Q12" s="27">
        <f t="shared" si="5"/>
        <v>95476.028586800006</v>
      </c>
      <c r="R12" s="43">
        <v>4</v>
      </c>
      <c r="S12" s="43">
        <v>2</v>
      </c>
      <c r="T12" s="38">
        <v>2</v>
      </c>
      <c r="U12" s="9"/>
    </row>
    <row r="13" spans="1:86" x14ac:dyDescent="0.25">
      <c r="A13" s="78" t="s">
        <v>37</v>
      </c>
      <c r="B13" s="104" t="s">
        <v>35</v>
      </c>
      <c r="C13" s="105"/>
      <c r="D13" s="32">
        <v>105.89</v>
      </c>
      <c r="E13" s="49">
        <v>1.9059999999999999E-3</v>
      </c>
      <c r="F13" s="92">
        <v>-1.31</v>
      </c>
      <c r="G13" s="92">
        <v>-133.03</v>
      </c>
      <c r="H13" s="92">
        <v>0</v>
      </c>
      <c r="I13" s="96">
        <v>5616.54</v>
      </c>
      <c r="J13" s="94">
        <v>4055.6</v>
      </c>
      <c r="K13" s="28">
        <v>8419.5895591999997</v>
      </c>
      <c r="L13" s="28">
        <f t="shared" si="4"/>
        <v>17958.699559200002</v>
      </c>
      <c r="M13" s="28">
        <v>2376.11</v>
      </c>
      <c r="N13" s="28">
        <v>800.52</v>
      </c>
      <c r="O13" s="28">
        <v>7645.06</v>
      </c>
      <c r="P13" s="28">
        <v>10000</v>
      </c>
      <c r="Q13" s="28">
        <f t="shared" si="5"/>
        <v>38780.389559200004</v>
      </c>
      <c r="R13" s="17">
        <v>2</v>
      </c>
      <c r="S13" s="17">
        <v>1</v>
      </c>
      <c r="T13" s="19">
        <v>1</v>
      </c>
    </row>
    <row r="14" spans="1:86" s="25" customFormat="1" x14ac:dyDescent="0.25">
      <c r="A14" s="79" t="s">
        <v>41</v>
      </c>
      <c r="B14" s="106" t="s">
        <v>35</v>
      </c>
      <c r="C14" s="107"/>
      <c r="D14" s="37">
        <f>SUM(D12,D13)</f>
        <v>383.57</v>
      </c>
      <c r="E14" s="48">
        <f>SUM(E12,E13)</f>
        <v>6.9049999999999997E-3</v>
      </c>
      <c r="F14" s="87">
        <f t="shared" ref="F14:T14" si="6">SUM(F12,F13)</f>
        <v>-4.74</v>
      </c>
      <c r="G14" s="87">
        <f t="shared" si="6"/>
        <v>-481.87</v>
      </c>
      <c r="H14" s="87">
        <f t="shared" si="6"/>
        <v>0</v>
      </c>
      <c r="I14" s="97">
        <f t="shared" si="6"/>
        <v>20345.05</v>
      </c>
      <c r="J14" s="55">
        <f t="shared" si="6"/>
        <v>14690.79</v>
      </c>
      <c r="K14" s="33">
        <f t="shared" si="6"/>
        <v>30502.238146000003</v>
      </c>
      <c r="L14" s="33">
        <f t="shared" si="6"/>
        <v>65056.208146000012</v>
      </c>
      <c r="M14" s="33">
        <f t="shared" si="6"/>
        <v>8607.09</v>
      </c>
      <c r="N14" s="33">
        <f t="shared" si="6"/>
        <v>2900.1</v>
      </c>
      <c r="O14" s="33">
        <f t="shared" si="6"/>
        <v>27693.02</v>
      </c>
      <c r="P14" s="28">
        <f t="shared" si="6"/>
        <v>30000</v>
      </c>
      <c r="Q14" s="28">
        <f t="shared" si="6"/>
        <v>134256.41814600001</v>
      </c>
      <c r="R14" s="17">
        <f t="shared" si="6"/>
        <v>6</v>
      </c>
      <c r="S14" s="17">
        <f t="shared" si="6"/>
        <v>3</v>
      </c>
      <c r="T14" s="39">
        <f t="shared" si="6"/>
        <v>3</v>
      </c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</row>
    <row r="15" spans="1:86" x14ac:dyDescent="0.25">
      <c r="A15" s="72" t="s">
        <v>38</v>
      </c>
      <c r="B15" s="109" t="s">
        <v>39</v>
      </c>
      <c r="C15" s="110"/>
      <c r="D15" s="10">
        <v>681.68</v>
      </c>
      <c r="E15" s="11">
        <v>1.2274E-2</v>
      </c>
      <c r="F15" s="87">
        <v>-5.91</v>
      </c>
      <c r="G15" s="87">
        <v>-601.09</v>
      </c>
      <c r="H15" s="87">
        <v>-6971.07</v>
      </c>
      <c r="I15" s="87">
        <v>35665.480000000003</v>
      </c>
      <c r="J15" s="12">
        <v>26108.69</v>
      </c>
      <c r="K15" s="12">
        <v>54219.329616800002</v>
      </c>
      <c r="L15" s="12">
        <f t="shared" ref="L15" si="7">SUM(K15,J15,I15,H15,G15)</f>
        <v>108421.33961679999</v>
      </c>
      <c r="M15" s="12">
        <v>15296.66</v>
      </c>
      <c r="N15" s="12">
        <v>5155.08</v>
      </c>
      <c r="O15" s="12">
        <v>49216.45</v>
      </c>
      <c r="P15" s="12">
        <v>50000</v>
      </c>
      <c r="Q15" s="12">
        <f t="shared" ref="Q15" si="8">SUM(L15:P15)</f>
        <v>228089.52961679999</v>
      </c>
      <c r="R15" s="14">
        <v>7</v>
      </c>
      <c r="S15" s="14">
        <v>5</v>
      </c>
      <c r="T15" s="14">
        <v>2</v>
      </c>
      <c r="U15" s="9"/>
    </row>
    <row r="16" spans="1:86" x14ac:dyDescent="0.25">
      <c r="A16" s="121" t="s">
        <v>40</v>
      </c>
      <c r="B16" s="109"/>
      <c r="C16" s="110"/>
      <c r="D16" s="26">
        <v>0</v>
      </c>
      <c r="E16" s="11">
        <v>0</v>
      </c>
      <c r="F16" s="13">
        <v>-20.83</v>
      </c>
      <c r="G16" s="13">
        <v>-2117.58</v>
      </c>
      <c r="H16" s="13">
        <v>-3600.59</v>
      </c>
      <c r="I16" s="13">
        <v>0</v>
      </c>
      <c r="J16" s="10">
        <v>0</v>
      </c>
      <c r="K16" s="10">
        <v>0</v>
      </c>
      <c r="L16" s="87">
        <v>-5718.17</v>
      </c>
      <c r="M16" s="10">
        <v>0</v>
      </c>
      <c r="N16" s="10">
        <v>0</v>
      </c>
      <c r="O16" s="10">
        <v>0</v>
      </c>
      <c r="P16" s="10">
        <v>0</v>
      </c>
      <c r="Q16" s="87">
        <v>-5718.17</v>
      </c>
      <c r="R16" s="14">
        <v>0</v>
      </c>
      <c r="S16" s="14">
        <v>0</v>
      </c>
      <c r="T16" s="14">
        <v>0</v>
      </c>
    </row>
    <row r="17" spans="1:21" x14ac:dyDescent="0.25">
      <c r="A17" s="78" t="s">
        <v>43</v>
      </c>
      <c r="B17" s="104" t="s">
        <v>42</v>
      </c>
      <c r="C17" s="105"/>
      <c r="D17" s="46">
        <v>179.29</v>
      </c>
      <c r="E17" s="47">
        <v>3.228E-3</v>
      </c>
      <c r="F17" s="86">
        <v>-2.2200000000000002</v>
      </c>
      <c r="G17" s="86">
        <v>-225.33</v>
      </c>
      <c r="H17" s="86">
        <v>0</v>
      </c>
      <c r="I17" s="86">
        <v>3049.66</v>
      </c>
      <c r="J17" s="45">
        <v>6866.28</v>
      </c>
      <c r="K17" s="30">
        <v>14259.4098096</v>
      </c>
      <c r="L17" s="30">
        <v>23950.019809599999</v>
      </c>
      <c r="M17" s="30">
        <v>4022.84</v>
      </c>
      <c r="N17" s="30">
        <v>1355.76</v>
      </c>
      <c r="O17" s="30">
        <v>12943.35</v>
      </c>
      <c r="P17" s="30">
        <v>10000</v>
      </c>
      <c r="Q17" s="30">
        <v>52271.969809599999</v>
      </c>
      <c r="R17" s="38">
        <v>2</v>
      </c>
      <c r="S17" s="38">
        <v>1</v>
      </c>
      <c r="T17" s="38">
        <v>1</v>
      </c>
      <c r="U17" s="9"/>
    </row>
    <row r="18" spans="1:21" x14ac:dyDescent="0.25">
      <c r="A18" s="78" t="s">
        <v>44</v>
      </c>
      <c r="B18" s="104" t="s">
        <v>42</v>
      </c>
      <c r="C18" s="105"/>
      <c r="D18" s="29">
        <v>138.6</v>
      </c>
      <c r="E18" s="49">
        <v>2.4949999999999998E-3</v>
      </c>
      <c r="F18" s="92">
        <v>-1.71</v>
      </c>
      <c r="G18" s="92">
        <v>-174.19</v>
      </c>
      <c r="H18" s="92">
        <v>0</v>
      </c>
      <c r="I18" s="92">
        <v>2357.54</v>
      </c>
      <c r="J18" s="52">
        <v>5307.97</v>
      </c>
      <c r="K18" s="31">
        <v>11021.445933999999</v>
      </c>
      <c r="L18" s="31">
        <v>18512.765934000003</v>
      </c>
      <c r="M18" s="31">
        <v>3109.86</v>
      </c>
      <c r="N18" s="31">
        <v>1047.8999999999999</v>
      </c>
      <c r="O18" s="31">
        <v>10005.84</v>
      </c>
      <c r="P18" s="31">
        <v>10000</v>
      </c>
      <c r="Q18" s="31">
        <v>42676.365934000001</v>
      </c>
      <c r="R18" s="23">
        <v>2</v>
      </c>
      <c r="S18" s="19">
        <v>1</v>
      </c>
      <c r="T18" s="19">
        <v>1</v>
      </c>
    </row>
    <row r="19" spans="1:21" x14ac:dyDescent="0.25">
      <c r="A19" s="79" t="s">
        <v>41</v>
      </c>
      <c r="B19" s="106" t="s">
        <v>42</v>
      </c>
      <c r="C19" s="107"/>
      <c r="D19" s="37">
        <f>SUM(D17,D18)</f>
        <v>317.89</v>
      </c>
      <c r="E19" s="48">
        <f>SUM(E17,E18)</f>
        <v>5.7229999999999998E-3</v>
      </c>
      <c r="F19" s="87">
        <f t="shared" ref="F19:T19" si="9">SUM(F17,F18)</f>
        <v>-3.93</v>
      </c>
      <c r="G19" s="87">
        <f t="shared" si="9"/>
        <v>-399.52</v>
      </c>
      <c r="H19" s="87">
        <f t="shared" si="9"/>
        <v>0</v>
      </c>
      <c r="I19" s="87">
        <f t="shared" si="9"/>
        <v>5407.2</v>
      </c>
      <c r="J19" s="55">
        <f t="shared" si="9"/>
        <v>12174.25</v>
      </c>
      <c r="K19" s="33">
        <f t="shared" si="9"/>
        <v>25280.855743599997</v>
      </c>
      <c r="L19" s="31">
        <f t="shared" si="9"/>
        <v>42462.785743600005</v>
      </c>
      <c r="M19" s="33">
        <f t="shared" si="9"/>
        <v>7132.7000000000007</v>
      </c>
      <c r="N19" s="33">
        <f t="shared" si="9"/>
        <v>2403.66</v>
      </c>
      <c r="O19" s="33">
        <f t="shared" si="9"/>
        <v>22949.190000000002</v>
      </c>
      <c r="P19" s="33">
        <f t="shared" si="9"/>
        <v>20000</v>
      </c>
      <c r="Q19" s="33">
        <f t="shared" si="9"/>
        <v>94948.335743600008</v>
      </c>
      <c r="R19" s="39">
        <f t="shared" si="9"/>
        <v>4</v>
      </c>
      <c r="S19" s="39">
        <f t="shared" si="9"/>
        <v>2</v>
      </c>
      <c r="T19" s="39">
        <f t="shared" si="9"/>
        <v>2</v>
      </c>
    </row>
    <row r="20" spans="1:21" x14ac:dyDescent="0.25">
      <c r="A20" s="78" t="s">
        <v>45</v>
      </c>
      <c r="B20" s="104" t="s">
        <v>213</v>
      </c>
      <c r="C20" s="105"/>
      <c r="D20" s="67">
        <v>87.68</v>
      </c>
      <c r="E20" s="34">
        <v>1.5790000000000001E-3</v>
      </c>
      <c r="F20" s="86">
        <v>-1.08</v>
      </c>
      <c r="G20" s="86">
        <v>-109.79</v>
      </c>
      <c r="H20" s="86">
        <v>0</v>
      </c>
      <c r="I20" s="86">
        <v>-14910.81</v>
      </c>
      <c r="J20" s="93">
        <v>3358.93</v>
      </c>
      <c r="K20" s="27">
        <v>6975.0954428000005</v>
      </c>
      <c r="L20" s="86">
        <f t="shared" ref="L20:L23" si="10">SUM(K20,J20,I20,H20,G20)</f>
        <v>-4686.5745571999987</v>
      </c>
      <c r="M20" s="93">
        <v>1967.94</v>
      </c>
      <c r="N20" s="27">
        <v>663.18000000000006</v>
      </c>
      <c r="O20" s="27">
        <v>6331.78</v>
      </c>
      <c r="P20" s="27">
        <v>10000</v>
      </c>
      <c r="Q20" s="27">
        <f t="shared" ref="Q20:Q23" si="11">SUM(L20:P20)</f>
        <v>14276.3254428</v>
      </c>
      <c r="R20" s="43">
        <v>1</v>
      </c>
      <c r="S20" s="43">
        <v>1</v>
      </c>
      <c r="T20" s="38">
        <v>0</v>
      </c>
      <c r="U20" s="9"/>
    </row>
    <row r="21" spans="1:21" x14ac:dyDescent="0.25">
      <c r="A21" s="78" t="s">
        <v>142</v>
      </c>
      <c r="B21" s="104" t="s">
        <v>143</v>
      </c>
      <c r="C21" s="105"/>
      <c r="D21" s="68">
        <v>196.79</v>
      </c>
      <c r="E21" s="35">
        <v>3.5430000000000001E-3</v>
      </c>
      <c r="F21" s="92">
        <v>-5.67</v>
      </c>
      <c r="G21" s="92">
        <v>-576.52</v>
      </c>
      <c r="H21" s="92">
        <v>-2939.41</v>
      </c>
      <c r="I21" s="92">
        <v>17549.87</v>
      </c>
      <c r="J21" s="94">
        <v>7497.88</v>
      </c>
      <c r="K21" s="28">
        <v>15650.894967600001</v>
      </c>
      <c r="L21" s="28">
        <f t="shared" si="10"/>
        <v>37182.714967600004</v>
      </c>
      <c r="M21" s="28">
        <v>4392.8900000000003</v>
      </c>
      <c r="N21" s="28">
        <v>1488.0600000000002</v>
      </c>
      <c r="O21" s="28">
        <v>14133.98</v>
      </c>
      <c r="P21" s="28">
        <v>20000</v>
      </c>
      <c r="Q21" s="28">
        <f t="shared" si="11"/>
        <v>77197.644967600005</v>
      </c>
      <c r="R21" s="17">
        <v>3</v>
      </c>
      <c r="S21" s="17">
        <v>2</v>
      </c>
      <c r="T21" s="19">
        <v>1</v>
      </c>
      <c r="U21" s="9"/>
    </row>
    <row r="22" spans="1:21" x14ac:dyDescent="0.25">
      <c r="A22" s="79" t="s">
        <v>41</v>
      </c>
      <c r="B22" s="106" t="s">
        <v>144</v>
      </c>
      <c r="C22" s="107"/>
      <c r="D22" s="60">
        <f>SUM(D20,D21)</f>
        <v>284.47000000000003</v>
      </c>
      <c r="E22" s="48">
        <f>SUM(E20,E21)</f>
        <v>5.1219999999999998E-3</v>
      </c>
      <c r="F22" s="87">
        <f t="shared" ref="F22:T22" si="12">SUM(F20,F21)</f>
        <v>-6.75</v>
      </c>
      <c r="G22" s="87">
        <f t="shared" si="12"/>
        <v>-686.31</v>
      </c>
      <c r="H22" s="87">
        <f t="shared" si="12"/>
        <v>-2939.41</v>
      </c>
      <c r="I22" s="87">
        <f t="shared" si="12"/>
        <v>2639.0599999999995</v>
      </c>
      <c r="J22" s="98">
        <f t="shared" si="12"/>
        <v>10856.81</v>
      </c>
      <c r="K22" s="58">
        <f t="shared" si="12"/>
        <v>22625.990410400002</v>
      </c>
      <c r="L22" s="58">
        <f t="shared" si="12"/>
        <v>32496.140410400007</v>
      </c>
      <c r="M22" s="58">
        <f t="shared" si="12"/>
        <v>6360.83</v>
      </c>
      <c r="N22" s="58">
        <f t="shared" si="12"/>
        <v>2151.2400000000002</v>
      </c>
      <c r="O22" s="58">
        <f t="shared" si="12"/>
        <v>20465.759999999998</v>
      </c>
      <c r="P22" s="58">
        <f t="shared" si="12"/>
        <v>30000</v>
      </c>
      <c r="Q22" s="58">
        <f t="shared" si="12"/>
        <v>91473.970410400012</v>
      </c>
      <c r="R22" s="57">
        <f t="shared" si="12"/>
        <v>4</v>
      </c>
      <c r="S22" s="57">
        <f t="shared" si="12"/>
        <v>3</v>
      </c>
      <c r="T22" s="39">
        <f t="shared" si="12"/>
        <v>1</v>
      </c>
    </row>
    <row r="23" spans="1:21" x14ac:dyDescent="0.25">
      <c r="A23" s="79" t="s">
        <v>47</v>
      </c>
      <c r="B23" s="106" t="s">
        <v>46</v>
      </c>
      <c r="C23" s="107"/>
      <c r="D23" s="66">
        <v>307.70999999999998</v>
      </c>
      <c r="E23" s="54">
        <v>5.5399999999999998E-3</v>
      </c>
      <c r="F23" s="13">
        <v>-124.76</v>
      </c>
      <c r="G23" s="13">
        <v>-12683.1</v>
      </c>
      <c r="H23" s="13">
        <v>-56985.62</v>
      </c>
      <c r="I23" s="13">
        <v>55480.11</v>
      </c>
      <c r="J23" s="12">
        <v>11784.96</v>
      </c>
      <c r="K23" s="33">
        <v>24472.469128000004</v>
      </c>
      <c r="L23" s="33">
        <f t="shared" si="10"/>
        <v>22068.819128000003</v>
      </c>
      <c r="M23" s="33">
        <v>6904.62</v>
      </c>
      <c r="N23" s="33">
        <v>2326.8000000000002</v>
      </c>
      <c r="O23" s="33">
        <v>22215.360000000001</v>
      </c>
      <c r="P23" s="33">
        <v>30000</v>
      </c>
      <c r="Q23" s="33">
        <f t="shared" si="11"/>
        <v>83515.599128000002</v>
      </c>
      <c r="R23" s="39">
        <v>5</v>
      </c>
      <c r="S23" s="39">
        <v>3</v>
      </c>
      <c r="T23" s="39">
        <v>2</v>
      </c>
      <c r="U23" s="9"/>
    </row>
    <row r="24" spans="1:21" x14ac:dyDescent="0.25">
      <c r="A24" s="78" t="s">
        <v>50</v>
      </c>
      <c r="B24" s="104" t="s">
        <v>48</v>
      </c>
      <c r="C24" s="105"/>
      <c r="D24" s="44">
        <v>487.71</v>
      </c>
      <c r="E24" s="47">
        <v>8.7810000000000006E-3</v>
      </c>
      <c r="F24" s="86">
        <v>-6.03</v>
      </c>
      <c r="G24" s="86">
        <v>-613.30999999999995</v>
      </c>
      <c r="H24" s="86">
        <v>0</v>
      </c>
      <c r="I24" s="86">
        <v>4534.42</v>
      </c>
      <c r="J24" s="30">
        <v>18679.16</v>
      </c>
      <c r="K24" s="45">
        <v>38789.305309200005</v>
      </c>
      <c r="L24" s="30">
        <v>61389.575309200009</v>
      </c>
      <c r="M24" s="30">
        <v>10943.82</v>
      </c>
      <c r="N24" s="30">
        <v>3688.0200000000004</v>
      </c>
      <c r="O24" s="30">
        <v>35211.35</v>
      </c>
      <c r="P24" s="30">
        <v>30000</v>
      </c>
      <c r="Q24" s="30">
        <v>141232.76530920001</v>
      </c>
      <c r="R24" s="38">
        <v>6</v>
      </c>
      <c r="S24" s="38">
        <v>3</v>
      </c>
      <c r="T24" s="22">
        <v>3</v>
      </c>
      <c r="U24" s="9"/>
    </row>
    <row r="25" spans="1:21" x14ac:dyDescent="0.25">
      <c r="A25" s="78" t="s">
        <v>51</v>
      </c>
      <c r="B25" s="104" t="s">
        <v>49</v>
      </c>
      <c r="C25" s="105"/>
      <c r="D25" s="32">
        <v>106.48</v>
      </c>
      <c r="E25" s="49">
        <v>1.9170000000000001E-3</v>
      </c>
      <c r="F25" s="92">
        <v>-1.32</v>
      </c>
      <c r="G25" s="92">
        <v>-133.9</v>
      </c>
      <c r="H25" s="92">
        <v>0</v>
      </c>
      <c r="I25" s="92">
        <v>989.98</v>
      </c>
      <c r="J25" s="31">
        <v>4078.16</v>
      </c>
      <c r="K25" s="52">
        <v>8468.1811044000005</v>
      </c>
      <c r="L25" s="31">
        <v>13402.4211044</v>
      </c>
      <c r="M25" s="31">
        <v>2389.3200000000002</v>
      </c>
      <c r="N25" s="31">
        <v>805.14</v>
      </c>
      <c r="O25" s="31">
        <v>7687.57</v>
      </c>
      <c r="P25" s="31">
        <v>10000</v>
      </c>
      <c r="Q25" s="31">
        <v>34284.451104399996</v>
      </c>
      <c r="R25" s="19">
        <v>2</v>
      </c>
      <c r="S25" s="19">
        <v>1</v>
      </c>
      <c r="T25" s="23">
        <v>1</v>
      </c>
    </row>
    <row r="26" spans="1:21" x14ac:dyDescent="0.25">
      <c r="A26" s="79" t="s">
        <v>52</v>
      </c>
      <c r="B26" s="106" t="s">
        <v>49</v>
      </c>
      <c r="C26" s="107"/>
      <c r="D26" s="37">
        <f>SUM(D24,D25)</f>
        <v>594.18999999999994</v>
      </c>
      <c r="E26" s="48">
        <f t="shared" ref="E26:T26" si="13">SUM(E24,E25)</f>
        <v>1.0698000000000001E-2</v>
      </c>
      <c r="F26" s="87">
        <f t="shared" si="13"/>
        <v>-7.3500000000000005</v>
      </c>
      <c r="G26" s="87">
        <f t="shared" si="13"/>
        <v>-747.20999999999992</v>
      </c>
      <c r="H26" s="87">
        <f t="shared" si="13"/>
        <v>0</v>
      </c>
      <c r="I26" s="87">
        <f t="shared" si="13"/>
        <v>5524.4</v>
      </c>
      <c r="J26" s="33">
        <f t="shared" si="13"/>
        <v>22757.32</v>
      </c>
      <c r="K26" s="55">
        <f t="shared" si="13"/>
        <v>47257.486413600003</v>
      </c>
      <c r="L26" s="33">
        <f t="shared" si="13"/>
        <v>74791.996413600005</v>
      </c>
      <c r="M26" s="33">
        <f t="shared" si="13"/>
        <v>13333.14</v>
      </c>
      <c r="N26" s="33">
        <f t="shared" si="13"/>
        <v>4493.1600000000008</v>
      </c>
      <c r="O26" s="33">
        <f t="shared" si="13"/>
        <v>42898.92</v>
      </c>
      <c r="P26" s="33">
        <f t="shared" si="13"/>
        <v>40000</v>
      </c>
      <c r="Q26" s="33">
        <f t="shared" si="13"/>
        <v>175517.21641360002</v>
      </c>
      <c r="R26" s="39">
        <f t="shared" si="13"/>
        <v>8</v>
      </c>
      <c r="S26" s="39">
        <f t="shared" si="13"/>
        <v>4</v>
      </c>
      <c r="T26" s="39">
        <f t="shared" si="13"/>
        <v>4</v>
      </c>
    </row>
    <row r="27" spans="1:21" x14ac:dyDescent="0.25">
      <c r="A27" s="78" t="s">
        <v>53</v>
      </c>
      <c r="B27" s="80" t="s">
        <v>214</v>
      </c>
      <c r="C27" s="81"/>
      <c r="D27" s="50">
        <v>256.66000000000003</v>
      </c>
      <c r="E27" s="47">
        <v>4.6210000000000001E-3</v>
      </c>
      <c r="F27" s="92">
        <v>-17.420000000000002</v>
      </c>
      <c r="G27" s="92">
        <v>-1770.99</v>
      </c>
      <c r="H27" s="92">
        <v>-7845.49</v>
      </c>
      <c r="I27" s="92">
        <v>-30392.240000000002</v>
      </c>
      <c r="J27" s="31">
        <v>9657.0400000000009</v>
      </c>
      <c r="K27" s="93">
        <v>20412.866397200003</v>
      </c>
      <c r="L27" s="86">
        <v>-9938.8136027999972</v>
      </c>
      <c r="M27" s="45">
        <v>5657.91</v>
      </c>
      <c r="N27" s="45">
        <v>1940.82</v>
      </c>
      <c r="O27" s="45">
        <v>18204.11</v>
      </c>
      <c r="P27" s="45">
        <v>20000</v>
      </c>
      <c r="Q27" s="45">
        <v>35864.026397200003</v>
      </c>
      <c r="R27" s="22">
        <v>4</v>
      </c>
      <c r="S27" s="22">
        <v>2</v>
      </c>
      <c r="T27" s="22">
        <v>2</v>
      </c>
      <c r="U27" s="9"/>
    </row>
    <row r="28" spans="1:21" x14ac:dyDescent="0.25">
      <c r="A28" s="78" t="s">
        <v>54</v>
      </c>
      <c r="B28" s="104" t="s">
        <v>215</v>
      </c>
      <c r="C28" s="105"/>
      <c r="D28" s="51">
        <v>209.99</v>
      </c>
      <c r="E28" s="35">
        <v>3.7810000000000001E-3</v>
      </c>
      <c r="F28" s="92">
        <v>-14.25</v>
      </c>
      <c r="G28" s="92">
        <v>-1448.96</v>
      </c>
      <c r="H28" s="92">
        <v>-6418.89</v>
      </c>
      <c r="I28" s="92">
        <v>-24805.84</v>
      </c>
      <c r="J28" s="31">
        <v>7901.05</v>
      </c>
      <c r="K28" s="94">
        <v>16702.239309200002</v>
      </c>
      <c r="L28" s="92">
        <v>-8070.4006907999992</v>
      </c>
      <c r="M28" s="52">
        <v>4629.1000000000004</v>
      </c>
      <c r="N28" s="52">
        <v>1588.02</v>
      </c>
      <c r="O28" s="52">
        <v>14893.95</v>
      </c>
      <c r="P28" s="52">
        <v>20000</v>
      </c>
      <c r="Q28" s="52">
        <v>33040.669309200006</v>
      </c>
      <c r="R28" s="23">
        <v>3</v>
      </c>
      <c r="S28" s="23">
        <v>2</v>
      </c>
      <c r="T28" s="23">
        <v>1</v>
      </c>
      <c r="U28" s="9"/>
    </row>
    <row r="29" spans="1:21" x14ac:dyDescent="0.25">
      <c r="A29" s="78" t="s">
        <v>55</v>
      </c>
      <c r="B29" s="104" t="s">
        <v>216</v>
      </c>
      <c r="C29" s="105"/>
      <c r="D29" s="51">
        <v>262.49</v>
      </c>
      <c r="E29" s="35">
        <v>4.725E-3</v>
      </c>
      <c r="F29" s="92">
        <v>-17.82</v>
      </c>
      <c r="G29" s="92">
        <v>-1811.22</v>
      </c>
      <c r="H29" s="92">
        <v>-8023.68</v>
      </c>
      <c r="I29" s="92">
        <v>-31082.6</v>
      </c>
      <c r="J29" s="31">
        <v>9876.4</v>
      </c>
      <c r="K29" s="94">
        <v>20872.27737</v>
      </c>
      <c r="L29" s="92">
        <v>-10168.822630000001</v>
      </c>
      <c r="M29" s="52">
        <v>5786.42</v>
      </c>
      <c r="N29" s="52">
        <v>1984.5</v>
      </c>
      <c r="O29" s="52">
        <v>18617.61</v>
      </c>
      <c r="P29" s="52">
        <v>20000</v>
      </c>
      <c r="Q29" s="52">
        <v>36219.707370000004</v>
      </c>
      <c r="R29" s="23">
        <v>4</v>
      </c>
      <c r="S29" s="23">
        <v>2</v>
      </c>
      <c r="T29" s="23">
        <v>2</v>
      </c>
      <c r="U29" s="9"/>
    </row>
    <row r="30" spans="1:21" x14ac:dyDescent="0.25">
      <c r="A30" s="79" t="s">
        <v>56</v>
      </c>
      <c r="B30" s="106" t="s">
        <v>57</v>
      </c>
      <c r="C30" s="107"/>
      <c r="D30" s="53">
        <f t="shared" ref="D30:T30" si="14">SUM(D27,D28,D29)</f>
        <v>729.1400000000001</v>
      </c>
      <c r="E30" s="54">
        <f t="shared" si="14"/>
        <v>1.3127E-2</v>
      </c>
      <c r="F30" s="87">
        <f t="shared" si="14"/>
        <v>-49.49</v>
      </c>
      <c r="G30" s="87">
        <f t="shared" si="14"/>
        <v>-5031.17</v>
      </c>
      <c r="H30" s="87">
        <f t="shared" si="14"/>
        <v>-22288.06</v>
      </c>
      <c r="I30" s="87">
        <f t="shared" si="14"/>
        <v>-86280.68</v>
      </c>
      <c r="J30" s="33">
        <f t="shared" si="14"/>
        <v>27434.489999999998</v>
      </c>
      <c r="K30" s="98">
        <f t="shared" si="14"/>
        <v>57987.383076400001</v>
      </c>
      <c r="L30" s="87">
        <f t="shared" si="14"/>
        <v>-28178.036923599997</v>
      </c>
      <c r="M30" s="55">
        <f t="shared" si="14"/>
        <v>16073.43</v>
      </c>
      <c r="N30" s="55">
        <f t="shared" si="14"/>
        <v>5513.34</v>
      </c>
      <c r="O30" s="55">
        <f t="shared" si="14"/>
        <v>51715.67</v>
      </c>
      <c r="P30" s="55">
        <f t="shared" si="14"/>
        <v>60000</v>
      </c>
      <c r="Q30" s="55">
        <f t="shared" si="14"/>
        <v>105124.40307640001</v>
      </c>
      <c r="R30" s="24">
        <f t="shared" si="14"/>
        <v>11</v>
      </c>
      <c r="S30" s="24">
        <f t="shared" si="14"/>
        <v>6</v>
      </c>
      <c r="T30" s="24">
        <f t="shared" si="14"/>
        <v>5</v>
      </c>
    </row>
    <row r="31" spans="1:21" x14ac:dyDescent="0.25">
      <c r="A31" s="72" t="s">
        <v>58</v>
      </c>
      <c r="B31" s="110" t="s">
        <v>217</v>
      </c>
      <c r="C31" s="117"/>
      <c r="D31" s="10">
        <v>346.09</v>
      </c>
      <c r="E31" s="11">
        <v>6.2310000000000004E-3</v>
      </c>
      <c r="F31" s="13">
        <v>-4.28</v>
      </c>
      <c r="G31" s="13">
        <v>-435.1</v>
      </c>
      <c r="H31" s="13">
        <v>-42246.09</v>
      </c>
      <c r="I31" s="13">
        <v>0</v>
      </c>
      <c r="J31" s="12">
        <v>13254.89</v>
      </c>
      <c r="K31" s="12">
        <v>27524.901649200001</v>
      </c>
      <c r="L31" s="87">
        <f t="shared" ref="L31:L33" si="15">SUM(K31,J31,I31,H31,G31)</f>
        <v>-1901.398350799996</v>
      </c>
      <c r="M31" s="12">
        <v>7765.83</v>
      </c>
      <c r="N31" s="12">
        <v>2617.02</v>
      </c>
      <c r="O31" s="12">
        <v>24986.27</v>
      </c>
      <c r="P31" s="12">
        <v>20000</v>
      </c>
      <c r="Q31" s="12">
        <f t="shared" ref="Q31:Q33" si="16">SUM(L31:P31)</f>
        <v>53467.721649200001</v>
      </c>
      <c r="R31" s="14">
        <v>3</v>
      </c>
      <c r="S31" s="14">
        <v>2</v>
      </c>
      <c r="T31" s="14">
        <v>1</v>
      </c>
      <c r="U31" s="9"/>
    </row>
    <row r="32" spans="1:21" x14ac:dyDescent="0.25">
      <c r="A32" s="78" t="s">
        <v>61</v>
      </c>
      <c r="B32" s="102" t="s">
        <v>59</v>
      </c>
      <c r="C32" s="103"/>
      <c r="D32" s="44">
        <v>482.09</v>
      </c>
      <c r="E32" s="47">
        <v>8.6789999999999992E-3</v>
      </c>
      <c r="F32" s="86">
        <v>-5.96</v>
      </c>
      <c r="G32" s="86">
        <v>-606.01</v>
      </c>
      <c r="H32" s="86">
        <v>0</v>
      </c>
      <c r="I32" s="86">
        <v>33054.120000000003</v>
      </c>
      <c r="J32" s="30">
        <v>18462.61</v>
      </c>
      <c r="K32" s="45">
        <v>38338.729162799995</v>
      </c>
      <c r="L32" s="30">
        <f t="shared" si="15"/>
        <v>89249.449162799996</v>
      </c>
      <c r="M32" s="30">
        <v>10817.06</v>
      </c>
      <c r="N32" s="30">
        <v>3645.18</v>
      </c>
      <c r="O32" s="30">
        <v>34803.5</v>
      </c>
      <c r="P32" s="30">
        <v>30000</v>
      </c>
      <c r="Q32" s="30">
        <f t="shared" si="16"/>
        <v>168515.18916279997</v>
      </c>
      <c r="R32" s="38">
        <v>6</v>
      </c>
      <c r="S32" s="38">
        <v>3</v>
      </c>
      <c r="T32" s="38">
        <v>3</v>
      </c>
      <c r="U32" s="9"/>
    </row>
    <row r="33" spans="1:21" x14ac:dyDescent="0.25">
      <c r="A33" s="78" t="s">
        <v>62</v>
      </c>
      <c r="B33" s="104" t="s">
        <v>60</v>
      </c>
      <c r="C33" s="105"/>
      <c r="D33" s="56">
        <v>217.45</v>
      </c>
      <c r="E33" s="35">
        <v>3.9150000000000001E-3</v>
      </c>
      <c r="F33" s="92">
        <v>-2.69</v>
      </c>
      <c r="G33" s="92">
        <v>-273.35000000000002</v>
      </c>
      <c r="H33" s="92">
        <v>0</v>
      </c>
      <c r="I33" s="92">
        <v>14909.29</v>
      </c>
      <c r="J33" s="31">
        <v>8327.77</v>
      </c>
      <c r="K33" s="52">
        <v>17294.172678000003</v>
      </c>
      <c r="L33" s="31">
        <f t="shared" si="15"/>
        <v>40257.882678000002</v>
      </c>
      <c r="M33" s="31">
        <v>4879.1099999999997</v>
      </c>
      <c r="N33" s="31">
        <v>1644.3</v>
      </c>
      <c r="O33" s="31">
        <v>15698.36</v>
      </c>
      <c r="P33" s="31">
        <v>20000</v>
      </c>
      <c r="Q33" s="31">
        <f t="shared" si="16"/>
        <v>82479.652678000013</v>
      </c>
      <c r="R33" s="19">
        <v>3</v>
      </c>
      <c r="S33" s="19">
        <v>2</v>
      </c>
      <c r="T33" s="19">
        <v>1</v>
      </c>
      <c r="U33" s="9"/>
    </row>
    <row r="34" spans="1:21" x14ac:dyDescent="0.25">
      <c r="A34" s="79" t="s">
        <v>63</v>
      </c>
      <c r="B34" s="106" t="s">
        <v>60</v>
      </c>
      <c r="C34" s="107"/>
      <c r="D34" s="37">
        <f t="shared" ref="D34:M34" si="17">SUM(D32,D33)</f>
        <v>699.54</v>
      </c>
      <c r="E34" s="48">
        <f t="shared" si="17"/>
        <v>1.2593999999999999E-2</v>
      </c>
      <c r="F34" s="87">
        <f t="shared" si="17"/>
        <v>-8.65</v>
      </c>
      <c r="G34" s="87">
        <f t="shared" si="17"/>
        <v>-879.36</v>
      </c>
      <c r="H34" s="87">
        <f t="shared" si="17"/>
        <v>0</v>
      </c>
      <c r="I34" s="87">
        <f t="shared" si="17"/>
        <v>47963.41</v>
      </c>
      <c r="J34" s="33">
        <f t="shared" si="17"/>
        <v>26790.38</v>
      </c>
      <c r="K34" s="55">
        <f t="shared" si="17"/>
        <v>55632.901840799997</v>
      </c>
      <c r="L34" s="33">
        <f t="shared" si="17"/>
        <v>129507.33184080001</v>
      </c>
      <c r="M34" s="33">
        <f t="shared" si="17"/>
        <v>15696.169999999998</v>
      </c>
      <c r="N34" s="33">
        <f t="shared" ref="N34:T34" si="18">SUM(N32,N33)</f>
        <v>5289.48</v>
      </c>
      <c r="O34" s="33">
        <f t="shared" si="18"/>
        <v>50501.86</v>
      </c>
      <c r="P34" s="33">
        <f t="shared" si="18"/>
        <v>50000</v>
      </c>
      <c r="Q34" s="33">
        <f t="shared" si="18"/>
        <v>250994.84184079999</v>
      </c>
      <c r="R34" s="39">
        <f t="shared" si="18"/>
        <v>9</v>
      </c>
      <c r="S34" s="39">
        <f t="shared" si="18"/>
        <v>5</v>
      </c>
      <c r="T34" s="39">
        <f t="shared" si="18"/>
        <v>4</v>
      </c>
    </row>
    <row r="35" spans="1:21" x14ac:dyDescent="0.25">
      <c r="A35" s="78" t="s">
        <v>65</v>
      </c>
      <c r="B35" s="102" t="s">
        <v>64</v>
      </c>
      <c r="C35" s="103"/>
      <c r="D35" s="44">
        <v>49.64</v>
      </c>
      <c r="E35" s="47">
        <v>8.9400000000000005E-4</v>
      </c>
      <c r="F35" s="92">
        <v>-0.61</v>
      </c>
      <c r="G35" s="92">
        <v>-62.34</v>
      </c>
      <c r="H35" s="92">
        <v>0</v>
      </c>
      <c r="I35" s="92">
        <v>-1810.22</v>
      </c>
      <c r="J35" s="31">
        <v>1901.17</v>
      </c>
      <c r="K35" s="45">
        <v>3949.1674008</v>
      </c>
      <c r="L35" s="30">
        <f t="shared" ref="L35:L36" si="19">SUM(K35,J35,I35,H35,G35)</f>
        <v>3977.7774007999997</v>
      </c>
      <c r="M35" s="30">
        <v>1113.8699999999999</v>
      </c>
      <c r="N35" s="30">
        <v>375.47999999999996</v>
      </c>
      <c r="O35" s="27">
        <v>3583.82</v>
      </c>
      <c r="P35" s="86">
        <v>0</v>
      </c>
      <c r="Q35" s="45">
        <f t="shared" ref="Q35:Q36" si="20">SUM(L35:P35)</f>
        <v>9050.9474007999997</v>
      </c>
      <c r="R35" s="38">
        <v>1</v>
      </c>
      <c r="S35" s="38">
        <v>0</v>
      </c>
      <c r="T35" s="38">
        <v>1</v>
      </c>
    </row>
    <row r="36" spans="1:21" x14ac:dyDescent="0.25">
      <c r="A36" s="78" t="s">
        <v>66</v>
      </c>
      <c r="B36" s="104" t="s">
        <v>64</v>
      </c>
      <c r="C36" s="105"/>
      <c r="D36" s="56">
        <v>62.89</v>
      </c>
      <c r="E36" s="35">
        <v>1.132E-3</v>
      </c>
      <c r="F36" s="92">
        <v>-0.78</v>
      </c>
      <c r="G36" s="92">
        <v>-78.97</v>
      </c>
      <c r="H36" s="92">
        <v>0</v>
      </c>
      <c r="I36" s="92">
        <v>-2293.41</v>
      </c>
      <c r="J36" s="31">
        <v>2408.64</v>
      </c>
      <c r="K36" s="52">
        <v>5000.5117424</v>
      </c>
      <c r="L36" s="31">
        <f t="shared" si="19"/>
        <v>5036.7717423999993</v>
      </c>
      <c r="M36" s="31">
        <v>1411.18</v>
      </c>
      <c r="N36" s="31">
        <v>475.44</v>
      </c>
      <c r="O36" s="28">
        <v>4540.43</v>
      </c>
      <c r="P36" s="92">
        <v>0</v>
      </c>
      <c r="Q36" s="52">
        <f t="shared" si="20"/>
        <v>11463.821742399999</v>
      </c>
      <c r="R36" s="19">
        <v>1</v>
      </c>
      <c r="S36" s="19">
        <v>0</v>
      </c>
      <c r="T36" s="19">
        <v>1</v>
      </c>
    </row>
    <row r="37" spans="1:21" x14ac:dyDescent="0.25">
      <c r="A37" s="79" t="s">
        <v>67</v>
      </c>
      <c r="B37" s="106" t="s">
        <v>64</v>
      </c>
      <c r="C37" s="107"/>
      <c r="D37" s="37">
        <f t="shared" ref="D37" si="21">SUM(D35,D36)</f>
        <v>112.53</v>
      </c>
      <c r="E37" s="48">
        <f t="shared" ref="E37" si="22">SUM(E35,E36)</f>
        <v>2.026E-3</v>
      </c>
      <c r="F37" s="87">
        <f t="shared" ref="F37" si="23">SUM(F35,F36)</f>
        <v>-1.3900000000000001</v>
      </c>
      <c r="G37" s="87">
        <f t="shared" ref="G37" si="24">SUM(G35,G36)</f>
        <v>-141.31</v>
      </c>
      <c r="H37" s="87">
        <f t="shared" ref="H37" si="25">SUM(H35,H36)</f>
        <v>0</v>
      </c>
      <c r="I37" s="87">
        <f t="shared" ref="I37" si="26">SUM(I35,I36)</f>
        <v>-4103.63</v>
      </c>
      <c r="J37" s="33">
        <f t="shared" ref="J37" si="27">SUM(J35,J36)</f>
        <v>4309.8099999999995</v>
      </c>
      <c r="K37" s="55">
        <f t="shared" ref="K37" si="28">SUM(K35,K36)</f>
        <v>8949.6791431999991</v>
      </c>
      <c r="L37" s="33">
        <f t="shared" ref="L37" si="29">SUM(L35,L36)</f>
        <v>9014.5491431999981</v>
      </c>
      <c r="M37" s="33">
        <f t="shared" ref="M37" si="30">SUM(M35,M36)</f>
        <v>2525.0500000000002</v>
      </c>
      <c r="N37" s="33">
        <f t="shared" ref="N37" si="31">SUM(N35,N36)</f>
        <v>850.92</v>
      </c>
      <c r="O37" s="58">
        <f t="shared" ref="O37" si="32">SUM(O35,O36)</f>
        <v>8124.25</v>
      </c>
      <c r="P37" s="87">
        <f t="shared" ref="P37" si="33">SUM(P35,P36)</f>
        <v>0</v>
      </c>
      <c r="Q37" s="55">
        <f t="shared" ref="Q37" si="34">SUM(Q35,Q36)</f>
        <v>20514.769143199999</v>
      </c>
      <c r="R37" s="39">
        <f t="shared" ref="R37" si="35">SUM(R35,R36)</f>
        <v>2</v>
      </c>
      <c r="S37" s="39">
        <f t="shared" ref="S37" si="36">SUM(S35,S36)</f>
        <v>0</v>
      </c>
      <c r="T37" s="39">
        <f t="shared" ref="T37" si="37">SUM(T35,T36)</f>
        <v>2</v>
      </c>
    </row>
    <row r="38" spans="1:21" x14ac:dyDescent="0.25">
      <c r="A38" s="78" t="s">
        <v>68</v>
      </c>
      <c r="B38" s="104" t="s">
        <v>69</v>
      </c>
      <c r="C38" s="105"/>
      <c r="D38" s="61">
        <v>208.85</v>
      </c>
      <c r="E38" s="47">
        <v>3.7599999999999999E-3</v>
      </c>
      <c r="F38" s="92">
        <v>-2.62</v>
      </c>
      <c r="G38" s="92">
        <v>-266.83</v>
      </c>
      <c r="H38" s="92">
        <v>-1761.31</v>
      </c>
      <c r="I38" s="92">
        <v>36663.919999999998</v>
      </c>
      <c r="J38" s="31">
        <v>7998.66</v>
      </c>
      <c r="K38" s="93">
        <v>16609.473632000001</v>
      </c>
      <c r="L38" s="27">
        <f>SUM(K38,J38,I38,H38,G38)</f>
        <v>59243.913631999996</v>
      </c>
      <c r="M38" s="27">
        <v>4686.28</v>
      </c>
      <c r="N38" s="27">
        <v>1579.2</v>
      </c>
      <c r="O38" s="95">
        <v>15077.95</v>
      </c>
      <c r="P38" s="28">
        <v>20000</v>
      </c>
      <c r="Q38" s="27">
        <f t="shared" ref="Q38:Q43" si="38">SUM(L38:P38)</f>
        <v>100587.34363199999</v>
      </c>
      <c r="R38" s="43">
        <v>3</v>
      </c>
      <c r="S38" s="43">
        <v>2</v>
      </c>
      <c r="T38" s="38">
        <v>1</v>
      </c>
      <c r="U38" s="9"/>
    </row>
    <row r="39" spans="1:21" x14ac:dyDescent="0.25">
      <c r="A39" s="78" t="s">
        <v>105</v>
      </c>
      <c r="B39" s="104" t="s">
        <v>106</v>
      </c>
      <c r="C39" s="105"/>
      <c r="D39" s="62">
        <v>371.03</v>
      </c>
      <c r="E39" s="35">
        <v>6.6800000000000002E-3</v>
      </c>
      <c r="F39" s="92">
        <v>-4.66</v>
      </c>
      <c r="G39" s="92">
        <v>-474.04</v>
      </c>
      <c r="H39" s="92">
        <v>-3129.04</v>
      </c>
      <c r="I39" s="92">
        <v>65134.87</v>
      </c>
      <c r="J39" s="31">
        <v>14209.93</v>
      </c>
      <c r="K39" s="94">
        <v>29508.320176000001</v>
      </c>
      <c r="L39" s="28">
        <f>SUM(G39,K39,J39,I39,H39)</f>
        <v>105250.04017600001</v>
      </c>
      <c r="M39" s="28">
        <v>8325.36</v>
      </c>
      <c r="N39" s="28">
        <v>2805.6</v>
      </c>
      <c r="O39" s="28">
        <v>26786.560000000001</v>
      </c>
      <c r="P39" s="28">
        <v>30000</v>
      </c>
      <c r="Q39" s="28">
        <f t="shared" si="38"/>
        <v>173167.56017600003</v>
      </c>
      <c r="R39" s="17">
        <v>6</v>
      </c>
      <c r="S39" s="17">
        <v>3</v>
      </c>
      <c r="T39" s="19">
        <v>3</v>
      </c>
      <c r="U39" s="9"/>
    </row>
    <row r="40" spans="1:21" x14ac:dyDescent="0.25">
      <c r="A40" s="78" t="s">
        <v>121</v>
      </c>
      <c r="B40" s="104" t="s">
        <v>122</v>
      </c>
      <c r="C40" s="105"/>
      <c r="D40" s="62">
        <v>177.35</v>
      </c>
      <c r="E40" s="35">
        <v>3.1930000000000001E-3</v>
      </c>
      <c r="F40" s="92">
        <v>-2.23</v>
      </c>
      <c r="G40" s="92">
        <v>-226.59</v>
      </c>
      <c r="H40" s="92">
        <v>-1495.66</v>
      </c>
      <c r="I40" s="92">
        <v>31134.05</v>
      </c>
      <c r="J40" s="31">
        <v>6792.25</v>
      </c>
      <c r="K40" s="94">
        <v>14104.800347599999</v>
      </c>
      <c r="L40" s="28">
        <f t="shared" ref="L40" si="39">SUM(K40,J40,I40,H40,G40)</f>
        <v>50308.850347600004</v>
      </c>
      <c r="M40" s="28">
        <v>3979.47</v>
      </c>
      <c r="N40" s="28">
        <v>1341.06</v>
      </c>
      <c r="O40" s="28">
        <v>12803.81</v>
      </c>
      <c r="P40" s="28">
        <v>20000</v>
      </c>
      <c r="Q40" s="28">
        <f t="shared" si="38"/>
        <v>88433.190347600001</v>
      </c>
      <c r="R40" s="17">
        <v>3</v>
      </c>
      <c r="S40" s="17">
        <v>2</v>
      </c>
      <c r="T40" s="19">
        <v>1</v>
      </c>
      <c r="U40" s="9"/>
    </row>
    <row r="41" spans="1:21" x14ac:dyDescent="0.25">
      <c r="A41" s="79" t="s">
        <v>52</v>
      </c>
      <c r="B41" s="106" t="s">
        <v>123</v>
      </c>
      <c r="C41" s="107"/>
      <c r="D41" s="58">
        <f>SUM(D38:D40)</f>
        <v>757.23</v>
      </c>
      <c r="E41" s="48">
        <f t="shared" ref="E41:T41" si="40">SUM(E38:E40)</f>
        <v>1.3632999999999999E-2</v>
      </c>
      <c r="F41" s="87">
        <f t="shared" si="40"/>
        <v>-9.51</v>
      </c>
      <c r="G41" s="87">
        <f t="shared" si="40"/>
        <v>-967.46</v>
      </c>
      <c r="H41" s="87">
        <f t="shared" si="40"/>
        <v>-6386.01</v>
      </c>
      <c r="I41" s="87">
        <f t="shared" si="40"/>
        <v>132932.84</v>
      </c>
      <c r="J41" s="33">
        <f t="shared" si="40"/>
        <v>29000.84</v>
      </c>
      <c r="K41" s="98">
        <f t="shared" si="40"/>
        <v>60222.594155600003</v>
      </c>
      <c r="L41" s="58">
        <f t="shared" si="40"/>
        <v>214802.80415560002</v>
      </c>
      <c r="M41" s="58">
        <f t="shared" si="40"/>
        <v>16991.11</v>
      </c>
      <c r="N41" s="58">
        <f t="shared" si="40"/>
        <v>5725.8600000000006</v>
      </c>
      <c r="O41" s="58">
        <f t="shared" si="40"/>
        <v>54668.32</v>
      </c>
      <c r="P41" s="58">
        <f t="shared" si="40"/>
        <v>70000</v>
      </c>
      <c r="Q41" s="58">
        <f t="shared" si="40"/>
        <v>362188.09415560006</v>
      </c>
      <c r="R41" s="57">
        <f t="shared" si="40"/>
        <v>12</v>
      </c>
      <c r="S41" s="57">
        <f t="shared" si="40"/>
        <v>7</v>
      </c>
      <c r="T41" s="39">
        <f t="shared" si="40"/>
        <v>5</v>
      </c>
    </row>
    <row r="42" spans="1:21" x14ac:dyDescent="0.25">
      <c r="A42" s="72" t="s">
        <v>71</v>
      </c>
      <c r="B42" s="106" t="s">
        <v>70</v>
      </c>
      <c r="C42" s="107"/>
      <c r="D42" s="66">
        <v>381.76</v>
      </c>
      <c r="E42" s="54">
        <v>6.8729999999999998E-3</v>
      </c>
      <c r="F42" s="13">
        <v>-4.72</v>
      </c>
      <c r="G42" s="13">
        <v>-479.84</v>
      </c>
      <c r="H42" s="13">
        <v>-66867.86</v>
      </c>
      <c r="I42" s="85">
        <v>52946.9</v>
      </c>
      <c r="J42" s="12">
        <v>14620.56</v>
      </c>
      <c r="K42" s="33">
        <v>30360.880923600005</v>
      </c>
      <c r="L42" s="33">
        <f t="shared" ref="L42:L43" si="41">SUM(K42,J42,I42,H42,G42)</f>
        <v>30580.640923600015</v>
      </c>
      <c r="M42" s="33">
        <v>8565.9699999999993</v>
      </c>
      <c r="N42" s="33">
        <v>2886.6600000000003</v>
      </c>
      <c r="O42" s="33">
        <v>27560.69</v>
      </c>
      <c r="P42" s="33">
        <v>30000</v>
      </c>
      <c r="Q42" s="33">
        <f t="shared" si="38"/>
        <v>99593.960923600011</v>
      </c>
      <c r="R42" s="39">
        <v>4</v>
      </c>
      <c r="S42" s="39">
        <v>3</v>
      </c>
      <c r="T42" s="39">
        <v>1</v>
      </c>
      <c r="U42" s="9"/>
    </row>
    <row r="43" spans="1:21" x14ac:dyDescent="0.25">
      <c r="A43" s="78" t="s">
        <v>72</v>
      </c>
      <c r="B43" s="80" t="s">
        <v>218</v>
      </c>
      <c r="C43" s="81"/>
      <c r="D43" s="27">
        <v>3389.5</v>
      </c>
      <c r="E43" s="34">
        <v>6.1024000000000002E-2</v>
      </c>
      <c r="F43" s="86">
        <v>665.68</v>
      </c>
      <c r="G43" s="86">
        <v>67673.03</v>
      </c>
      <c r="H43" s="86">
        <v>-7597.84</v>
      </c>
      <c r="I43" s="86">
        <v>0</v>
      </c>
      <c r="J43" s="30">
        <v>129813.29</v>
      </c>
      <c r="K43" s="93">
        <v>269568.22311680001</v>
      </c>
      <c r="L43" s="27">
        <f t="shared" si="41"/>
        <v>459456.70311679994</v>
      </c>
      <c r="M43" s="27">
        <v>76055.5</v>
      </c>
      <c r="N43" s="27">
        <v>25630.080000000002</v>
      </c>
      <c r="O43" s="27">
        <v>244705.85</v>
      </c>
      <c r="P43" s="27">
        <v>310000</v>
      </c>
      <c r="Q43" s="27">
        <f t="shared" si="38"/>
        <v>1115848.1331167999</v>
      </c>
      <c r="R43" s="43">
        <v>51</v>
      </c>
      <c r="S43" s="43">
        <v>31</v>
      </c>
      <c r="T43" s="38">
        <v>20</v>
      </c>
      <c r="U43" s="9"/>
    </row>
    <row r="44" spans="1:21" x14ac:dyDescent="0.25">
      <c r="A44" s="78" t="s">
        <v>73</v>
      </c>
      <c r="B44" s="104" t="s">
        <v>75</v>
      </c>
      <c r="C44" s="105"/>
      <c r="D44" s="29">
        <v>0</v>
      </c>
      <c r="E44" s="49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88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17">
        <v>0</v>
      </c>
      <c r="S44" s="17">
        <v>0</v>
      </c>
      <c r="T44" s="19">
        <v>0</v>
      </c>
    </row>
    <row r="45" spans="1:21" x14ac:dyDescent="0.25">
      <c r="A45" s="79" t="s">
        <v>52</v>
      </c>
      <c r="B45" s="106" t="s">
        <v>74</v>
      </c>
      <c r="C45" s="107"/>
      <c r="D45" s="58">
        <f t="shared" ref="D45" si="42">SUM(D43,D44)</f>
        <v>3389.5</v>
      </c>
      <c r="E45" s="48">
        <f t="shared" ref="E45" si="43">SUM(E43,E44)</f>
        <v>6.1024000000000002E-2</v>
      </c>
      <c r="F45" s="87">
        <f t="shared" ref="F45" si="44">SUM(F43,F44)</f>
        <v>665.68</v>
      </c>
      <c r="G45" s="87">
        <f t="shared" ref="G45" si="45">SUM(G43,G44)</f>
        <v>67673.03</v>
      </c>
      <c r="H45" s="89">
        <f t="shared" ref="H45" si="46">SUM(H43,H44)</f>
        <v>-7597.84</v>
      </c>
      <c r="I45" s="87">
        <f t="shared" ref="I45" si="47">SUM(I43,I44)</f>
        <v>0</v>
      </c>
      <c r="J45" s="55">
        <f t="shared" ref="J45" si="48">SUM(J43,J44)</f>
        <v>129813.29</v>
      </c>
      <c r="K45" s="98">
        <f t="shared" ref="K45" si="49">SUM(K43,K44)</f>
        <v>269568.22311680001</v>
      </c>
      <c r="L45" s="58">
        <f t="shared" ref="L45" si="50">SUM(L43,L44)</f>
        <v>459456.70311679994</v>
      </c>
      <c r="M45" s="58">
        <f t="shared" ref="M45" si="51">SUM(M43,M44)</f>
        <v>76055.5</v>
      </c>
      <c r="N45" s="58">
        <f t="shared" ref="N45" si="52">SUM(N43,N44)</f>
        <v>25630.080000000002</v>
      </c>
      <c r="O45" s="58">
        <f t="shared" ref="O45" si="53">SUM(O43,O44)</f>
        <v>244705.85</v>
      </c>
      <c r="P45" s="58">
        <f t="shared" ref="P45" si="54">SUM(P43,P44)</f>
        <v>310000</v>
      </c>
      <c r="Q45" s="58">
        <f t="shared" ref="Q45" si="55">SUM(Q43,Q44)</f>
        <v>1115848.1331167999</v>
      </c>
      <c r="R45" s="57">
        <f t="shared" ref="R45" si="56">SUM(R43,R44)</f>
        <v>51</v>
      </c>
      <c r="S45" s="57">
        <f t="shared" ref="S45" si="57">SUM(S43,S44)</f>
        <v>31</v>
      </c>
      <c r="T45" s="39">
        <f t="shared" ref="T45" si="58">SUM(T43,T44)</f>
        <v>20</v>
      </c>
    </row>
    <row r="46" spans="1:21" x14ac:dyDescent="0.25">
      <c r="A46" s="78" t="s">
        <v>77</v>
      </c>
      <c r="B46" s="82" t="s">
        <v>219</v>
      </c>
      <c r="C46" s="76"/>
      <c r="D46" s="19">
        <v>520.46</v>
      </c>
      <c r="E46" s="34">
        <v>9.3699999999999999E-3</v>
      </c>
      <c r="F46" s="86">
        <v>-6.44</v>
      </c>
      <c r="G46" s="86">
        <v>-654.35</v>
      </c>
      <c r="H46" s="86">
        <v>-4990.18</v>
      </c>
      <c r="I46" s="86">
        <v>39608.449999999997</v>
      </c>
      <c r="J46" s="52">
        <v>19933.12</v>
      </c>
      <c r="K46" s="30">
        <v>41391.161683999999</v>
      </c>
      <c r="L46" s="30">
        <v>95288.201684</v>
      </c>
      <c r="M46" s="30">
        <v>11678.5</v>
      </c>
      <c r="N46" s="30">
        <v>3935.4</v>
      </c>
      <c r="O46" s="30">
        <v>37575.129999999997</v>
      </c>
      <c r="P46" s="30">
        <v>30000</v>
      </c>
      <c r="Q46" s="30">
        <v>178477.231684</v>
      </c>
      <c r="R46" s="38">
        <v>6</v>
      </c>
      <c r="S46" s="17">
        <v>3</v>
      </c>
      <c r="T46" s="19">
        <v>3</v>
      </c>
      <c r="U46" s="9"/>
    </row>
    <row r="47" spans="1:21" x14ac:dyDescent="0.25">
      <c r="A47" s="78" t="s">
        <v>78</v>
      </c>
      <c r="B47" s="82" t="s">
        <v>76</v>
      </c>
      <c r="C47" s="76"/>
      <c r="D47" s="31">
        <v>1175.74</v>
      </c>
      <c r="E47" s="49">
        <v>2.1167999999999999E-2</v>
      </c>
      <c r="F47" s="92">
        <v>-14.54</v>
      </c>
      <c r="G47" s="92">
        <v>-1478.19</v>
      </c>
      <c r="H47" s="92">
        <v>-11273.02</v>
      </c>
      <c r="I47" s="92">
        <v>89477.06</v>
      </c>
      <c r="J47" s="52">
        <v>45029.72</v>
      </c>
      <c r="K47" s="31">
        <v>93507.802617599998</v>
      </c>
      <c r="L47" s="31">
        <v>215263.37261759999</v>
      </c>
      <c r="M47" s="31">
        <v>26382.19</v>
      </c>
      <c r="N47" s="31">
        <v>8890.56</v>
      </c>
      <c r="O47" s="31">
        <v>84883.74</v>
      </c>
      <c r="P47" s="31">
        <v>84283.11</v>
      </c>
      <c r="Q47" s="31">
        <v>419702.9726176</v>
      </c>
      <c r="R47" s="17">
        <v>14</v>
      </c>
      <c r="S47" s="17">
        <v>8</v>
      </c>
      <c r="T47" s="19">
        <v>6</v>
      </c>
      <c r="U47" s="9"/>
    </row>
    <row r="48" spans="1:21" x14ac:dyDescent="0.25">
      <c r="A48" s="78" t="s">
        <v>79</v>
      </c>
      <c r="B48" s="82" t="s">
        <v>76</v>
      </c>
      <c r="C48" s="76"/>
      <c r="D48" s="19">
        <v>258.88</v>
      </c>
      <c r="E48" s="49">
        <v>4.6610000000000002E-3</v>
      </c>
      <c r="F48" s="92">
        <v>-3.2</v>
      </c>
      <c r="G48" s="92">
        <v>-325.48</v>
      </c>
      <c r="H48" s="92">
        <v>-2482.15</v>
      </c>
      <c r="I48" s="92">
        <v>19701.48</v>
      </c>
      <c r="J48" s="52">
        <v>9914.86</v>
      </c>
      <c r="K48" s="31">
        <v>20589.562925200004</v>
      </c>
      <c r="L48" s="31">
        <v>47398.272925199999</v>
      </c>
      <c r="M48" s="31">
        <v>5808.96</v>
      </c>
      <c r="N48" s="31">
        <v>1957.6200000000001</v>
      </c>
      <c r="O48" s="31">
        <v>18690.099999999999</v>
      </c>
      <c r="P48" s="31">
        <v>20000</v>
      </c>
      <c r="Q48" s="31">
        <v>93854.952925199992</v>
      </c>
      <c r="R48" s="19">
        <v>3</v>
      </c>
      <c r="S48" s="19">
        <v>2</v>
      </c>
      <c r="T48" s="19">
        <v>1</v>
      </c>
      <c r="U48" s="9"/>
    </row>
    <row r="49" spans="1:21" x14ac:dyDescent="0.25">
      <c r="A49" s="79" t="s">
        <v>52</v>
      </c>
      <c r="B49" s="75" t="s">
        <v>76</v>
      </c>
      <c r="C49" s="77"/>
      <c r="D49" s="33">
        <f>SUM(D46:D48)</f>
        <v>1955.08</v>
      </c>
      <c r="E49" s="48">
        <f t="shared" ref="E49:T49" si="59">SUM(E46:E48)</f>
        <v>3.5199000000000001E-2</v>
      </c>
      <c r="F49" s="87">
        <f t="shared" si="59"/>
        <v>-24.18</v>
      </c>
      <c r="G49" s="87">
        <f t="shared" si="59"/>
        <v>-2458.02</v>
      </c>
      <c r="H49" s="87">
        <f t="shared" si="59"/>
        <v>-18745.350000000002</v>
      </c>
      <c r="I49" s="87">
        <f t="shared" si="59"/>
        <v>148786.99</v>
      </c>
      <c r="J49" s="55">
        <f t="shared" si="59"/>
        <v>74877.7</v>
      </c>
      <c r="K49" s="33">
        <f t="shared" si="59"/>
        <v>155488.52722680001</v>
      </c>
      <c r="L49" s="33">
        <f t="shared" si="59"/>
        <v>357949.84722679999</v>
      </c>
      <c r="M49" s="33">
        <f t="shared" si="59"/>
        <v>43869.65</v>
      </c>
      <c r="N49" s="33">
        <f t="shared" si="59"/>
        <v>14783.58</v>
      </c>
      <c r="O49" s="33">
        <f t="shared" si="59"/>
        <v>141148.97</v>
      </c>
      <c r="P49" s="33">
        <f t="shared" si="59"/>
        <v>134283.10999999999</v>
      </c>
      <c r="Q49" s="33">
        <f t="shared" si="59"/>
        <v>692035.15722679999</v>
      </c>
      <c r="R49" s="39">
        <f t="shared" si="59"/>
        <v>23</v>
      </c>
      <c r="S49" s="39">
        <f t="shared" si="59"/>
        <v>13</v>
      </c>
      <c r="T49" s="39">
        <f t="shared" si="59"/>
        <v>10</v>
      </c>
    </row>
    <row r="50" spans="1:21" x14ac:dyDescent="0.25">
      <c r="A50" s="72" t="s">
        <v>81</v>
      </c>
      <c r="B50" s="109" t="s">
        <v>80</v>
      </c>
      <c r="C50" s="110"/>
      <c r="D50" s="18">
        <v>187.97</v>
      </c>
      <c r="E50" s="16">
        <v>3.3839999999999999E-3</v>
      </c>
      <c r="F50" s="87">
        <v>-2.3199999999999998</v>
      </c>
      <c r="G50" s="87">
        <v>-235.85</v>
      </c>
      <c r="H50" s="87">
        <v>0</v>
      </c>
      <c r="I50" s="87">
        <v>-6858.61</v>
      </c>
      <c r="J50" s="12">
        <v>7198.61</v>
      </c>
      <c r="K50" s="12">
        <v>14948.5262688</v>
      </c>
      <c r="L50" s="12">
        <f t="shared" ref="L50:L57" si="60">SUM(K50,J50,I50,H50,G50)</f>
        <v>15052.6762688</v>
      </c>
      <c r="M50" s="12">
        <v>4217.55</v>
      </c>
      <c r="N50" s="12">
        <v>1421.28</v>
      </c>
      <c r="O50" s="12">
        <v>13569.82</v>
      </c>
      <c r="P50" s="12">
        <v>10000</v>
      </c>
      <c r="Q50" s="12">
        <f t="shared" ref="Q50:Q57" si="61">SUM(L50:P50)</f>
        <v>44261.326268799996</v>
      </c>
      <c r="R50" s="14">
        <v>2</v>
      </c>
      <c r="S50" s="14">
        <v>1</v>
      </c>
      <c r="T50" s="14">
        <v>1</v>
      </c>
      <c r="U50" s="9"/>
    </row>
    <row r="51" spans="1:21" x14ac:dyDescent="0.25">
      <c r="A51" s="72" t="s">
        <v>83</v>
      </c>
      <c r="B51" s="109" t="s">
        <v>82</v>
      </c>
      <c r="C51" s="110"/>
      <c r="D51" s="18">
        <v>293.92</v>
      </c>
      <c r="E51" s="16">
        <v>5.2919999999999998E-3</v>
      </c>
      <c r="F51" s="13">
        <v>-3.63</v>
      </c>
      <c r="G51" s="13">
        <v>-369.03</v>
      </c>
      <c r="H51" s="13">
        <v>0</v>
      </c>
      <c r="I51" s="13">
        <v>-6269.03</v>
      </c>
      <c r="J51" s="12">
        <v>11257.41</v>
      </c>
      <c r="K51" s="12">
        <v>23376.9506544</v>
      </c>
      <c r="L51" s="12">
        <f t="shared" si="60"/>
        <v>27996.300654400002</v>
      </c>
      <c r="M51" s="12">
        <v>6595.53</v>
      </c>
      <c r="N51" s="12">
        <v>2222.64</v>
      </c>
      <c r="O51" s="12">
        <v>21220.89</v>
      </c>
      <c r="P51" s="12">
        <v>20000</v>
      </c>
      <c r="Q51" s="12">
        <f t="shared" si="61"/>
        <v>78035.360654399992</v>
      </c>
      <c r="R51" s="14">
        <v>3</v>
      </c>
      <c r="S51" s="14">
        <v>2</v>
      </c>
      <c r="T51" s="14">
        <v>1</v>
      </c>
      <c r="U51" s="9"/>
    </row>
    <row r="52" spans="1:21" x14ac:dyDescent="0.25">
      <c r="A52" s="72" t="s">
        <v>87</v>
      </c>
      <c r="B52" s="109" t="s">
        <v>84</v>
      </c>
      <c r="C52" s="110"/>
      <c r="D52" s="18">
        <v>126.9</v>
      </c>
      <c r="E52" s="16">
        <v>2.2850000000000001E-3</v>
      </c>
      <c r="F52" s="13">
        <v>-1.57</v>
      </c>
      <c r="G52" s="13">
        <v>-159.61000000000001</v>
      </c>
      <c r="H52" s="13">
        <v>-22227.38</v>
      </c>
      <c r="I52" s="13">
        <v>17600.89</v>
      </c>
      <c r="J52" s="12">
        <v>4860.7700000000004</v>
      </c>
      <c r="K52" s="12">
        <v>10093.789162000001</v>
      </c>
      <c r="L52" s="12">
        <f t="shared" si="60"/>
        <v>10168.459161999999</v>
      </c>
      <c r="M52" s="12">
        <v>2847.84</v>
      </c>
      <c r="N52" s="12">
        <v>959.7</v>
      </c>
      <c r="O52" s="12">
        <v>9162.84</v>
      </c>
      <c r="P52" s="12">
        <v>10000</v>
      </c>
      <c r="Q52" s="12">
        <f t="shared" si="61"/>
        <v>33138.839162000004</v>
      </c>
      <c r="R52" s="14">
        <v>1</v>
      </c>
      <c r="S52" s="14">
        <v>1</v>
      </c>
      <c r="T52" s="14">
        <v>0</v>
      </c>
      <c r="U52" s="9"/>
    </row>
    <row r="53" spans="1:21" x14ac:dyDescent="0.25">
      <c r="A53" s="72"/>
      <c r="B53" s="73"/>
      <c r="C53" s="74"/>
      <c r="D53" s="18"/>
      <c r="E53" s="16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2"/>
      <c r="R53" s="14"/>
      <c r="S53" s="14"/>
      <c r="T53" s="14"/>
      <c r="U53" s="9"/>
    </row>
    <row r="54" spans="1:21" x14ac:dyDescent="0.25">
      <c r="A54" s="72"/>
      <c r="B54" s="73"/>
      <c r="C54" s="74"/>
      <c r="D54" s="18"/>
      <c r="E54" s="16"/>
      <c r="F54" s="13"/>
      <c r="G54" s="13"/>
      <c r="H54" s="13"/>
      <c r="I54" s="13"/>
      <c r="J54" s="12"/>
      <c r="K54" s="12"/>
      <c r="L54" s="12"/>
      <c r="M54" s="12"/>
      <c r="N54" s="12"/>
      <c r="O54" s="12"/>
      <c r="P54" s="12"/>
      <c r="Q54" s="12"/>
      <c r="R54" s="14"/>
      <c r="S54" s="14"/>
      <c r="T54" s="14"/>
      <c r="U54" s="9"/>
    </row>
    <row r="55" spans="1:21" ht="28.5" x14ac:dyDescent="0.25">
      <c r="A55" s="114" t="s">
        <v>211</v>
      </c>
      <c r="B55" s="115"/>
      <c r="C55" s="116"/>
      <c r="D55" s="3" t="s">
        <v>1</v>
      </c>
      <c r="E55" s="3" t="s">
        <v>2</v>
      </c>
      <c r="F55" s="13" t="s">
        <v>3</v>
      </c>
      <c r="G55" s="13" t="s">
        <v>4</v>
      </c>
      <c r="H55" s="13" t="s">
        <v>5</v>
      </c>
      <c r="I55" s="13" t="s">
        <v>6</v>
      </c>
      <c r="J55" s="4" t="s">
        <v>7</v>
      </c>
      <c r="K55" s="4" t="s">
        <v>8</v>
      </c>
      <c r="L55" s="3" t="s">
        <v>9</v>
      </c>
      <c r="M55" s="3" t="s">
        <v>10</v>
      </c>
      <c r="N55" s="3" t="s">
        <v>11</v>
      </c>
      <c r="O55" s="3" t="s">
        <v>12</v>
      </c>
      <c r="P55" s="3" t="s">
        <v>13</v>
      </c>
      <c r="Q55" s="5" t="s">
        <v>14</v>
      </c>
      <c r="R55" s="5" t="s">
        <v>15</v>
      </c>
      <c r="S55" s="83" t="s">
        <v>16</v>
      </c>
      <c r="T55" s="84" t="s">
        <v>17</v>
      </c>
      <c r="U55" s="9"/>
    </row>
    <row r="56" spans="1:21" x14ac:dyDescent="0.25">
      <c r="A56" s="72" t="s">
        <v>88</v>
      </c>
      <c r="B56" s="111" t="s">
        <v>85</v>
      </c>
      <c r="C56" s="112"/>
      <c r="D56" s="12">
        <v>1021.13</v>
      </c>
      <c r="E56" s="16">
        <v>1.8384000000000001E-2</v>
      </c>
      <c r="F56" s="13">
        <v>-12.62</v>
      </c>
      <c r="G56" s="13">
        <v>-1283.3</v>
      </c>
      <c r="H56" s="13">
        <v>-40121.589999999997</v>
      </c>
      <c r="I56" s="13">
        <v>69860.479999999996</v>
      </c>
      <c r="J56" s="12">
        <v>39108.36</v>
      </c>
      <c r="K56" s="12">
        <v>81209.724268800011</v>
      </c>
      <c r="L56" s="12">
        <f t="shared" si="60"/>
        <v>148773.67426880004</v>
      </c>
      <c r="M56" s="12">
        <v>22912.959999999999</v>
      </c>
      <c r="N56" s="12">
        <v>7721.2800000000007</v>
      </c>
      <c r="O56" s="12">
        <v>73721.61</v>
      </c>
      <c r="P56" s="12">
        <v>70000</v>
      </c>
      <c r="Q56" s="12">
        <f t="shared" si="61"/>
        <v>323129.52426880004</v>
      </c>
      <c r="R56" s="14">
        <v>12</v>
      </c>
      <c r="S56" s="14">
        <v>7</v>
      </c>
      <c r="T56" s="14">
        <v>5</v>
      </c>
      <c r="U56" s="9"/>
    </row>
    <row r="57" spans="1:21" x14ac:dyDescent="0.25">
      <c r="A57" s="72" t="s">
        <v>86</v>
      </c>
      <c r="B57" s="109" t="s">
        <v>89</v>
      </c>
      <c r="C57" s="110"/>
      <c r="D57" s="12">
        <v>1079.6199999999999</v>
      </c>
      <c r="E57" s="16">
        <v>1.9438E-2</v>
      </c>
      <c r="F57" s="13">
        <v>-13.35</v>
      </c>
      <c r="G57" s="13">
        <v>-1356.81</v>
      </c>
      <c r="H57" s="13">
        <v>-42419.75</v>
      </c>
      <c r="I57" s="13">
        <v>73862.06</v>
      </c>
      <c r="J57" s="12">
        <v>41348.480000000003</v>
      </c>
      <c r="K57" s="12">
        <v>85865.67778160001</v>
      </c>
      <c r="L57" s="12">
        <f t="shared" si="60"/>
        <v>157299.65778160002</v>
      </c>
      <c r="M57" s="12">
        <v>24225.4</v>
      </c>
      <c r="N57" s="12">
        <v>8163.96</v>
      </c>
      <c r="O57" s="12">
        <v>77944.37</v>
      </c>
      <c r="P57" s="12">
        <v>100000</v>
      </c>
      <c r="Q57" s="12">
        <f t="shared" si="61"/>
        <v>367633.3877816</v>
      </c>
      <c r="R57" s="14">
        <v>16</v>
      </c>
      <c r="S57" s="14">
        <v>10</v>
      </c>
      <c r="T57" s="14">
        <v>6</v>
      </c>
      <c r="U57" s="9"/>
    </row>
    <row r="58" spans="1:21" x14ac:dyDescent="0.25">
      <c r="A58" s="113" t="s">
        <v>220</v>
      </c>
      <c r="B58" s="102"/>
      <c r="C58" s="103"/>
      <c r="D58" s="59">
        <v>0</v>
      </c>
      <c r="E58" s="34">
        <v>0</v>
      </c>
      <c r="F58" s="86">
        <v>0</v>
      </c>
      <c r="G58" s="86">
        <v>0</v>
      </c>
      <c r="H58" s="86">
        <v>0</v>
      </c>
      <c r="I58" s="86">
        <v>0</v>
      </c>
      <c r="J58" s="9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38">
        <v>0</v>
      </c>
      <c r="S58" s="38">
        <v>0</v>
      </c>
      <c r="T58" s="38">
        <v>0</v>
      </c>
    </row>
    <row r="59" spans="1:21" x14ac:dyDescent="0.25">
      <c r="A59" s="108" t="s">
        <v>221</v>
      </c>
      <c r="B59" s="104"/>
      <c r="C59" s="105"/>
      <c r="D59" s="32">
        <v>0</v>
      </c>
      <c r="E59" s="49">
        <v>0</v>
      </c>
      <c r="F59" s="92">
        <v>0</v>
      </c>
      <c r="G59" s="92">
        <v>0</v>
      </c>
      <c r="H59" s="92">
        <v>0</v>
      </c>
      <c r="I59" s="9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19">
        <v>0</v>
      </c>
      <c r="S59" s="19">
        <v>0</v>
      </c>
      <c r="T59" s="19">
        <v>0</v>
      </c>
    </row>
    <row r="60" spans="1:21" x14ac:dyDescent="0.25">
      <c r="A60" s="108" t="s">
        <v>222</v>
      </c>
      <c r="B60" s="104"/>
      <c r="C60" s="104"/>
      <c r="D60" s="29">
        <v>0</v>
      </c>
      <c r="E60" s="41">
        <v>0</v>
      </c>
      <c r="F60" s="42">
        <v>0</v>
      </c>
      <c r="G60" s="42">
        <v>0</v>
      </c>
      <c r="H60" s="42">
        <v>0</v>
      </c>
      <c r="I60" s="42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17">
        <v>0</v>
      </c>
      <c r="S60" s="17">
        <v>0</v>
      </c>
      <c r="T60" s="17">
        <v>0</v>
      </c>
    </row>
    <row r="61" spans="1:21" x14ac:dyDescent="0.25">
      <c r="A61" s="108" t="s">
        <v>223</v>
      </c>
      <c r="B61" s="104"/>
      <c r="C61" s="105"/>
      <c r="D61" s="32">
        <v>0</v>
      </c>
      <c r="E61" s="49">
        <v>0</v>
      </c>
      <c r="F61" s="92">
        <v>0</v>
      </c>
      <c r="G61" s="92">
        <v>0</v>
      </c>
      <c r="H61" s="92">
        <v>0</v>
      </c>
      <c r="I61" s="9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19">
        <v>0</v>
      </c>
      <c r="S61" s="19">
        <v>0</v>
      </c>
      <c r="T61" s="19">
        <v>0</v>
      </c>
    </row>
    <row r="62" spans="1:21" x14ac:dyDescent="0.25">
      <c r="A62" s="108" t="s">
        <v>224</v>
      </c>
      <c r="B62" s="104"/>
      <c r="C62" s="105"/>
      <c r="D62" s="32">
        <v>0</v>
      </c>
      <c r="E62" s="49">
        <v>0</v>
      </c>
      <c r="F62" s="92">
        <v>0</v>
      </c>
      <c r="G62" s="92">
        <v>0</v>
      </c>
      <c r="H62" s="92">
        <v>0</v>
      </c>
      <c r="I62" s="92">
        <v>0</v>
      </c>
      <c r="J62" s="90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19">
        <v>0</v>
      </c>
      <c r="S62" s="19">
        <v>0</v>
      </c>
      <c r="T62" s="19">
        <v>0</v>
      </c>
    </row>
    <row r="63" spans="1:21" x14ac:dyDescent="0.25">
      <c r="A63" s="108" t="s">
        <v>225</v>
      </c>
      <c r="B63" s="104"/>
      <c r="C63" s="105"/>
      <c r="D63" s="32">
        <v>0</v>
      </c>
      <c r="E63" s="49">
        <v>0</v>
      </c>
      <c r="F63" s="92">
        <v>0</v>
      </c>
      <c r="G63" s="92">
        <v>0</v>
      </c>
      <c r="H63" s="92">
        <v>0</v>
      </c>
      <c r="I63" s="92">
        <v>0</v>
      </c>
      <c r="J63" s="90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19">
        <v>0</v>
      </c>
      <c r="S63" s="19">
        <v>0</v>
      </c>
      <c r="T63" s="19">
        <v>0</v>
      </c>
    </row>
    <row r="64" spans="1:21" x14ac:dyDescent="0.25">
      <c r="A64" s="108" t="s">
        <v>226</v>
      </c>
      <c r="B64" s="104"/>
      <c r="C64" s="105"/>
      <c r="D64" s="32">
        <v>0</v>
      </c>
      <c r="E64" s="49">
        <v>0</v>
      </c>
      <c r="F64" s="92">
        <v>0</v>
      </c>
      <c r="G64" s="92">
        <v>0</v>
      </c>
      <c r="H64" s="92">
        <v>0</v>
      </c>
      <c r="I64" s="92">
        <v>0</v>
      </c>
      <c r="J64" s="90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19">
        <v>0</v>
      </c>
      <c r="S64" s="19">
        <v>0</v>
      </c>
      <c r="T64" s="19">
        <v>0</v>
      </c>
    </row>
    <row r="65" spans="1:21" x14ac:dyDescent="0.25">
      <c r="A65" s="108" t="s">
        <v>227</v>
      </c>
      <c r="B65" s="104"/>
      <c r="C65" s="105"/>
      <c r="D65" s="32">
        <v>0</v>
      </c>
      <c r="E65" s="49">
        <v>0</v>
      </c>
      <c r="F65" s="92">
        <v>0</v>
      </c>
      <c r="G65" s="92">
        <v>0</v>
      </c>
      <c r="H65" s="92">
        <v>0</v>
      </c>
      <c r="I65" s="92">
        <v>0</v>
      </c>
      <c r="J65" s="90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19">
        <v>0</v>
      </c>
      <c r="S65" s="19">
        <v>0</v>
      </c>
      <c r="T65" s="19">
        <v>0</v>
      </c>
    </row>
    <row r="66" spans="1:21" x14ac:dyDescent="0.25">
      <c r="A66" s="108" t="s">
        <v>228</v>
      </c>
      <c r="B66" s="104"/>
      <c r="C66" s="105"/>
      <c r="D66" s="32">
        <v>0</v>
      </c>
      <c r="E66" s="49">
        <v>0</v>
      </c>
      <c r="F66" s="92">
        <v>0</v>
      </c>
      <c r="G66" s="92">
        <v>0</v>
      </c>
      <c r="H66" s="92">
        <v>0</v>
      </c>
      <c r="I66" s="92">
        <v>0</v>
      </c>
      <c r="J66" s="90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19">
        <v>0</v>
      </c>
      <c r="S66" s="19">
        <v>0</v>
      </c>
      <c r="T66" s="19">
        <v>0</v>
      </c>
    </row>
    <row r="67" spans="1:21" x14ac:dyDescent="0.25">
      <c r="A67" s="108" t="s">
        <v>229</v>
      </c>
      <c r="B67" s="104"/>
      <c r="C67" s="105"/>
      <c r="D67" s="32">
        <v>0</v>
      </c>
      <c r="E67" s="49">
        <v>0</v>
      </c>
      <c r="F67" s="92">
        <v>0</v>
      </c>
      <c r="G67" s="92">
        <v>0</v>
      </c>
      <c r="H67" s="92">
        <v>0</v>
      </c>
      <c r="I67" s="92">
        <v>0</v>
      </c>
      <c r="J67" s="90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19">
        <v>0</v>
      </c>
      <c r="S67" s="19">
        <v>0</v>
      </c>
      <c r="T67" s="19">
        <v>0</v>
      </c>
    </row>
    <row r="68" spans="1:21" x14ac:dyDescent="0.25">
      <c r="A68" s="108" t="s">
        <v>230</v>
      </c>
      <c r="B68" s="104"/>
      <c r="C68" s="105"/>
      <c r="D68" s="32">
        <v>0</v>
      </c>
      <c r="E68" s="49">
        <v>0</v>
      </c>
      <c r="F68" s="92">
        <v>0</v>
      </c>
      <c r="G68" s="92">
        <v>0</v>
      </c>
      <c r="H68" s="92">
        <v>0</v>
      </c>
      <c r="I68" s="92">
        <v>0</v>
      </c>
      <c r="J68" s="90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19">
        <v>0</v>
      </c>
      <c r="S68" s="19">
        <v>0</v>
      </c>
      <c r="T68" s="19">
        <v>0</v>
      </c>
    </row>
    <row r="69" spans="1:21" x14ac:dyDescent="0.25">
      <c r="A69" s="108" t="s">
        <v>231</v>
      </c>
      <c r="B69" s="104"/>
      <c r="C69" s="105"/>
      <c r="D69" s="32">
        <v>0</v>
      </c>
      <c r="E69" s="49">
        <v>0</v>
      </c>
      <c r="F69" s="92">
        <v>0</v>
      </c>
      <c r="G69" s="92">
        <v>0</v>
      </c>
      <c r="H69" s="92">
        <v>0</v>
      </c>
      <c r="I69" s="92">
        <v>0</v>
      </c>
      <c r="J69" s="90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19">
        <v>0</v>
      </c>
      <c r="S69" s="19">
        <v>0</v>
      </c>
      <c r="T69" s="19">
        <v>0</v>
      </c>
    </row>
    <row r="70" spans="1:21" x14ac:dyDescent="0.25">
      <c r="A70" s="108" t="s">
        <v>232</v>
      </c>
      <c r="B70" s="104"/>
      <c r="C70" s="105"/>
      <c r="D70" s="32">
        <v>0</v>
      </c>
      <c r="E70" s="49">
        <v>0</v>
      </c>
      <c r="F70" s="92">
        <v>0</v>
      </c>
      <c r="G70" s="92">
        <v>0</v>
      </c>
      <c r="H70" s="92">
        <v>0</v>
      </c>
      <c r="I70" s="92">
        <v>0</v>
      </c>
      <c r="J70" s="90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19">
        <v>0</v>
      </c>
      <c r="S70" s="19">
        <v>0</v>
      </c>
      <c r="T70" s="19">
        <v>0</v>
      </c>
    </row>
    <row r="71" spans="1:21" x14ac:dyDescent="0.25">
      <c r="A71" s="122" t="s">
        <v>233</v>
      </c>
      <c r="B71" s="106"/>
      <c r="C71" s="107"/>
      <c r="D71" s="37">
        <v>0</v>
      </c>
      <c r="E71" s="48">
        <v>0</v>
      </c>
      <c r="F71" s="87">
        <v>0</v>
      </c>
      <c r="G71" s="87">
        <v>0</v>
      </c>
      <c r="H71" s="87">
        <v>0</v>
      </c>
      <c r="I71" s="87">
        <v>0</v>
      </c>
      <c r="J71" s="100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9">
        <v>0</v>
      </c>
      <c r="S71" s="39">
        <v>0</v>
      </c>
      <c r="T71" s="39">
        <v>0</v>
      </c>
    </row>
    <row r="72" spans="1:21" x14ac:dyDescent="0.25">
      <c r="A72" s="72" t="s">
        <v>93</v>
      </c>
      <c r="B72" s="109" t="s">
        <v>90</v>
      </c>
      <c r="C72" s="110"/>
      <c r="D72" s="18">
        <v>194.06</v>
      </c>
      <c r="E72" s="16">
        <v>3.4940000000000001E-3</v>
      </c>
      <c r="F72" s="87">
        <v>-2.4</v>
      </c>
      <c r="G72" s="87">
        <v>-243.98</v>
      </c>
      <c r="H72" s="87">
        <v>-5093.4799999999996</v>
      </c>
      <c r="I72" s="87">
        <v>26915.18</v>
      </c>
      <c r="J72" s="12">
        <v>7432.61</v>
      </c>
      <c r="K72" s="12">
        <v>15434.4417208</v>
      </c>
      <c r="L72" s="12">
        <f t="shared" ref="L72:L75" si="62">SUM(K72,J72,I72,H72,G72)</f>
        <v>44444.771720800003</v>
      </c>
      <c r="M72" s="12">
        <v>4354.6499999999996</v>
      </c>
      <c r="N72" s="12">
        <v>1467.4799999999998</v>
      </c>
      <c r="O72" s="12">
        <v>14010.92</v>
      </c>
      <c r="P72" s="12">
        <v>10000</v>
      </c>
      <c r="Q72" s="12">
        <f t="shared" ref="Q72:Q75" si="63">SUM(L72:P72)</f>
        <v>74277.821720800013</v>
      </c>
      <c r="R72" s="14">
        <v>2</v>
      </c>
      <c r="S72" s="14">
        <v>1</v>
      </c>
      <c r="T72" s="14">
        <v>1</v>
      </c>
      <c r="U72" s="9"/>
    </row>
    <row r="73" spans="1:21" x14ac:dyDescent="0.25">
      <c r="A73" s="72" t="s">
        <v>91</v>
      </c>
      <c r="B73" s="109" t="s">
        <v>92</v>
      </c>
      <c r="C73" s="110"/>
      <c r="D73" s="10">
        <v>208.54</v>
      </c>
      <c r="E73" s="11">
        <v>3.754E-3</v>
      </c>
      <c r="F73" s="13">
        <v>-2.58</v>
      </c>
      <c r="G73" s="13">
        <v>-262.27999999999997</v>
      </c>
      <c r="H73" s="13">
        <v>-16484.830000000002</v>
      </c>
      <c r="I73" s="13">
        <v>37599.760000000002</v>
      </c>
      <c r="J73" s="12">
        <v>7985.7</v>
      </c>
      <c r="K73" s="12">
        <v>16582.9691528</v>
      </c>
      <c r="L73" s="12">
        <f t="shared" si="62"/>
        <v>45421.319152800002</v>
      </c>
      <c r="M73" s="12">
        <v>4678.6899999999996</v>
      </c>
      <c r="N73" s="12">
        <v>1576.68</v>
      </c>
      <c r="O73" s="12">
        <v>15053.52</v>
      </c>
      <c r="P73" s="12">
        <v>20000</v>
      </c>
      <c r="Q73" s="12">
        <f t="shared" si="63"/>
        <v>86730.209152800002</v>
      </c>
      <c r="R73" s="14">
        <v>3</v>
      </c>
      <c r="S73" s="14">
        <v>2</v>
      </c>
      <c r="T73" s="14">
        <v>1</v>
      </c>
      <c r="U73" s="9"/>
    </row>
    <row r="74" spans="1:21" x14ac:dyDescent="0.25">
      <c r="A74" s="72" t="s">
        <v>94</v>
      </c>
      <c r="B74" s="109" t="s">
        <v>95</v>
      </c>
      <c r="C74" s="110"/>
      <c r="D74" s="15">
        <v>256.66000000000003</v>
      </c>
      <c r="E74" s="16">
        <v>4.62E-3</v>
      </c>
      <c r="F74" s="13">
        <v>-17.420000000000002</v>
      </c>
      <c r="G74" s="13">
        <v>-1770.99</v>
      </c>
      <c r="H74" s="13">
        <v>-7845.49</v>
      </c>
      <c r="I74" s="13">
        <v>-30392.240000000002</v>
      </c>
      <c r="J74" s="12">
        <v>9657.0400000000009</v>
      </c>
      <c r="K74" s="12">
        <v>20408.448984000002</v>
      </c>
      <c r="L74" s="13">
        <f t="shared" si="62"/>
        <v>-9943.2310159999979</v>
      </c>
      <c r="M74" s="12">
        <v>5657.91</v>
      </c>
      <c r="N74" s="12">
        <v>1940.4</v>
      </c>
      <c r="O74" s="12">
        <v>18204.11</v>
      </c>
      <c r="P74" s="12">
        <v>20000</v>
      </c>
      <c r="Q74" s="12">
        <f t="shared" si="63"/>
        <v>35859.188984</v>
      </c>
      <c r="R74" s="14">
        <v>4</v>
      </c>
      <c r="S74" s="14">
        <v>2</v>
      </c>
      <c r="T74" s="14">
        <v>2</v>
      </c>
      <c r="U74" s="9"/>
    </row>
    <row r="75" spans="1:21" x14ac:dyDescent="0.25">
      <c r="A75" s="72" t="s">
        <v>97</v>
      </c>
      <c r="B75" s="109" t="s">
        <v>96</v>
      </c>
      <c r="C75" s="110"/>
      <c r="D75" s="18">
        <v>914.44</v>
      </c>
      <c r="E75" s="16">
        <v>1.6462999999999998E-2</v>
      </c>
      <c r="F75" s="13">
        <v>-11.31</v>
      </c>
      <c r="G75" s="13">
        <v>-1149.77</v>
      </c>
      <c r="H75" s="13">
        <v>-25371.82</v>
      </c>
      <c r="I75" s="13">
        <v>102652</v>
      </c>
      <c r="J75" s="12">
        <v>35020.910000000003</v>
      </c>
      <c r="K75" s="12">
        <v>72723.873511600017</v>
      </c>
      <c r="L75" s="12">
        <f t="shared" si="62"/>
        <v>183875.19351160002</v>
      </c>
      <c r="M75" s="12">
        <v>20518.189999999999</v>
      </c>
      <c r="N75" s="12">
        <v>6914.4600000000009</v>
      </c>
      <c r="O75" s="12">
        <v>66016.53</v>
      </c>
      <c r="P75" s="12">
        <v>70000</v>
      </c>
      <c r="Q75" s="12">
        <f t="shared" si="63"/>
        <v>347324.37351160002</v>
      </c>
      <c r="R75" s="14">
        <v>11</v>
      </c>
      <c r="S75" s="14">
        <v>7</v>
      </c>
      <c r="T75" s="14">
        <v>4</v>
      </c>
      <c r="U75" s="9"/>
    </row>
    <row r="76" spans="1:21" x14ac:dyDescent="0.25">
      <c r="A76" s="78" t="s">
        <v>98</v>
      </c>
      <c r="B76" s="104" t="s">
        <v>99</v>
      </c>
      <c r="C76" s="105"/>
      <c r="D76" s="61">
        <v>473.7</v>
      </c>
      <c r="E76" s="47">
        <v>8.5280000000000009E-3</v>
      </c>
      <c r="F76" s="86">
        <v>-5.96</v>
      </c>
      <c r="G76" s="86">
        <v>-605.22</v>
      </c>
      <c r="H76" s="86">
        <v>-3994.9</v>
      </c>
      <c r="I76" s="86">
        <v>83158.740000000005</v>
      </c>
      <c r="J76" s="93">
        <v>18142.05</v>
      </c>
      <c r="K76" s="30">
        <v>37671.699769600003</v>
      </c>
      <c r="L76" s="30">
        <v>134372.36976960002</v>
      </c>
      <c r="M76" s="93">
        <v>10629.12</v>
      </c>
      <c r="N76" s="27">
        <v>3581.76</v>
      </c>
      <c r="O76" s="27">
        <v>34198.82</v>
      </c>
      <c r="P76" s="27">
        <v>50000</v>
      </c>
      <c r="Q76" s="27">
        <v>232782.06976960003</v>
      </c>
      <c r="R76" s="43">
        <v>7</v>
      </c>
      <c r="S76" s="43">
        <v>5</v>
      </c>
      <c r="T76" s="38">
        <v>2</v>
      </c>
      <c r="U76" s="9"/>
    </row>
    <row r="77" spans="1:21" x14ac:dyDescent="0.25">
      <c r="A77" s="78" t="s">
        <v>100</v>
      </c>
      <c r="B77" s="104" t="s">
        <v>101</v>
      </c>
      <c r="C77" s="105"/>
      <c r="D77" s="62">
        <v>187.83</v>
      </c>
      <c r="E77" s="35">
        <v>3.382E-3</v>
      </c>
      <c r="F77" s="92">
        <v>-12.75</v>
      </c>
      <c r="G77" s="92">
        <v>-1296.05</v>
      </c>
      <c r="H77" s="92">
        <v>-5741.52</v>
      </c>
      <c r="I77" s="92">
        <v>-22241.78</v>
      </c>
      <c r="J77" s="94">
        <v>7067.28</v>
      </c>
      <c r="K77" s="31">
        <v>14939.691442400001</v>
      </c>
      <c r="L77" s="92">
        <v>-7272.3785575999982</v>
      </c>
      <c r="M77" s="94">
        <v>4140.59</v>
      </c>
      <c r="N77" s="28">
        <v>1420.44</v>
      </c>
      <c r="O77" s="28">
        <v>13322.21</v>
      </c>
      <c r="P77" s="28">
        <v>20000</v>
      </c>
      <c r="Q77" s="28">
        <v>31610.861442400001</v>
      </c>
      <c r="R77" s="17">
        <v>3</v>
      </c>
      <c r="S77" s="17">
        <v>2</v>
      </c>
      <c r="T77" s="19">
        <v>1</v>
      </c>
      <c r="U77" s="9"/>
    </row>
    <row r="78" spans="1:21" x14ac:dyDescent="0.25">
      <c r="A78" s="79" t="s">
        <v>52</v>
      </c>
      <c r="B78" s="75" t="s">
        <v>102</v>
      </c>
      <c r="C78" s="77"/>
      <c r="D78" s="58">
        <f>SUM(D76:D77)</f>
        <v>661.53</v>
      </c>
      <c r="E78" s="54">
        <f t="shared" ref="E78:T78" si="64">SUM(E76:E77)</f>
        <v>1.191E-2</v>
      </c>
      <c r="F78" s="87">
        <f t="shared" si="64"/>
        <v>-18.71</v>
      </c>
      <c r="G78" s="87">
        <f t="shared" si="64"/>
        <v>-1901.27</v>
      </c>
      <c r="H78" s="87">
        <f t="shared" si="64"/>
        <v>-9736.42</v>
      </c>
      <c r="I78" s="87">
        <f t="shared" si="64"/>
        <v>60916.960000000006</v>
      </c>
      <c r="J78" s="98">
        <f t="shared" si="64"/>
        <v>25209.329999999998</v>
      </c>
      <c r="K78" s="33">
        <f t="shared" si="64"/>
        <v>52611.391212000002</v>
      </c>
      <c r="L78" s="33">
        <f t="shared" si="64"/>
        <v>127099.99121200002</v>
      </c>
      <c r="M78" s="98">
        <f t="shared" si="64"/>
        <v>14769.710000000001</v>
      </c>
      <c r="N78" s="58">
        <f t="shared" si="64"/>
        <v>5002.2000000000007</v>
      </c>
      <c r="O78" s="58">
        <f t="shared" si="64"/>
        <v>47521.03</v>
      </c>
      <c r="P78" s="58">
        <f t="shared" si="64"/>
        <v>70000</v>
      </c>
      <c r="Q78" s="58">
        <f t="shared" si="64"/>
        <v>264392.93121200002</v>
      </c>
      <c r="R78" s="57">
        <f t="shared" si="64"/>
        <v>10</v>
      </c>
      <c r="S78" s="57">
        <f t="shared" si="64"/>
        <v>7</v>
      </c>
      <c r="T78" s="39">
        <f t="shared" si="64"/>
        <v>3</v>
      </c>
    </row>
    <row r="79" spans="1:21" x14ac:dyDescent="0.25">
      <c r="A79" s="72" t="s">
        <v>103</v>
      </c>
      <c r="B79" s="106" t="s">
        <v>104</v>
      </c>
      <c r="C79" s="107"/>
      <c r="D79" s="15">
        <v>355.86</v>
      </c>
      <c r="E79" s="16">
        <v>6.4070000000000004E-3</v>
      </c>
      <c r="F79" s="87">
        <v>-4.47</v>
      </c>
      <c r="G79" s="87">
        <v>-454.66</v>
      </c>
      <c r="H79" s="87">
        <v>-3001.11</v>
      </c>
      <c r="I79" s="87">
        <v>62471.75</v>
      </c>
      <c r="J79" s="12">
        <v>13628.93</v>
      </c>
      <c r="K79" s="12">
        <v>28302.366372400003</v>
      </c>
      <c r="L79" s="33">
        <f>SUM(G79,K79,J79,I79,H79)</f>
        <v>100947.27637240001</v>
      </c>
      <c r="M79" s="12">
        <v>7984.97</v>
      </c>
      <c r="N79" s="12">
        <v>2690.94</v>
      </c>
      <c r="O79" s="12">
        <v>25691.360000000001</v>
      </c>
      <c r="P79" s="12">
        <v>30000</v>
      </c>
      <c r="Q79" s="12">
        <f t="shared" ref="Q79:Q95" si="65">SUM(L79:P79)</f>
        <v>167314.54637240001</v>
      </c>
      <c r="R79" s="14">
        <v>5</v>
      </c>
      <c r="S79" s="14">
        <v>3</v>
      </c>
      <c r="T79" s="14">
        <v>2</v>
      </c>
      <c r="U79" s="9"/>
    </row>
    <row r="80" spans="1:21" x14ac:dyDescent="0.25">
      <c r="A80" s="72" t="s">
        <v>107</v>
      </c>
      <c r="B80" s="106" t="s">
        <v>108</v>
      </c>
      <c r="C80" s="107"/>
      <c r="D80" s="15">
        <v>262.52</v>
      </c>
      <c r="E80" s="65">
        <v>4.7260000000000002E-3</v>
      </c>
      <c r="F80" s="13">
        <v>-3.3</v>
      </c>
      <c r="G80" s="13">
        <v>-335.41</v>
      </c>
      <c r="H80" s="13">
        <v>-2213.9299999999998</v>
      </c>
      <c r="I80" s="13">
        <v>46085.77</v>
      </c>
      <c r="J80" s="12">
        <v>10054.14</v>
      </c>
      <c r="K80" s="12">
        <v>20876.694783200001</v>
      </c>
      <c r="L80" s="12">
        <f>SUM(G80,K80,J80,I80,H80)</f>
        <v>74467.264783200008</v>
      </c>
      <c r="M80" s="12">
        <v>5890.56</v>
      </c>
      <c r="N80" s="12">
        <v>1984.92</v>
      </c>
      <c r="O80" s="12">
        <v>18952.66</v>
      </c>
      <c r="P80" s="12">
        <v>20000</v>
      </c>
      <c r="Q80" s="12">
        <f t="shared" si="65"/>
        <v>121295.40478320001</v>
      </c>
      <c r="R80" s="14">
        <v>4</v>
      </c>
      <c r="S80" s="14">
        <v>2</v>
      </c>
      <c r="T80" s="14">
        <v>2</v>
      </c>
      <c r="U80" s="9"/>
    </row>
    <row r="81" spans="1:21" x14ac:dyDescent="0.25">
      <c r="A81" s="72" t="s">
        <v>109</v>
      </c>
      <c r="B81" s="106" t="s">
        <v>110</v>
      </c>
      <c r="C81" s="107"/>
      <c r="D81" s="15">
        <v>320.86</v>
      </c>
      <c r="E81" s="16">
        <v>5.777E-3</v>
      </c>
      <c r="F81" s="13">
        <v>-4.03</v>
      </c>
      <c r="G81" s="13">
        <v>-409.94</v>
      </c>
      <c r="H81" s="13">
        <v>-2705.94</v>
      </c>
      <c r="I81" s="13">
        <v>56327.44</v>
      </c>
      <c r="J81" s="12">
        <v>12288.49</v>
      </c>
      <c r="K81" s="12">
        <v>25519.396056400001</v>
      </c>
      <c r="L81" s="12">
        <f>SUM(G81,K81,J81,I81,H81)</f>
        <v>91019.446056400004</v>
      </c>
      <c r="M81" s="12">
        <v>7199.62</v>
      </c>
      <c r="N81" s="12">
        <v>2426.34</v>
      </c>
      <c r="O81" s="12">
        <v>23164.53</v>
      </c>
      <c r="P81" s="12">
        <v>30000</v>
      </c>
      <c r="Q81" s="12">
        <f t="shared" si="65"/>
        <v>153809.93605640001</v>
      </c>
      <c r="R81" s="14">
        <v>5</v>
      </c>
      <c r="S81" s="14">
        <v>3</v>
      </c>
      <c r="T81" s="14">
        <v>2</v>
      </c>
      <c r="U81" s="9"/>
    </row>
    <row r="82" spans="1:21" x14ac:dyDescent="0.25">
      <c r="A82" s="72" t="s">
        <v>111</v>
      </c>
      <c r="B82" s="106" t="s">
        <v>112</v>
      </c>
      <c r="C82" s="107"/>
      <c r="D82" s="15">
        <v>212.35</v>
      </c>
      <c r="E82" s="16">
        <v>3.823E-3</v>
      </c>
      <c r="F82" s="13">
        <v>-2.67</v>
      </c>
      <c r="G82" s="13">
        <v>-271.31</v>
      </c>
      <c r="H82" s="13">
        <v>-1790.83</v>
      </c>
      <c r="I82" s="13">
        <v>37278.35</v>
      </c>
      <c r="J82" s="12">
        <v>8132.7</v>
      </c>
      <c r="K82" s="12">
        <v>16887.7706636</v>
      </c>
      <c r="L82" s="12">
        <f t="shared" ref="L82:L95" si="66">SUM(K82,J82,I82,H82,G82)</f>
        <v>60236.680663599996</v>
      </c>
      <c r="M82" s="12">
        <v>4764.82</v>
      </c>
      <c r="N82" s="12">
        <v>1605.6599999999999</v>
      </c>
      <c r="O82" s="12">
        <v>15330.64</v>
      </c>
      <c r="P82" s="12">
        <v>20000</v>
      </c>
      <c r="Q82" s="12">
        <f t="shared" si="65"/>
        <v>101937.80066359999</v>
      </c>
      <c r="R82" s="14">
        <v>3</v>
      </c>
      <c r="S82" s="14">
        <v>2</v>
      </c>
      <c r="T82" s="14">
        <v>1</v>
      </c>
      <c r="U82" s="9"/>
    </row>
    <row r="83" spans="1:21" x14ac:dyDescent="0.25">
      <c r="A83" s="72" t="s">
        <v>113</v>
      </c>
      <c r="B83" s="106" t="s">
        <v>114</v>
      </c>
      <c r="C83" s="107"/>
      <c r="D83" s="15">
        <v>177.35</v>
      </c>
      <c r="E83" s="16">
        <v>3.1930000000000001E-3</v>
      </c>
      <c r="F83" s="13">
        <v>-2.23</v>
      </c>
      <c r="G83" s="13">
        <v>-226.59</v>
      </c>
      <c r="H83" s="13">
        <v>-1495.06</v>
      </c>
      <c r="I83" s="13">
        <v>31134.05</v>
      </c>
      <c r="J83" s="12">
        <v>6792.25</v>
      </c>
      <c r="K83" s="12">
        <v>14104.800347599999</v>
      </c>
      <c r="L83" s="12">
        <f t="shared" si="66"/>
        <v>50309.45034760001</v>
      </c>
      <c r="M83" s="12">
        <v>3979.47</v>
      </c>
      <c r="N83" s="12">
        <v>1341.06</v>
      </c>
      <c r="O83" s="12">
        <v>12803.81</v>
      </c>
      <c r="P83" s="12">
        <v>20000</v>
      </c>
      <c r="Q83" s="12">
        <f t="shared" si="65"/>
        <v>88433.790347600006</v>
      </c>
      <c r="R83" s="14">
        <v>3</v>
      </c>
      <c r="S83" s="14">
        <v>2</v>
      </c>
      <c r="T83" s="14">
        <v>1</v>
      </c>
      <c r="U83" s="9"/>
    </row>
    <row r="84" spans="1:21" x14ac:dyDescent="0.25">
      <c r="A84" s="72" t="s">
        <v>115</v>
      </c>
      <c r="B84" s="106" t="s">
        <v>116</v>
      </c>
      <c r="C84" s="107"/>
      <c r="D84" s="15">
        <v>256.69</v>
      </c>
      <c r="E84" s="16">
        <v>4.6210000000000001E-3</v>
      </c>
      <c r="F84" s="13">
        <v>-3.23</v>
      </c>
      <c r="G84" s="13">
        <v>-327.96</v>
      </c>
      <c r="H84" s="13">
        <v>-2164.77</v>
      </c>
      <c r="I84" s="13">
        <v>45062.31</v>
      </c>
      <c r="J84" s="12">
        <v>9830.86</v>
      </c>
      <c r="K84" s="12">
        <v>20412.866397200003</v>
      </c>
      <c r="L84" s="12">
        <f t="shared" si="66"/>
        <v>72813.306397199995</v>
      </c>
      <c r="M84" s="12">
        <v>5759.74</v>
      </c>
      <c r="N84" s="12">
        <v>1940.82</v>
      </c>
      <c r="O84" s="12">
        <v>18531.77</v>
      </c>
      <c r="P84" s="12">
        <v>20000</v>
      </c>
      <c r="Q84" s="12">
        <f t="shared" si="65"/>
        <v>119045.63639720001</v>
      </c>
      <c r="R84" s="14">
        <v>4</v>
      </c>
      <c r="S84" s="14">
        <v>2</v>
      </c>
      <c r="T84" s="14">
        <v>2</v>
      </c>
      <c r="U84" s="9"/>
    </row>
    <row r="85" spans="1:21" x14ac:dyDescent="0.25">
      <c r="A85" s="72" t="s">
        <v>117</v>
      </c>
      <c r="B85" s="106" t="s">
        <v>118</v>
      </c>
      <c r="C85" s="107"/>
      <c r="D85" s="15">
        <v>210.02</v>
      </c>
      <c r="E85" s="16">
        <v>3.7810000000000001E-3</v>
      </c>
      <c r="F85" s="13">
        <v>-2.64</v>
      </c>
      <c r="G85" s="13">
        <v>-268.33</v>
      </c>
      <c r="H85" s="13">
        <v>-1771.18</v>
      </c>
      <c r="I85" s="13">
        <v>36869.32</v>
      </c>
      <c r="J85" s="12">
        <v>8043.47</v>
      </c>
      <c r="K85" s="12">
        <v>16702.239309200002</v>
      </c>
      <c r="L85" s="12">
        <f t="shared" si="66"/>
        <v>59575.519309200004</v>
      </c>
      <c r="M85" s="12">
        <v>4712.54</v>
      </c>
      <c r="N85" s="12">
        <v>1588.02</v>
      </c>
      <c r="O85" s="12">
        <v>15162.42</v>
      </c>
      <c r="P85" s="12">
        <v>20000</v>
      </c>
      <c r="Q85" s="12">
        <f t="shared" si="65"/>
        <v>101038.49930920001</v>
      </c>
      <c r="R85" s="14">
        <v>3</v>
      </c>
      <c r="S85" s="14">
        <v>2</v>
      </c>
      <c r="T85" s="14">
        <v>1</v>
      </c>
      <c r="U85" s="9"/>
    </row>
    <row r="86" spans="1:21" x14ac:dyDescent="0.25">
      <c r="A86" s="72" t="s">
        <v>119</v>
      </c>
      <c r="B86" s="106" t="s">
        <v>120</v>
      </c>
      <c r="C86" s="107"/>
      <c r="D86" s="15">
        <v>212.35</v>
      </c>
      <c r="E86" s="16">
        <v>3.823E-3</v>
      </c>
      <c r="F86" s="13">
        <v>-2.67</v>
      </c>
      <c r="G86" s="13">
        <v>-271.31</v>
      </c>
      <c r="H86" s="13">
        <v>-1790.83</v>
      </c>
      <c r="I86" s="13">
        <v>37278.35</v>
      </c>
      <c r="J86" s="12">
        <v>8132.7</v>
      </c>
      <c r="K86" s="12">
        <v>16887.7706636</v>
      </c>
      <c r="L86" s="12">
        <f t="shared" si="66"/>
        <v>60236.680663599996</v>
      </c>
      <c r="M86" s="12">
        <v>4764.82</v>
      </c>
      <c r="N86" s="12">
        <v>1605.6599999999999</v>
      </c>
      <c r="O86" s="12">
        <v>15330.64</v>
      </c>
      <c r="P86" s="12">
        <v>20000</v>
      </c>
      <c r="Q86" s="12">
        <f t="shared" si="65"/>
        <v>101937.80066359999</v>
      </c>
      <c r="R86" s="14">
        <v>3</v>
      </c>
      <c r="S86" s="14">
        <v>2</v>
      </c>
      <c r="T86" s="14">
        <v>1</v>
      </c>
      <c r="U86" s="9"/>
    </row>
    <row r="87" spans="1:21" x14ac:dyDescent="0.25">
      <c r="A87" s="72" t="s">
        <v>124</v>
      </c>
      <c r="B87" s="106" t="s">
        <v>125</v>
      </c>
      <c r="C87" s="107"/>
      <c r="D87" s="15">
        <v>256.69</v>
      </c>
      <c r="E87" s="16">
        <v>4.6210000000000001E-3</v>
      </c>
      <c r="F87" s="13">
        <v>-3.23</v>
      </c>
      <c r="G87" s="13">
        <v>-327.96</v>
      </c>
      <c r="H87" s="13">
        <v>-2164.77</v>
      </c>
      <c r="I87" s="13">
        <v>45062.31</v>
      </c>
      <c r="J87" s="12">
        <v>9830.86</v>
      </c>
      <c r="K87" s="12">
        <v>20412.866397200003</v>
      </c>
      <c r="L87" s="12">
        <f t="shared" si="66"/>
        <v>72813.306397199995</v>
      </c>
      <c r="M87" s="12">
        <v>5759.74</v>
      </c>
      <c r="N87" s="12">
        <v>1940.82</v>
      </c>
      <c r="O87" s="12">
        <v>18531.77</v>
      </c>
      <c r="P87" s="12">
        <v>20000</v>
      </c>
      <c r="Q87" s="12">
        <f t="shared" si="65"/>
        <v>119045.63639720001</v>
      </c>
      <c r="R87" s="14">
        <v>4</v>
      </c>
      <c r="S87" s="14">
        <v>2</v>
      </c>
      <c r="T87" s="14">
        <v>2</v>
      </c>
      <c r="U87" s="9"/>
    </row>
    <row r="88" spans="1:21" x14ac:dyDescent="0.25">
      <c r="A88" s="72" t="s">
        <v>126</v>
      </c>
      <c r="B88" s="106" t="s">
        <v>127</v>
      </c>
      <c r="C88" s="107"/>
      <c r="D88" s="15">
        <v>406.03</v>
      </c>
      <c r="E88" s="16">
        <v>7.3099999999999997E-3</v>
      </c>
      <c r="F88" s="13">
        <v>-5.0999999999999996</v>
      </c>
      <c r="G88" s="13">
        <v>-518.76</v>
      </c>
      <c r="H88" s="13">
        <v>-3424.21</v>
      </c>
      <c r="I88" s="13">
        <v>71279.17</v>
      </c>
      <c r="J88" s="12">
        <v>15550.38</v>
      </c>
      <c r="K88" s="12">
        <v>32291.290492</v>
      </c>
      <c r="L88" s="12">
        <f t="shared" si="66"/>
        <v>115177.87049199999</v>
      </c>
      <c r="M88" s="12">
        <v>9110.7099999999991</v>
      </c>
      <c r="N88" s="12">
        <v>3070.2</v>
      </c>
      <c r="O88" s="12">
        <v>29313.39</v>
      </c>
      <c r="P88" s="12">
        <v>40000</v>
      </c>
      <c r="Q88" s="12">
        <f t="shared" si="65"/>
        <v>196672.17049199998</v>
      </c>
      <c r="R88" s="14">
        <v>6</v>
      </c>
      <c r="S88" s="14">
        <v>4</v>
      </c>
      <c r="T88" s="14">
        <v>2</v>
      </c>
      <c r="U88" s="9"/>
    </row>
    <row r="89" spans="1:21" x14ac:dyDescent="0.25">
      <c r="A89" s="72" t="s">
        <v>128</v>
      </c>
      <c r="B89" s="106" t="s">
        <v>129</v>
      </c>
      <c r="C89" s="107"/>
      <c r="D89" s="15">
        <v>212.33</v>
      </c>
      <c r="E89" s="16">
        <v>3.823E-3</v>
      </c>
      <c r="F89" s="13">
        <v>-14.41</v>
      </c>
      <c r="G89" s="13">
        <v>-1465.11</v>
      </c>
      <c r="H89" s="13">
        <v>-6490.42</v>
      </c>
      <c r="I89" s="13">
        <v>-25142.93</v>
      </c>
      <c r="J89" s="12">
        <v>7989.09</v>
      </c>
      <c r="K89" s="12">
        <v>16887.7706636</v>
      </c>
      <c r="L89" s="13">
        <f t="shared" si="66"/>
        <v>-8221.5993364000005</v>
      </c>
      <c r="M89" s="12">
        <v>4680.68</v>
      </c>
      <c r="N89" s="12">
        <v>1605.6599999999999</v>
      </c>
      <c r="O89" s="12">
        <v>15059.92</v>
      </c>
      <c r="P89" s="12">
        <v>20000</v>
      </c>
      <c r="Q89" s="12">
        <f t="shared" si="65"/>
        <v>33124.6606636</v>
      </c>
      <c r="R89" s="14">
        <v>3</v>
      </c>
      <c r="S89" s="14">
        <v>2</v>
      </c>
      <c r="T89" s="14">
        <v>1</v>
      </c>
      <c r="U89" s="9"/>
    </row>
    <row r="90" spans="1:21" x14ac:dyDescent="0.25">
      <c r="A90" s="72" t="s">
        <v>130</v>
      </c>
      <c r="B90" s="109" t="s">
        <v>131</v>
      </c>
      <c r="C90" s="110"/>
      <c r="D90" s="15">
        <v>177.33</v>
      </c>
      <c r="E90" s="16">
        <v>3.1930000000000001E-3</v>
      </c>
      <c r="F90" s="13">
        <v>-12.04</v>
      </c>
      <c r="G90" s="13">
        <v>-1223.5999999999999</v>
      </c>
      <c r="H90" s="13">
        <v>-5420.56</v>
      </c>
      <c r="I90" s="13">
        <v>-20998.43</v>
      </c>
      <c r="J90" s="12">
        <v>6672.19</v>
      </c>
      <c r="K90" s="12">
        <v>14104.800347599999</v>
      </c>
      <c r="L90" s="13">
        <f t="shared" si="66"/>
        <v>-6865.5996524000002</v>
      </c>
      <c r="M90" s="12">
        <v>3909.13</v>
      </c>
      <c r="N90" s="12">
        <v>1341.06</v>
      </c>
      <c r="O90" s="12">
        <v>12577.48</v>
      </c>
      <c r="P90" s="12">
        <v>20000</v>
      </c>
      <c r="Q90" s="12">
        <f t="shared" si="65"/>
        <v>30962.070347599998</v>
      </c>
      <c r="R90" s="14">
        <v>3</v>
      </c>
      <c r="S90" s="14">
        <v>2</v>
      </c>
      <c r="T90" s="14">
        <v>1</v>
      </c>
      <c r="U90" s="9"/>
    </row>
    <row r="91" spans="1:21" x14ac:dyDescent="0.25">
      <c r="A91" s="72" t="s">
        <v>132</v>
      </c>
      <c r="B91" s="106" t="s">
        <v>133</v>
      </c>
      <c r="C91" s="107"/>
      <c r="D91" s="15">
        <v>209.99</v>
      </c>
      <c r="E91" s="16">
        <v>3.7810000000000001E-3</v>
      </c>
      <c r="F91" s="13">
        <v>-14.25</v>
      </c>
      <c r="G91" s="13">
        <v>-1448.96</v>
      </c>
      <c r="H91" s="13">
        <v>-6418.89</v>
      </c>
      <c r="I91" s="13">
        <v>-24865.84</v>
      </c>
      <c r="J91" s="12">
        <v>7901.05</v>
      </c>
      <c r="K91" s="12">
        <v>16702.239309200002</v>
      </c>
      <c r="L91" s="13">
        <f t="shared" si="66"/>
        <v>-8130.4006907999992</v>
      </c>
      <c r="M91" s="12">
        <v>4629.1000000000004</v>
      </c>
      <c r="N91" s="12">
        <v>1588.02</v>
      </c>
      <c r="O91" s="12">
        <v>14893.95</v>
      </c>
      <c r="P91" s="12">
        <v>20000</v>
      </c>
      <c r="Q91" s="12">
        <f t="shared" si="65"/>
        <v>32980.669309200006</v>
      </c>
      <c r="R91" s="14">
        <v>3</v>
      </c>
      <c r="S91" s="14">
        <v>2</v>
      </c>
      <c r="T91" s="14">
        <v>1</v>
      </c>
      <c r="U91" s="9"/>
    </row>
    <row r="92" spans="1:21" x14ac:dyDescent="0.25">
      <c r="A92" s="72" t="s">
        <v>134</v>
      </c>
      <c r="B92" s="106" t="s">
        <v>135</v>
      </c>
      <c r="C92" s="107"/>
      <c r="D92" s="15">
        <v>262.49</v>
      </c>
      <c r="E92" s="16">
        <v>4.725E-3</v>
      </c>
      <c r="F92" s="13">
        <v>-17.82</v>
      </c>
      <c r="G92" s="13">
        <v>-1811.22</v>
      </c>
      <c r="H92" s="13">
        <v>-8023.69</v>
      </c>
      <c r="I92" s="13">
        <v>-31082.6</v>
      </c>
      <c r="J92" s="12">
        <v>9876.4</v>
      </c>
      <c r="K92" s="12">
        <v>20872.27737</v>
      </c>
      <c r="L92" s="13">
        <f t="shared" si="66"/>
        <v>-10168.832629999999</v>
      </c>
      <c r="M92" s="12">
        <v>5786.42</v>
      </c>
      <c r="N92" s="12">
        <v>1984.5</v>
      </c>
      <c r="O92" s="12">
        <v>18617.61</v>
      </c>
      <c r="P92" s="12">
        <v>20000</v>
      </c>
      <c r="Q92" s="12">
        <f t="shared" si="65"/>
        <v>36219.697370000002</v>
      </c>
      <c r="R92" s="14">
        <v>4</v>
      </c>
      <c r="S92" s="14">
        <v>2</v>
      </c>
      <c r="T92" s="14">
        <v>2</v>
      </c>
      <c r="U92" s="9"/>
    </row>
    <row r="93" spans="1:21" x14ac:dyDescent="0.25">
      <c r="A93" s="72" t="s">
        <v>136</v>
      </c>
      <c r="B93" s="106" t="s">
        <v>137</v>
      </c>
      <c r="C93" s="107"/>
      <c r="D93" s="10">
        <v>749.25</v>
      </c>
      <c r="E93" s="11">
        <v>1.3488999999999999E-2</v>
      </c>
      <c r="F93" s="13">
        <v>-50.86</v>
      </c>
      <c r="G93" s="13">
        <v>-5169.93</v>
      </c>
      <c r="H93" s="13">
        <v>-22902.79</v>
      </c>
      <c r="I93" s="13">
        <v>-88722</v>
      </c>
      <c r="J93" s="12">
        <v>28191.15</v>
      </c>
      <c r="K93" s="12">
        <v>59586.486654799999</v>
      </c>
      <c r="L93" s="13">
        <f t="shared" si="66"/>
        <v>-29017.083345199993</v>
      </c>
      <c r="M93" s="12">
        <v>16516.740000000002</v>
      </c>
      <c r="N93" s="12">
        <v>5665.38</v>
      </c>
      <c r="O93" s="12">
        <v>53142.01</v>
      </c>
      <c r="P93" s="12">
        <v>70000</v>
      </c>
      <c r="Q93" s="12">
        <f t="shared" si="65"/>
        <v>116307.04665480001</v>
      </c>
      <c r="R93" s="14">
        <v>11</v>
      </c>
      <c r="S93" s="14">
        <v>7</v>
      </c>
      <c r="T93" s="14">
        <v>4</v>
      </c>
      <c r="U93" s="9"/>
    </row>
    <row r="94" spans="1:21" x14ac:dyDescent="0.25">
      <c r="A94" s="72" t="s">
        <v>138</v>
      </c>
      <c r="B94" s="106" t="s">
        <v>139</v>
      </c>
      <c r="C94" s="107"/>
      <c r="D94" s="12">
        <v>1982.96</v>
      </c>
      <c r="E94" s="11">
        <v>3.5700999999999997E-2</v>
      </c>
      <c r="F94" s="13">
        <v>-134.59</v>
      </c>
      <c r="G94" s="13">
        <v>-13682.71</v>
      </c>
      <c r="H94" s="13">
        <v>-60614.37</v>
      </c>
      <c r="I94" s="13">
        <v>-234811.04</v>
      </c>
      <c r="J94" s="12">
        <v>74610.5</v>
      </c>
      <c r="K94" s="12">
        <v>157706.06865320003</v>
      </c>
      <c r="L94" s="13">
        <f t="shared" si="66"/>
        <v>-76791.551346799984</v>
      </c>
      <c r="M94" s="12">
        <v>43713.09</v>
      </c>
      <c r="N94" s="12">
        <v>14994.420000000002</v>
      </c>
      <c r="O94" s="12">
        <v>140645.29</v>
      </c>
      <c r="P94" s="12">
        <v>120000</v>
      </c>
      <c r="Q94" s="12">
        <f t="shared" si="65"/>
        <v>242561.24865320002</v>
      </c>
      <c r="R94" s="14">
        <v>19</v>
      </c>
      <c r="S94" s="14">
        <v>12</v>
      </c>
      <c r="T94" s="14">
        <v>7</v>
      </c>
      <c r="U94" s="9"/>
    </row>
    <row r="95" spans="1:21" x14ac:dyDescent="0.25">
      <c r="A95" s="72" t="s">
        <v>140</v>
      </c>
      <c r="B95" s="123" t="s">
        <v>141</v>
      </c>
      <c r="C95" s="124"/>
      <c r="D95" s="18">
        <v>159.68</v>
      </c>
      <c r="E95" s="16">
        <v>2.875E-3</v>
      </c>
      <c r="F95" s="13">
        <v>-1.97</v>
      </c>
      <c r="G95" s="13">
        <v>-200.76</v>
      </c>
      <c r="H95" s="13">
        <v>-1531.02</v>
      </c>
      <c r="I95" s="13">
        <v>12152.09</v>
      </c>
      <c r="J95" s="12">
        <v>6115.59</v>
      </c>
      <c r="K95" s="12">
        <v>12700.06295</v>
      </c>
      <c r="L95" s="12">
        <f t="shared" si="66"/>
        <v>29235.962950000001</v>
      </c>
      <c r="M95" s="12">
        <v>3583.03</v>
      </c>
      <c r="N95" s="12">
        <v>1207.5</v>
      </c>
      <c r="O95" s="12">
        <v>11528.26</v>
      </c>
      <c r="P95" s="12">
        <v>10000</v>
      </c>
      <c r="Q95" s="12">
        <f t="shared" si="65"/>
        <v>55554.752950000002</v>
      </c>
      <c r="R95" s="14">
        <v>2</v>
      </c>
      <c r="S95" s="14">
        <v>1</v>
      </c>
      <c r="T95" s="14">
        <v>1</v>
      </c>
      <c r="U95" s="9"/>
    </row>
    <row r="96" spans="1:21" x14ac:dyDescent="0.25">
      <c r="A96" s="78" t="s">
        <v>145</v>
      </c>
      <c r="B96" s="104" t="s">
        <v>146</v>
      </c>
      <c r="C96" s="105"/>
      <c r="D96" s="61">
        <v>262.52</v>
      </c>
      <c r="E96" s="47">
        <v>4.7260000000000002E-3</v>
      </c>
      <c r="F96" s="86">
        <v>-3.3</v>
      </c>
      <c r="G96" s="86">
        <v>-335.41</v>
      </c>
      <c r="H96" s="86">
        <v>-2213.9299999999998</v>
      </c>
      <c r="I96" s="86">
        <v>46065.77</v>
      </c>
      <c r="J96" s="93">
        <v>10054.14</v>
      </c>
      <c r="K96" s="27">
        <v>20876.694783200001</v>
      </c>
      <c r="L96" s="27">
        <v>74447.264783199993</v>
      </c>
      <c r="M96" s="27">
        <v>5890.56</v>
      </c>
      <c r="N96" s="27">
        <v>1984.92</v>
      </c>
      <c r="O96" s="27">
        <v>18952.66</v>
      </c>
      <c r="P96" s="27">
        <v>20000</v>
      </c>
      <c r="Q96" s="27">
        <v>121275.40478319999</v>
      </c>
      <c r="R96" s="43">
        <v>4</v>
      </c>
      <c r="S96" s="43">
        <v>2</v>
      </c>
      <c r="T96" s="38">
        <v>2</v>
      </c>
      <c r="U96" s="9"/>
    </row>
    <row r="97" spans="1:21" x14ac:dyDescent="0.25">
      <c r="A97" s="78" t="s">
        <v>147</v>
      </c>
      <c r="B97" s="104" t="s">
        <v>148</v>
      </c>
      <c r="C97" s="105"/>
      <c r="D97" s="69">
        <v>676.9</v>
      </c>
      <c r="E97" s="49">
        <v>1.2187E-2</v>
      </c>
      <c r="F97" s="92">
        <v>-89.22</v>
      </c>
      <c r="G97" s="92">
        <v>-9070.11</v>
      </c>
      <c r="H97" s="92">
        <v>-7678.98</v>
      </c>
      <c r="I97" s="92">
        <v>0</v>
      </c>
      <c r="J97" s="94">
        <v>25924.79</v>
      </c>
      <c r="K97" s="28">
        <v>53835.014668399992</v>
      </c>
      <c r="L97" s="28">
        <v>63010.714668400004</v>
      </c>
      <c r="M97" s="28">
        <v>15188.92</v>
      </c>
      <c r="N97" s="28">
        <v>5118.5399999999991</v>
      </c>
      <c r="O97" s="28">
        <v>48869.79</v>
      </c>
      <c r="P97" s="28">
        <v>40000</v>
      </c>
      <c r="Q97" s="28">
        <v>172187.9646684</v>
      </c>
      <c r="R97" s="17">
        <v>7</v>
      </c>
      <c r="S97" s="17">
        <v>4</v>
      </c>
      <c r="T97" s="19">
        <v>3</v>
      </c>
      <c r="U97" s="9"/>
    </row>
    <row r="98" spans="1:21" x14ac:dyDescent="0.25">
      <c r="A98" s="79" t="s">
        <v>41</v>
      </c>
      <c r="B98" s="75" t="s">
        <v>149</v>
      </c>
      <c r="C98" s="77"/>
      <c r="D98" s="58">
        <f>SUM(D96:D97)</f>
        <v>939.42</v>
      </c>
      <c r="E98" s="54">
        <f t="shared" ref="E98" si="67">SUM(E96:E97)</f>
        <v>1.6913000000000001E-2</v>
      </c>
      <c r="F98" s="87">
        <f t="shared" ref="F98" si="68">SUM(F96:F97)</f>
        <v>-92.52</v>
      </c>
      <c r="G98" s="87">
        <f t="shared" ref="G98" si="69">SUM(G96:G97)</f>
        <v>-9405.52</v>
      </c>
      <c r="H98" s="87">
        <f t="shared" ref="H98" si="70">SUM(H96:H97)</f>
        <v>-9892.91</v>
      </c>
      <c r="I98" s="87">
        <f t="shared" ref="I98" si="71">SUM(I96:I97)</f>
        <v>46065.77</v>
      </c>
      <c r="J98" s="98">
        <f t="shared" ref="J98" si="72">SUM(J96:J97)</f>
        <v>35978.93</v>
      </c>
      <c r="K98" s="58">
        <f t="shared" ref="K98" si="73">SUM(K96:K97)</f>
        <v>74711.709451599992</v>
      </c>
      <c r="L98" s="58">
        <f t="shared" ref="L98" si="74">SUM(L96:L97)</f>
        <v>137457.9794516</v>
      </c>
      <c r="M98" s="58">
        <f t="shared" ref="M98" si="75">SUM(M96:M97)</f>
        <v>21079.48</v>
      </c>
      <c r="N98" s="58">
        <f t="shared" ref="N98" si="76">SUM(N96:N97)</f>
        <v>7103.4599999999991</v>
      </c>
      <c r="O98" s="58">
        <f t="shared" ref="O98" si="77">SUM(O96:O97)</f>
        <v>67822.45</v>
      </c>
      <c r="P98" s="58">
        <f t="shared" ref="P98" si="78">SUM(P96:P97)</f>
        <v>60000</v>
      </c>
      <c r="Q98" s="58">
        <f t="shared" ref="Q98" si="79">SUM(Q96:Q97)</f>
        <v>293463.36945160001</v>
      </c>
      <c r="R98" s="39">
        <f t="shared" ref="R98" si="80">SUM(R96:R97)</f>
        <v>11</v>
      </c>
      <c r="S98" s="39">
        <f t="shared" ref="S98" si="81">SUM(S96:S97)</f>
        <v>6</v>
      </c>
      <c r="T98" s="39">
        <f t="shared" ref="T98" si="82">SUM(T96:T97)</f>
        <v>5</v>
      </c>
    </row>
    <row r="99" spans="1:21" x14ac:dyDescent="0.25">
      <c r="A99" s="78" t="s">
        <v>150</v>
      </c>
      <c r="B99" s="104" t="s">
        <v>234</v>
      </c>
      <c r="C99" s="105"/>
      <c r="D99" s="61">
        <v>406.03</v>
      </c>
      <c r="E99" s="40">
        <v>7.3109999999999998E-3</v>
      </c>
      <c r="F99" s="95">
        <v>-5.0999999999999996</v>
      </c>
      <c r="G99" s="86">
        <v>-518.76</v>
      </c>
      <c r="H99" s="86">
        <v>-3424.21</v>
      </c>
      <c r="I99" s="86">
        <v>71279.16</v>
      </c>
      <c r="J99" s="93">
        <v>15550.38</v>
      </c>
      <c r="K99" s="27">
        <v>32295.707905200001</v>
      </c>
      <c r="L99" s="27">
        <v>115182.2779052</v>
      </c>
      <c r="M99" s="27">
        <v>9110.7099999999991</v>
      </c>
      <c r="N99" s="27">
        <v>3070.62</v>
      </c>
      <c r="O99" s="27">
        <v>29313.39</v>
      </c>
      <c r="P99" s="27">
        <v>40000</v>
      </c>
      <c r="Q99" s="27">
        <v>196676.9979052</v>
      </c>
      <c r="R99" s="43">
        <v>7</v>
      </c>
      <c r="S99" s="17">
        <v>4</v>
      </c>
      <c r="T99" s="19">
        <v>3</v>
      </c>
      <c r="U99" s="9"/>
    </row>
    <row r="100" spans="1:21" x14ac:dyDescent="0.25">
      <c r="A100" s="78" t="s">
        <v>151</v>
      </c>
      <c r="B100" s="104" t="s">
        <v>235</v>
      </c>
      <c r="C100" s="105"/>
      <c r="D100" s="62">
        <v>187.85</v>
      </c>
      <c r="E100" s="63">
        <v>3.382E-3</v>
      </c>
      <c r="F100" s="42">
        <v>-2.36</v>
      </c>
      <c r="G100" s="92">
        <v>-240</v>
      </c>
      <c r="H100" s="92">
        <v>-1584.21</v>
      </c>
      <c r="I100" s="92">
        <v>32977.339999999997</v>
      </c>
      <c r="J100" s="94">
        <v>7194.39</v>
      </c>
      <c r="K100" s="28">
        <v>14939.691442400001</v>
      </c>
      <c r="L100" s="28">
        <v>53287.211442399996</v>
      </c>
      <c r="M100" s="28">
        <v>4215.08</v>
      </c>
      <c r="N100" s="28">
        <v>1420.44</v>
      </c>
      <c r="O100" s="28">
        <v>13561.85</v>
      </c>
      <c r="P100" s="28">
        <v>20000</v>
      </c>
      <c r="Q100" s="28">
        <v>92484.581442399998</v>
      </c>
      <c r="R100" s="17">
        <v>3</v>
      </c>
      <c r="S100" s="17">
        <v>2</v>
      </c>
      <c r="T100" s="19">
        <v>1</v>
      </c>
      <c r="U100" s="9"/>
    </row>
    <row r="101" spans="1:21" x14ac:dyDescent="0.25">
      <c r="A101" s="78" t="s">
        <v>152</v>
      </c>
      <c r="B101" s="82" t="s">
        <v>236</v>
      </c>
      <c r="C101" s="76"/>
      <c r="D101" s="62">
        <v>278.86</v>
      </c>
      <c r="E101" s="63">
        <v>5.0210000000000003E-3</v>
      </c>
      <c r="F101" s="42">
        <v>-3.5</v>
      </c>
      <c r="G101" s="92">
        <v>-356.26</v>
      </c>
      <c r="H101" s="92">
        <v>-2351.73</v>
      </c>
      <c r="I101" s="92">
        <v>48954.28</v>
      </c>
      <c r="J101" s="94">
        <v>10679.94</v>
      </c>
      <c r="K101" s="28">
        <v>22179.831677200003</v>
      </c>
      <c r="L101" s="28">
        <v>79106.061677200021</v>
      </c>
      <c r="M101" s="28">
        <v>6257.21</v>
      </c>
      <c r="N101" s="28">
        <v>2108.8200000000002</v>
      </c>
      <c r="O101" s="28">
        <v>20132.330000000002</v>
      </c>
      <c r="P101" s="28">
        <v>30000</v>
      </c>
      <c r="Q101" s="28">
        <v>137604.42167720004</v>
      </c>
      <c r="R101" s="17">
        <v>4</v>
      </c>
      <c r="S101" s="17">
        <v>3</v>
      </c>
      <c r="T101" s="19">
        <v>1</v>
      </c>
      <c r="U101" s="9"/>
    </row>
    <row r="102" spans="1:21" x14ac:dyDescent="0.25">
      <c r="A102" s="78" t="s">
        <v>153</v>
      </c>
      <c r="B102" s="104" t="s">
        <v>237</v>
      </c>
      <c r="C102" s="105"/>
      <c r="D102" s="62">
        <v>210.02</v>
      </c>
      <c r="E102" s="63">
        <v>3.7810000000000001E-3</v>
      </c>
      <c r="F102" s="42">
        <v>-2.64</v>
      </c>
      <c r="G102" s="92">
        <v>-268.33</v>
      </c>
      <c r="H102" s="92">
        <v>-1771.18</v>
      </c>
      <c r="I102" s="92">
        <v>36869.32</v>
      </c>
      <c r="J102" s="94">
        <v>8043.47</v>
      </c>
      <c r="K102" s="28">
        <v>16702.239309200002</v>
      </c>
      <c r="L102" s="28">
        <v>59575.519309200004</v>
      </c>
      <c r="M102" s="28">
        <v>4712.54</v>
      </c>
      <c r="N102" s="28">
        <v>1588.02</v>
      </c>
      <c r="O102" s="28">
        <v>15162.42</v>
      </c>
      <c r="P102" s="28">
        <v>20000</v>
      </c>
      <c r="Q102" s="28">
        <v>101038.49930920001</v>
      </c>
      <c r="R102" s="17">
        <v>3</v>
      </c>
      <c r="S102" s="17">
        <v>2</v>
      </c>
      <c r="T102" s="19">
        <v>1</v>
      </c>
      <c r="U102" s="9"/>
    </row>
    <row r="103" spans="1:21" x14ac:dyDescent="0.25">
      <c r="A103" s="78" t="s">
        <v>154</v>
      </c>
      <c r="B103" s="104" t="s">
        <v>238</v>
      </c>
      <c r="C103" s="105"/>
      <c r="D103" s="62">
        <v>278.86</v>
      </c>
      <c r="E103" s="63">
        <v>5.0210000000000003E-3</v>
      </c>
      <c r="F103" s="42">
        <v>-3.5</v>
      </c>
      <c r="G103" s="92">
        <v>-356.28</v>
      </c>
      <c r="H103" s="92">
        <v>-2351.73</v>
      </c>
      <c r="I103" s="92">
        <v>48954.28</v>
      </c>
      <c r="J103" s="94">
        <v>10679.94</v>
      </c>
      <c r="K103" s="28">
        <v>22179.831677200003</v>
      </c>
      <c r="L103" s="28">
        <v>79106.041677200017</v>
      </c>
      <c r="M103" s="28">
        <v>6257.21</v>
      </c>
      <c r="N103" s="28">
        <v>2108.8200000000002</v>
      </c>
      <c r="O103" s="28">
        <v>20132.330000000002</v>
      </c>
      <c r="P103" s="28">
        <v>30000</v>
      </c>
      <c r="Q103" s="28">
        <v>137604.40167720005</v>
      </c>
      <c r="R103" s="17">
        <v>4</v>
      </c>
      <c r="S103" s="17">
        <v>3</v>
      </c>
      <c r="T103" s="19">
        <v>1</v>
      </c>
      <c r="U103" s="9"/>
    </row>
    <row r="104" spans="1:21" x14ac:dyDescent="0.25">
      <c r="A104" s="78" t="s">
        <v>209</v>
      </c>
      <c r="B104" s="104" t="s">
        <v>210</v>
      </c>
      <c r="C104" s="105"/>
      <c r="D104" s="28">
        <v>9480.4</v>
      </c>
      <c r="E104" s="63">
        <v>0.170682</v>
      </c>
      <c r="F104" s="42">
        <v>-517.16999999999996</v>
      </c>
      <c r="G104" s="92">
        <v>-52574.69</v>
      </c>
      <c r="H104" s="92">
        <v>-476126.39</v>
      </c>
      <c r="I104" s="92">
        <v>-880662.03</v>
      </c>
      <c r="J104" s="94">
        <v>358238.88</v>
      </c>
      <c r="K104" s="28">
        <v>753972.91980240005</v>
      </c>
      <c r="L104" s="92">
        <v>-297151.31</v>
      </c>
      <c r="M104" s="94">
        <v>209886.38</v>
      </c>
      <c r="N104" s="28">
        <v>71686.44</v>
      </c>
      <c r="O104" s="28">
        <v>675304.85</v>
      </c>
      <c r="P104" s="28">
        <v>550000</v>
      </c>
      <c r="Q104" s="28">
        <f t="shared" ref="Q104" si="83">SUM(L104:P104)</f>
        <v>1209726.3599999999</v>
      </c>
      <c r="R104" s="17">
        <v>90</v>
      </c>
      <c r="S104" s="17">
        <v>55</v>
      </c>
      <c r="T104" s="19">
        <v>35</v>
      </c>
      <c r="U104" s="9"/>
    </row>
    <row r="105" spans="1:21" x14ac:dyDescent="0.25">
      <c r="A105" s="78" t="s">
        <v>155</v>
      </c>
      <c r="B105" s="104" t="s">
        <v>239</v>
      </c>
      <c r="C105" s="105"/>
      <c r="D105" s="28">
        <v>2729.06</v>
      </c>
      <c r="E105" s="41">
        <v>4.9132000000000002E-2</v>
      </c>
      <c r="F105" s="42">
        <v>-185.23</v>
      </c>
      <c r="G105" s="92">
        <v>-18830.900000000001</v>
      </c>
      <c r="H105" s="92">
        <v>-83420.88</v>
      </c>
      <c r="I105" s="92">
        <v>-329160.03000000003</v>
      </c>
      <c r="J105" s="94">
        <v>102683.13</v>
      </c>
      <c r="K105" s="28">
        <v>217036.34534239999</v>
      </c>
      <c r="L105" s="92">
        <v>-111692.3346576</v>
      </c>
      <c r="M105" s="94">
        <v>60160.39</v>
      </c>
      <c r="N105" s="28">
        <v>20635.439999999999</v>
      </c>
      <c r="O105" s="28">
        <v>193563.89</v>
      </c>
      <c r="P105" s="28">
        <v>250000</v>
      </c>
      <c r="Q105" s="28">
        <v>412667.3853424</v>
      </c>
      <c r="R105" s="17">
        <v>41</v>
      </c>
      <c r="S105" s="17">
        <v>25</v>
      </c>
      <c r="T105" s="19">
        <v>16</v>
      </c>
      <c r="U105" s="9"/>
    </row>
    <row r="106" spans="1:21" x14ac:dyDescent="0.25">
      <c r="A106" s="78" t="s">
        <v>156</v>
      </c>
      <c r="B106" s="82" t="s">
        <v>240</v>
      </c>
      <c r="C106" s="76"/>
      <c r="D106" s="69">
        <v>288.57</v>
      </c>
      <c r="E106" s="41">
        <v>5.195E-3</v>
      </c>
      <c r="F106" s="42">
        <v>-19.59</v>
      </c>
      <c r="G106" s="92">
        <v>-1991.17</v>
      </c>
      <c r="H106" s="92">
        <v>-8820.9</v>
      </c>
      <c r="I106" s="92">
        <v>-34170.85</v>
      </c>
      <c r="J106" s="94">
        <v>10857.68</v>
      </c>
      <c r="K106" s="28">
        <v>22948.461574000001</v>
      </c>
      <c r="L106" s="92">
        <v>-11176.778425999997</v>
      </c>
      <c r="M106" s="94">
        <v>6361.34</v>
      </c>
      <c r="N106" s="28">
        <v>2181.9</v>
      </c>
      <c r="O106" s="28">
        <v>20467.39</v>
      </c>
      <c r="P106" s="28">
        <v>20000</v>
      </c>
      <c r="Q106" s="28">
        <v>37833.851574</v>
      </c>
      <c r="R106" s="17">
        <v>3</v>
      </c>
      <c r="S106" s="17">
        <v>2</v>
      </c>
      <c r="T106" s="19">
        <v>1</v>
      </c>
      <c r="U106" s="9"/>
    </row>
    <row r="107" spans="1:21" x14ac:dyDescent="0.25">
      <c r="A107" s="78" t="s">
        <v>157</v>
      </c>
      <c r="B107" s="104" t="s">
        <v>158</v>
      </c>
      <c r="C107" s="105"/>
      <c r="D107" s="69">
        <v>739.51</v>
      </c>
      <c r="E107" s="41">
        <v>1.3313999999999999E-2</v>
      </c>
      <c r="F107" s="42">
        <v>-9.14</v>
      </c>
      <c r="G107" s="92">
        <v>-929.26</v>
      </c>
      <c r="H107" s="92">
        <v>-83153.3</v>
      </c>
      <c r="I107" s="92">
        <v>22001.1</v>
      </c>
      <c r="J107" s="94">
        <v>28321.48</v>
      </c>
      <c r="K107" s="28">
        <v>58813.439344799997</v>
      </c>
      <c r="L107" s="92">
        <v>25053.459344800005</v>
      </c>
      <c r="M107" s="94">
        <v>16593.099999999999</v>
      </c>
      <c r="N107" s="28">
        <v>5591.88</v>
      </c>
      <c r="O107" s="28">
        <v>53387.7</v>
      </c>
      <c r="P107" s="28">
        <v>50000</v>
      </c>
      <c r="Q107" s="28">
        <v>150626.1393448</v>
      </c>
      <c r="R107" s="17">
        <v>8</v>
      </c>
      <c r="S107" s="17">
        <v>5</v>
      </c>
      <c r="T107" s="19">
        <v>3</v>
      </c>
      <c r="U107" s="9"/>
    </row>
    <row r="108" spans="1:21" x14ac:dyDescent="0.25">
      <c r="A108" s="78" t="s">
        <v>159</v>
      </c>
      <c r="B108" s="104" t="s">
        <v>241</v>
      </c>
      <c r="C108" s="105"/>
      <c r="D108" s="69">
        <v>709.6</v>
      </c>
      <c r="E108" s="41">
        <v>1.2775E-2</v>
      </c>
      <c r="F108" s="42">
        <v>-48.16</v>
      </c>
      <c r="G108" s="92">
        <v>-4896.34</v>
      </c>
      <c r="H108" s="92">
        <v>-21690.78</v>
      </c>
      <c r="I108" s="92">
        <v>-84026.87</v>
      </c>
      <c r="J108" s="94">
        <v>26699.279999999999</v>
      </c>
      <c r="K108" s="28">
        <v>56432.453630000011</v>
      </c>
      <c r="L108" s="92">
        <v>-27482.256369999992</v>
      </c>
      <c r="M108" s="94">
        <v>15642.68</v>
      </c>
      <c r="N108" s="28">
        <v>5365.5000000000009</v>
      </c>
      <c r="O108" s="28">
        <v>50329.760000000002</v>
      </c>
      <c r="P108" s="28">
        <v>70000</v>
      </c>
      <c r="Q108" s="28">
        <v>113855.68363000001</v>
      </c>
      <c r="R108" s="17">
        <v>11</v>
      </c>
      <c r="S108" s="17">
        <v>7</v>
      </c>
      <c r="T108" s="19">
        <v>4</v>
      </c>
      <c r="U108" s="9"/>
    </row>
    <row r="109" spans="1:21" x14ac:dyDescent="0.25">
      <c r="A109" s="78" t="s">
        <v>160</v>
      </c>
      <c r="B109" s="82" t="s">
        <v>161</v>
      </c>
      <c r="C109" s="76"/>
      <c r="D109" s="68">
        <v>745.86</v>
      </c>
      <c r="E109" s="63">
        <v>1.3428000000000001E-2</v>
      </c>
      <c r="F109" s="42">
        <v>-9.2200000000000006</v>
      </c>
      <c r="G109" s="92">
        <v>-937.24</v>
      </c>
      <c r="H109" s="92">
        <v>-83867.320000000007</v>
      </c>
      <c r="I109" s="92">
        <v>22190.02</v>
      </c>
      <c r="J109" s="94">
        <v>28564.67</v>
      </c>
      <c r="K109" s="28">
        <v>59317.024449600009</v>
      </c>
      <c r="L109" s="92">
        <v>25267.154449600002</v>
      </c>
      <c r="M109" s="94">
        <v>16735.580000000002</v>
      </c>
      <c r="N109" s="28">
        <v>5639.76</v>
      </c>
      <c r="O109" s="28">
        <v>53846.13</v>
      </c>
      <c r="P109" s="28">
        <v>40000</v>
      </c>
      <c r="Q109" s="28">
        <v>141488.6244496</v>
      </c>
      <c r="R109" s="17">
        <v>7</v>
      </c>
      <c r="S109" s="17">
        <v>4</v>
      </c>
      <c r="T109" s="19">
        <v>3</v>
      </c>
      <c r="U109" s="9"/>
    </row>
    <row r="110" spans="1:21" x14ac:dyDescent="0.25">
      <c r="A110" s="78" t="s">
        <v>162</v>
      </c>
      <c r="B110" s="104" t="s">
        <v>208</v>
      </c>
      <c r="C110" s="105"/>
      <c r="D110" s="28">
        <v>1187.93</v>
      </c>
      <c r="E110" s="70">
        <v>2.1388000000000001E-2</v>
      </c>
      <c r="F110" s="42">
        <v>-80.63</v>
      </c>
      <c r="G110" s="92">
        <v>-8196.89</v>
      </c>
      <c r="H110" s="92">
        <v>-36312.199999999997</v>
      </c>
      <c r="I110" s="92">
        <v>-140668.03999999998</v>
      </c>
      <c r="J110" s="94">
        <v>44696.85</v>
      </c>
      <c r="K110" s="28">
        <v>94479.633521599986</v>
      </c>
      <c r="L110" s="92">
        <v>-46000.646478399984</v>
      </c>
      <c r="M110" s="94">
        <v>26187.16</v>
      </c>
      <c r="N110" s="28">
        <v>8982.9599999999991</v>
      </c>
      <c r="O110" s="28">
        <v>84256.25</v>
      </c>
      <c r="P110" s="28">
        <v>80000</v>
      </c>
      <c r="Q110" s="28">
        <v>153425.72352160001</v>
      </c>
      <c r="R110" s="17">
        <v>13</v>
      </c>
      <c r="S110" s="17">
        <v>8</v>
      </c>
      <c r="T110" s="19">
        <v>5</v>
      </c>
      <c r="U110" s="9"/>
    </row>
    <row r="111" spans="1:21" x14ac:dyDescent="0.25">
      <c r="A111" s="78" t="s">
        <v>164</v>
      </c>
      <c r="B111" s="104" t="s">
        <v>242</v>
      </c>
      <c r="C111" s="105"/>
      <c r="D111" s="68">
        <v>544.77</v>
      </c>
      <c r="E111" s="63">
        <v>9.8080000000000007E-3</v>
      </c>
      <c r="F111" s="42">
        <v>-11.17</v>
      </c>
      <c r="G111" s="92">
        <v>-1135.54</v>
      </c>
      <c r="H111" s="92">
        <v>-103814.94</v>
      </c>
      <c r="I111" s="92">
        <v>0</v>
      </c>
      <c r="J111" s="94">
        <v>34584.83</v>
      </c>
      <c r="K111" s="28">
        <v>43325.988665600002</v>
      </c>
      <c r="L111" s="92">
        <v>-27039.6613344</v>
      </c>
      <c r="M111" s="94">
        <v>20262.689999999999</v>
      </c>
      <c r="N111" s="28">
        <v>4119.3600000000006</v>
      </c>
      <c r="O111" s="28">
        <v>65194.48</v>
      </c>
      <c r="P111" s="28">
        <v>30000</v>
      </c>
      <c r="Q111" s="28">
        <v>92536.868665600006</v>
      </c>
      <c r="R111" s="17">
        <v>5</v>
      </c>
      <c r="S111" s="17">
        <v>3</v>
      </c>
      <c r="T111" s="19">
        <v>2</v>
      </c>
      <c r="U111" s="9"/>
    </row>
    <row r="112" spans="1:21" x14ac:dyDescent="0.25">
      <c r="A112" s="78" t="s">
        <v>165</v>
      </c>
      <c r="B112" s="82" t="s">
        <v>166</v>
      </c>
      <c r="C112" s="76"/>
      <c r="D112" s="28">
        <v>1696.45</v>
      </c>
      <c r="E112" s="63">
        <v>3.0542E-2</v>
      </c>
      <c r="F112" s="42">
        <v>-71.27</v>
      </c>
      <c r="G112" s="92">
        <v>-7245.07</v>
      </c>
      <c r="H112" s="92">
        <v>-16571.349999999999</v>
      </c>
      <c r="I112" s="92">
        <v>-83774.25</v>
      </c>
      <c r="J112" s="94">
        <v>64361.34</v>
      </c>
      <c r="K112" s="28">
        <v>134916.63395439999</v>
      </c>
      <c r="L112" s="31">
        <v>91687.303954399977</v>
      </c>
      <c r="M112" s="94">
        <v>37708.26</v>
      </c>
      <c r="N112" s="28">
        <v>12827.64</v>
      </c>
      <c r="O112" s="28">
        <v>121324.99</v>
      </c>
      <c r="P112" s="28">
        <v>100000</v>
      </c>
      <c r="Q112" s="28">
        <v>363548.19395439996</v>
      </c>
      <c r="R112" s="17">
        <v>16</v>
      </c>
      <c r="S112" s="17">
        <v>10</v>
      </c>
      <c r="T112" s="19">
        <v>6</v>
      </c>
      <c r="U112" s="9"/>
    </row>
    <row r="113" spans="1:21" x14ac:dyDescent="0.25">
      <c r="A113" s="78" t="s">
        <v>167</v>
      </c>
      <c r="B113" s="104" t="s">
        <v>243</v>
      </c>
      <c r="C113" s="105"/>
      <c r="D113" s="68">
        <v>901.14</v>
      </c>
      <c r="E113" s="63">
        <v>1.6223999999999999E-2</v>
      </c>
      <c r="F113" s="42">
        <v>-11.14</v>
      </c>
      <c r="G113" s="92">
        <v>-1132.8599999999999</v>
      </c>
      <c r="H113" s="92">
        <v>-12761.06</v>
      </c>
      <c r="I113" s="92">
        <v>-32609.439999999999</v>
      </c>
      <c r="J113" s="94">
        <v>34512.17</v>
      </c>
      <c r="K113" s="28">
        <v>71668.111756800019</v>
      </c>
      <c r="L113" s="31">
        <v>59676.921756800017</v>
      </c>
      <c r="M113" s="94">
        <v>20220.12</v>
      </c>
      <c r="N113" s="28">
        <v>6814.0800000000008</v>
      </c>
      <c r="O113" s="28">
        <v>65057.51</v>
      </c>
      <c r="P113" s="28">
        <v>70000</v>
      </c>
      <c r="Q113" s="28">
        <v>221768.63175680002</v>
      </c>
      <c r="R113" s="17">
        <v>11</v>
      </c>
      <c r="S113" s="17">
        <v>7</v>
      </c>
      <c r="T113" s="19">
        <v>4</v>
      </c>
      <c r="U113" s="9"/>
    </row>
    <row r="114" spans="1:21" x14ac:dyDescent="0.25">
      <c r="A114" s="78" t="s">
        <v>168</v>
      </c>
      <c r="B114" s="104" t="s">
        <v>163</v>
      </c>
      <c r="C114" s="105"/>
      <c r="D114" s="68">
        <v>187.78</v>
      </c>
      <c r="E114" s="63">
        <v>3.3809999999999999E-3</v>
      </c>
      <c r="F114" s="42">
        <v>-12.75</v>
      </c>
      <c r="G114" s="92">
        <v>-1295.71</v>
      </c>
      <c r="H114" s="92">
        <v>-5739.99</v>
      </c>
      <c r="I114" s="92">
        <v>-22235.86</v>
      </c>
      <c r="J114" s="94">
        <v>7065.38</v>
      </c>
      <c r="K114" s="28">
        <v>14935.274029200002</v>
      </c>
      <c r="L114" s="92">
        <v>-7270.9059707999977</v>
      </c>
      <c r="M114" s="94">
        <v>4139.49</v>
      </c>
      <c r="N114" s="28">
        <v>1420.0200000000002</v>
      </c>
      <c r="O114" s="28">
        <v>13318.66</v>
      </c>
      <c r="P114" s="28">
        <v>10000</v>
      </c>
      <c r="Q114" s="28">
        <v>21607.2640292</v>
      </c>
      <c r="R114" s="17">
        <v>2</v>
      </c>
      <c r="S114" s="17">
        <v>1</v>
      </c>
      <c r="T114" s="19">
        <v>1</v>
      </c>
      <c r="U114" s="9"/>
    </row>
    <row r="115" spans="1:21" x14ac:dyDescent="0.25">
      <c r="A115" s="78" t="s">
        <v>169</v>
      </c>
      <c r="B115" s="82" t="s">
        <v>163</v>
      </c>
      <c r="C115" s="76"/>
      <c r="D115" s="68">
        <v>79.75</v>
      </c>
      <c r="E115" s="63">
        <v>1.436E-3</v>
      </c>
      <c r="F115" s="42">
        <v>-0.99</v>
      </c>
      <c r="G115" s="92">
        <v>-100.27</v>
      </c>
      <c r="H115" s="92">
        <v>-764.65</v>
      </c>
      <c r="I115" s="92">
        <v>6069.2</v>
      </c>
      <c r="J115" s="94">
        <v>3054.35</v>
      </c>
      <c r="K115" s="28">
        <v>6343.4053552000005</v>
      </c>
      <c r="L115" s="31">
        <v>14602.0353552</v>
      </c>
      <c r="M115" s="94">
        <v>1789.49</v>
      </c>
      <c r="N115" s="28">
        <v>603.12</v>
      </c>
      <c r="O115" s="28">
        <v>5757.63</v>
      </c>
      <c r="P115" s="28">
        <v>5716.89</v>
      </c>
      <c r="Q115" s="28">
        <v>28469.165355199999</v>
      </c>
      <c r="R115" s="17">
        <v>1</v>
      </c>
      <c r="S115" s="17">
        <v>1</v>
      </c>
      <c r="T115" s="19">
        <v>0</v>
      </c>
      <c r="U115" s="9"/>
    </row>
    <row r="116" spans="1:21" x14ac:dyDescent="0.25">
      <c r="A116" s="78" t="s">
        <v>170</v>
      </c>
      <c r="B116" s="104" t="s">
        <v>163</v>
      </c>
      <c r="C116" s="105"/>
      <c r="D116" s="68">
        <v>252.09</v>
      </c>
      <c r="E116" s="63">
        <v>4.5389999999999996E-3</v>
      </c>
      <c r="F116" s="42">
        <v>-17.11</v>
      </c>
      <c r="G116" s="92">
        <v>-1739.46</v>
      </c>
      <c r="H116" s="92">
        <v>-7705.79</v>
      </c>
      <c r="I116" s="92">
        <v>-29851.09</v>
      </c>
      <c r="J116" s="94">
        <v>9485.09</v>
      </c>
      <c r="K116" s="28">
        <v>20050.638514800004</v>
      </c>
      <c r="L116" s="92">
        <v>-9760.6114851999955</v>
      </c>
      <c r="M116" s="94">
        <v>5557.16</v>
      </c>
      <c r="N116" s="28">
        <v>1906.38</v>
      </c>
      <c r="O116" s="28">
        <v>17879.97</v>
      </c>
      <c r="P116" s="28">
        <v>20000</v>
      </c>
      <c r="Q116" s="28">
        <v>35582.898514800007</v>
      </c>
      <c r="R116" s="17">
        <v>3</v>
      </c>
      <c r="S116" s="17">
        <v>2</v>
      </c>
      <c r="T116" s="19">
        <v>1</v>
      </c>
      <c r="U116" s="9"/>
    </row>
    <row r="117" spans="1:21" x14ac:dyDescent="0.25">
      <c r="A117" s="78" t="s">
        <v>171</v>
      </c>
      <c r="B117" s="104" t="s">
        <v>243</v>
      </c>
      <c r="C117" s="105"/>
      <c r="D117" s="68">
        <v>926.43</v>
      </c>
      <c r="E117" s="63">
        <v>1.6678999999999999E-2</v>
      </c>
      <c r="F117" s="42">
        <v>-11.46</v>
      </c>
      <c r="G117" s="92">
        <v>-1164.6600000000001</v>
      </c>
      <c r="H117" s="92">
        <v>-13119.2</v>
      </c>
      <c r="I117" s="92">
        <v>-33524.6</v>
      </c>
      <c r="J117" s="94">
        <v>35480.730000000003</v>
      </c>
      <c r="K117" s="28">
        <v>73678.034762800002</v>
      </c>
      <c r="L117" s="28">
        <v>61350.304762800006</v>
      </c>
      <c r="M117" s="28">
        <v>20787.59</v>
      </c>
      <c r="N117" s="28">
        <v>7005.1799999999994</v>
      </c>
      <c r="O117" s="28">
        <v>66883.31</v>
      </c>
      <c r="P117" s="28">
        <v>70000</v>
      </c>
      <c r="Q117" s="28">
        <v>226026.38476280001</v>
      </c>
      <c r="R117" s="17">
        <v>11</v>
      </c>
      <c r="S117" s="17">
        <v>7</v>
      </c>
      <c r="T117" s="19">
        <v>4</v>
      </c>
      <c r="U117" s="9"/>
    </row>
    <row r="118" spans="1:21" x14ac:dyDescent="0.25">
      <c r="A118" s="79" t="s">
        <v>41</v>
      </c>
      <c r="B118" s="75" t="s">
        <v>172</v>
      </c>
      <c r="C118" s="77"/>
      <c r="D118" s="58">
        <f t="shared" ref="D118:T118" si="84">SUM(D99:D117)</f>
        <v>21830.959999999999</v>
      </c>
      <c r="E118" s="64">
        <f t="shared" si="84"/>
        <v>0.39303900000000008</v>
      </c>
      <c r="F118" s="89">
        <f t="shared" si="84"/>
        <v>-1022.13</v>
      </c>
      <c r="G118" s="87">
        <f t="shared" si="84"/>
        <v>-103909.69</v>
      </c>
      <c r="H118" s="87">
        <f t="shared" si="84"/>
        <v>-965351.81</v>
      </c>
      <c r="I118" s="87">
        <f t="shared" si="84"/>
        <v>-1381388.3600000003</v>
      </c>
      <c r="J118" s="98">
        <f t="shared" si="84"/>
        <v>840753.98</v>
      </c>
      <c r="K118" s="58">
        <f t="shared" si="84"/>
        <v>1736215.6667148001</v>
      </c>
      <c r="L118" s="58">
        <f t="shared" si="84"/>
        <v>126319.78691240007</v>
      </c>
      <c r="M118" s="58">
        <f t="shared" si="84"/>
        <v>492584.18</v>
      </c>
      <c r="N118" s="58">
        <f t="shared" si="84"/>
        <v>165076.38</v>
      </c>
      <c r="O118" s="58">
        <f t="shared" si="84"/>
        <v>1584874.8399999996</v>
      </c>
      <c r="P118" s="58">
        <f t="shared" si="84"/>
        <v>1505716.89</v>
      </c>
      <c r="Q118" s="58">
        <f t="shared" si="84"/>
        <v>3874572.0769123998</v>
      </c>
      <c r="R118" s="57">
        <f t="shared" si="84"/>
        <v>243</v>
      </c>
      <c r="S118" s="57">
        <f t="shared" si="84"/>
        <v>151</v>
      </c>
      <c r="T118" s="39">
        <f t="shared" si="84"/>
        <v>92</v>
      </c>
    </row>
    <row r="119" spans="1:21" x14ac:dyDescent="0.25">
      <c r="A119" s="78" t="s">
        <v>189</v>
      </c>
      <c r="B119" s="104" t="s">
        <v>190</v>
      </c>
      <c r="C119" s="105"/>
      <c r="D119" s="61">
        <v>214.68</v>
      </c>
      <c r="E119" s="47">
        <v>3.8649999999999999E-3</v>
      </c>
      <c r="F119" s="86">
        <v>-2.7</v>
      </c>
      <c r="G119" s="86">
        <v>-274.27999999999997</v>
      </c>
      <c r="H119" s="86">
        <v>-1810.48</v>
      </c>
      <c r="I119" s="86">
        <v>37687.39</v>
      </c>
      <c r="J119" s="93">
        <v>8221.94</v>
      </c>
      <c r="K119" s="27">
        <v>17073.302018000002</v>
      </c>
      <c r="L119" s="27">
        <v>60897.872018000002</v>
      </c>
      <c r="M119" s="27">
        <v>4817.1000000000004</v>
      </c>
      <c r="N119" s="27">
        <v>1623.3</v>
      </c>
      <c r="O119" s="27">
        <v>15498.85</v>
      </c>
      <c r="P119" s="27">
        <v>20000</v>
      </c>
      <c r="Q119" s="27">
        <v>102837.12201800001</v>
      </c>
      <c r="R119" s="43">
        <v>3</v>
      </c>
      <c r="S119" s="43">
        <v>2</v>
      </c>
      <c r="T119" s="38">
        <v>1</v>
      </c>
      <c r="U119" s="9"/>
    </row>
    <row r="120" spans="1:21" x14ac:dyDescent="0.25">
      <c r="A120" s="78" t="s">
        <v>173</v>
      </c>
      <c r="B120" s="104" t="s">
        <v>174</v>
      </c>
      <c r="C120" s="105"/>
      <c r="D120" s="62">
        <v>214.68</v>
      </c>
      <c r="E120" s="35">
        <v>3.8649999999999999E-3</v>
      </c>
      <c r="F120" s="92">
        <v>-2.7</v>
      </c>
      <c r="G120" s="92">
        <v>-274.27999999999997</v>
      </c>
      <c r="H120" s="92">
        <v>-1810.48</v>
      </c>
      <c r="I120" s="92">
        <v>37687.39</v>
      </c>
      <c r="J120" s="94">
        <v>8221.94</v>
      </c>
      <c r="K120" s="28">
        <v>17073.302018000002</v>
      </c>
      <c r="L120" s="28">
        <v>60897.872018000002</v>
      </c>
      <c r="M120" s="28">
        <v>4817.1000000000004</v>
      </c>
      <c r="N120" s="28">
        <v>1623.3</v>
      </c>
      <c r="O120" s="28">
        <v>15498.85</v>
      </c>
      <c r="P120" s="28">
        <v>20000</v>
      </c>
      <c r="Q120" s="28">
        <v>102837.12201800001</v>
      </c>
      <c r="R120" s="17">
        <v>3</v>
      </c>
      <c r="S120" s="17">
        <v>2</v>
      </c>
      <c r="T120" s="19">
        <v>1</v>
      </c>
      <c r="U120" s="9"/>
    </row>
    <row r="121" spans="1:21" x14ac:dyDescent="0.25">
      <c r="A121" s="78" t="s">
        <v>175</v>
      </c>
      <c r="B121" s="104" t="s">
        <v>176</v>
      </c>
      <c r="C121" s="105"/>
      <c r="D121" s="62">
        <v>214.65</v>
      </c>
      <c r="E121" s="35">
        <v>3.8639999999999998E-3</v>
      </c>
      <c r="F121" s="92">
        <v>-14.57</v>
      </c>
      <c r="G121" s="92">
        <v>-1481.12</v>
      </c>
      <c r="H121" s="92">
        <v>-6561.34</v>
      </c>
      <c r="I121" s="92">
        <v>-25417.65</v>
      </c>
      <c r="J121" s="94">
        <v>8076.38</v>
      </c>
      <c r="K121" s="28">
        <v>17068.884604800001</v>
      </c>
      <c r="L121" s="92">
        <v>-8314.8453951999982</v>
      </c>
      <c r="M121" s="94">
        <v>4731.82</v>
      </c>
      <c r="N121" s="28">
        <v>1622.88</v>
      </c>
      <c r="O121" s="28">
        <v>15224.47</v>
      </c>
      <c r="P121" s="28">
        <v>20000</v>
      </c>
      <c r="Q121" s="28">
        <v>33264.3246048</v>
      </c>
      <c r="R121" s="17">
        <v>3</v>
      </c>
      <c r="S121" s="17">
        <v>2</v>
      </c>
      <c r="T121" s="19">
        <v>1</v>
      </c>
      <c r="U121" s="9"/>
    </row>
    <row r="122" spans="1:21" x14ac:dyDescent="0.25">
      <c r="A122" s="78" t="s">
        <v>177</v>
      </c>
      <c r="B122" s="104" t="s">
        <v>178</v>
      </c>
      <c r="C122" s="105"/>
      <c r="D122" s="62">
        <v>405.97</v>
      </c>
      <c r="E122" s="35">
        <v>7.3080000000000003E-3</v>
      </c>
      <c r="F122" s="92">
        <v>-27.55</v>
      </c>
      <c r="G122" s="92">
        <v>-2801.25</v>
      </c>
      <c r="H122" s="92">
        <v>-12409.53</v>
      </c>
      <c r="I122" s="92">
        <v>-48072.7</v>
      </c>
      <c r="J122" s="94">
        <v>15274.96</v>
      </c>
      <c r="K122" s="28">
        <v>32282.455665600002</v>
      </c>
      <c r="L122" s="92">
        <v>-15726.0643344</v>
      </c>
      <c r="M122" s="94">
        <v>8949.35</v>
      </c>
      <c r="N122" s="28">
        <v>3069.36</v>
      </c>
      <c r="O122" s="28">
        <v>28794.2</v>
      </c>
      <c r="P122" s="28">
        <v>40000</v>
      </c>
      <c r="Q122" s="28">
        <v>65086.845665600005</v>
      </c>
      <c r="R122" s="17">
        <v>7</v>
      </c>
      <c r="S122" s="17">
        <v>4</v>
      </c>
      <c r="T122" s="19">
        <v>3</v>
      </c>
      <c r="U122" s="9"/>
    </row>
    <row r="123" spans="1:21" x14ac:dyDescent="0.25">
      <c r="A123" s="78" t="s">
        <v>179</v>
      </c>
      <c r="B123" s="104" t="s">
        <v>180</v>
      </c>
      <c r="C123" s="105"/>
      <c r="D123" s="62">
        <v>212.33</v>
      </c>
      <c r="E123" s="35">
        <v>3.823E-3</v>
      </c>
      <c r="F123" s="92">
        <v>-14.41</v>
      </c>
      <c r="G123" s="92">
        <v>-1465.11</v>
      </c>
      <c r="H123" s="92">
        <v>-6490.42</v>
      </c>
      <c r="I123" s="92">
        <v>-25142.93</v>
      </c>
      <c r="J123" s="94">
        <v>7989.09</v>
      </c>
      <c r="K123" s="28">
        <v>16887.7706636</v>
      </c>
      <c r="L123" s="92">
        <v>-8221.5993364000005</v>
      </c>
      <c r="M123" s="94">
        <v>4680.68</v>
      </c>
      <c r="N123" s="28">
        <v>1605.6599999999999</v>
      </c>
      <c r="O123" s="28">
        <v>15059.92</v>
      </c>
      <c r="P123" s="28">
        <v>20000</v>
      </c>
      <c r="Q123" s="28">
        <v>33124.6606636</v>
      </c>
      <c r="R123" s="17">
        <v>3</v>
      </c>
      <c r="S123" s="17">
        <v>2</v>
      </c>
      <c r="T123" s="19">
        <v>1</v>
      </c>
      <c r="U123" s="9"/>
    </row>
    <row r="124" spans="1:21" x14ac:dyDescent="0.25">
      <c r="A124" s="78" t="s">
        <v>181</v>
      </c>
      <c r="B124" s="104" t="s">
        <v>182</v>
      </c>
      <c r="C124" s="105"/>
      <c r="D124" s="62">
        <v>177.33</v>
      </c>
      <c r="E124" s="35">
        <v>3.1930000000000001E-3</v>
      </c>
      <c r="F124" s="92">
        <v>-12.04</v>
      </c>
      <c r="G124" s="92">
        <v>-1223.5999999999999</v>
      </c>
      <c r="H124" s="92">
        <v>-5420.56</v>
      </c>
      <c r="I124" s="92">
        <v>-20998.43</v>
      </c>
      <c r="J124" s="94">
        <v>6672.19</v>
      </c>
      <c r="K124" s="28">
        <v>14104.800347599999</v>
      </c>
      <c r="L124" s="92">
        <v>-6865.5996524000002</v>
      </c>
      <c r="M124" s="94">
        <v>3909.13</v>
      </c>
      <c r="N124" s="28">
        <v>1341.06</v>
      </c>
      <c r="O124" s="28">
        <v>12577.48</v>
      </c>
      <c r="P124" s="28">
        <v>20000</v>
      </c>
      <c r="Q124" s="28">
        <v>30962.070347599998</v>
      </c>
      <c r="R124" s="17">
        <v>3</v>
      </c>
      <c r="S124" s="17">
        <v>2</v>
      </c>
      <c r="T124" s="19">
        <v>1</v>
      </c>
      <c r="U124" s="9"/>
    </row>
    <row r="125" spans="1:21" x14ac:dyDescent="0.25">
      <c r="A125" s="78" t="s">
        <v>183</v>
      </c>
      <c r="B125" s="104" t="s">
        <v>184</v>
      </c>
      <c r="C125" s="105"/>
      <c r="D125" s="62">
        <v>212.33</v>
      </c>
      <c r="E125" s="35">
        <v>3.823E-3</v>
      </c>
      <c r="F125" s="92">
        <v>-14.41</v>
      </c>
      <c r="G125" s="92">
        <v>-1465.11</v>
      </c>
      <c r="H125" s="92">
        <v>-6490.42</v>
      </c>
      <c r="I125" s="92">
        <v>-25142.93</v>
      </c>
      <c r="J125" s="94">
        <v>7989.09</v>
      </c>
      <c r="K125" s="28">
        <v>16887.7706636</v>
      </c>
      <c r="L125" s="92">
        <v>-8221.5993364000005</v>
      </c>
      <c r="M125" s="94">
        <v>4680.68</v>
      </c>
      <c r="N125" s="28">
        <v>1605.6599999999999</v>
      </c>
      <c r="O125" s="28">
        <v>15059.92</v>
      </c>
      <c r="P125" s="28">
        <v>20000</v>
      </c>
      <c r="Q125" s="28">
        <v>33124.6606636</v>
      </c>
      <c r="R125" s="17">
        <v>3</v>
      </c>
      <c r="S125" s="17">
        <v>2</v>
      </c>
      <c r="T125" s="19">
        <v>1</v>
      </c>
      <c r="U125" s="9"/>
    </row>
    <row r="126" spans="1:21" x14ac:dyDescent="0.25">
      <c r="A126" s="78" t="s">
        <v>185</v>
      </c>
      <c r="B126" s="104" t="s">
        <v>186</v>
      </c>
      <c r="C126" s="105"/>
      <c r="D126" s="69">
        <v>278.68</v>
      </c>
      <c r="E126" s="49">
        <v>5.0169999999999998E-3</v>
      </c>
      <c r="F126" s="92">
        <v>-2.42</v>
      </c>
      <c r="G126" s="92">
        <v>-245.74</v>
      </c>
      <c r="H126" s="92">
        <v>-2849.87</v>
      </c>
      <c r="I126" s="92">
        <v>14580.53</v>
      </c>
      <c r="J126" s="94">
        <v>10673.58</v>
      </c>
      <c r="K126" s="28">
        <v>22162.162024400004</v>
      </c>
      <c r="L126" s="31">
        <v>44320.662024400001</v>
      </c>
      <c r="M126" s="94">
        <v>6253.48</v>
      </c>
      <c r="N126" s="28">
        <v>2107.1400000000003</v>
      </c>
      <c r="O126" s="28">
        <v>20120.349999999999</v>
      </c>
      <c r="P126" s="28">
        <v>30000</v>
      </c>
      <c r="Q126" s="28">
        <v>102801.63202439999</v>
      </c>
      <c r="R126" s="17">
        <v>4</v>
      </c>
      <c r="S126" s="17">
        <v>3</v>
      </c>
      <c r="T126" s="19">
        <v>1</v>
      </c>
      <c r="U126" s="9"/>
    </row>
    <row r="127" spans="1:21" x14ac:dyDescent="0.25">
      <c r="A127" s="78" t="s">
        <v>187</v>
      </c>
      <c r="B127" s="104" t="s">
        <v>188</v>
      </c>
      <c r="C127" s="105"/>
      <c r="D127" s="69">
        <v>214.66</v>
      </c>
      <c r="E127" s="49">
        <v>3.8649999999999999E-3</v>
      </c>
      <c r="F127" s="92">
        <v>-14.57</v>
      </c>
      <c r="G127" s="92">
        <v>-1481.18</v>
      </c>
      <c r="H127" s="92">
        <v>-6561.65</v>
      </c>
      <c r="I127" s="92">
        <v>-25418.84</v>
      </c>
      <c r="J127" s="94">
        <v>8076.76</v>
      </c>
      <c r="K127" s="28">
        <v>17073.302018000002</v>
      </c>
      <c r="L127" s="92">
        <v>-8311.6079819999959</v>
      </c>
      <c r="M127" s="94">
        <v>4732.04</v>
      </c>
      <c r="N127" s="28">
        <v>1623.3</v>
      </c>
      <c r="O127" s="28">
        <v>15225.18</v>
      </c>
      <c r="P127" s="28">
        <v>20000</v>
      </c>
      <c r="Q127" s="28">
        <v>33268.912018000003</v>
      </c>
      <c r="R127" s="17">
        <v>3</v>
      </c>
      <c r="S127" s="17">
        <v>2</v>
      </c>
      <c r="T127" s="19">
        <v>1</v>
      </c>
      <c r="U127" s="9"/>
    </row>
    <row r="128" spans="1:21" x14ac:dyDescent="0.25">
      <c r="A128" s="79" t="s">
        <v>41</v>
      </c>
      <c r="B128" s="75" t="s">
        <v>191</v>
      </c>
      <c r="C128" s="77"/>
      <c r="D128" s="58">
        <f>SUM(D119:D127)</f>
        <v>2145.31</v>
      </c>
      <c r="E128" s="54">
        <f t="shared" ref="E128:T128" si="85">SUM(E119:E127)</f>
        <v>3.8623000000000005E-2</v>
      </c>
      <c r="F128" s="87">
        <f t="shared" si="85"/>
        <v>-105.37</v>
      </c>
      <c r="G128" s="87">
        <f t="shared" si="85"/>
        <v>-10711.67</v>
      </c>
      <c r="H128" s="87">
        <f t="shared" si="85"/>
        <v>-50404.75</v>
      </c>
      <c r="I128" s="87">
        <f t="shared" si="85"/>
        <v>-80238.17</v>
      </c>
      <c r="J128" s="98">
        <f t="shared" si="85"/>
        <v>81195.929999999993</v>
      </c>
      <c r="K128" s="58">
        <f t="shared" si="85"/>
        <v>170613.75002360001</v>
      </c>
      <c r="L128" s="87">
        <f t="shared" si="85"/>
        <v>110455.09002360002</v>
      </c>
      <c r="M128" s="98">
        <f t="shared" si="85"/>
        <v>47571.38</v>
      </c>
      <c r="N128" s="58">
        <f t="shared" si="85"/>
        <v>16221.66</v>
      </c>
      <c r="O128" s="58">
        <f t="shared" si="85"/>
        <v>153059.21999999997</v>
      </c>
      <c r="P128" s="58">
        <f t="shared" si="85"/>
        <v>210000</v>
      </c>
      <c r="Q128" s="58">
        <f t="shared" si="85"/>
        <v>537307.35002360004</v>
      </c>
      <c r="R128" s="57">
        <f t="shared" si="85"/>
        <v>32</v>
      </c>
      <c r="S128" s="57">
        <f t="shared" si="85"/>
        <v>21</v>
      </c>
      <c r="T128" s="39">
        <f t="shared" si="85"/>
        <v>11</v>
      </c>
    </row>
    <row r="129" spans="1:464" x14ac:dyDescent="0.25">
      <c r="A129" s="78" t="s">
        <v>192</v>
      </c>
      <c r="B129" s="104" t="s">
        <v>193</v>
      </c>
      <c r="C129" s="105"/>
      <c r="D129" s="61">
        <v>212.35</v>
      </c>
      <c r="E129" s="47">
        <v>3.823E-3</v>
      </c>
      <c r="F129" s="86">
        <v>-2.67</v>
      </c>
      <c r="G129" s="86">
        <v>-271.31</v>
      </c>
      <c r="H129" s="86">
        <v>-1790.83</v>
      </c>
      <c r="I129" s="86">
        <v>37278.35</v>
      </c>
      <c r="J129" s="93">
        <v>8132.7</v>
      </c>
      <c r="K129" s="27">
        <v>16887.7706636</v>
      </c>
      <c r="L129" s="92">
        <v>60236.680663599996</v>
      </c>
      <c r="M129" s="93">
        <v>4764.82</v>
      </c>
      <c r="N129" s="27">
        <v>1605.6599999999999</v>
      </c>
      <c r="O129" s="27">
        <v>15330.64</v>
      </c>
      <c r="P129" s="27">
        <v>20000</v>
      </c>
      <c r="Q129" s="27">
        <v>101937.80066359999</v>
      </c>
      <c r="R129" s="43">
        <v>3</v>
      </c>
      <c r="S129" s="43">
        <v>2</v>
      </c>
      <c r="T129" s="38">
        <v>1</v>
      </c>
      <c r="U129" s="9"/>
    </row>
    <row r="130" spans="1:464" x14ac:dyDescent="0.25">
      <c r="A130" s="78" t="s">
        <v>194</v>
      </c>
      <c r="B130" s="104" t="s">
        <v>195</v>
      </c>
      <c r="C130" s="105"/>
      <c r="D130" s="62">
        <v>406.03</v>
      </c>
      <c r="E130" s="35">
        <v>7.3109999999999998E-3</v>
      </c>
      <c r="F130" s="92">
        <v>-5.0999999999999996</v>
      </c>
      <c r="G130" s="92">
        <v>-518.76</v>
      </c>
      <c r="H130" s="92">
        <v>-3424.21</v>
      </c>
      <c r="I130" s="92">
        <v>71279.17</v>
      </c>
      <c r="J130" s="94">
        <v>15550.38</v>
      </c>
      <c r="K130" s="28">
        <v>32295.707905200001</v>
      </c>
      <c r="L130" s="92">
        <v>115182.28790520001</v>
      </c>
      <c r="M130" s="94">
        <v>9110.7099999999991</v>
      </c>
      <c r="N130" s="28">
        <v>3070.62</v>
      </c>
      <c r="O130" s="28">
        <v>29313.39</v>
      </c>
      <c r="P130" s="28">
        <v>40000</v>
      </c>
      <c r="Q130" s="28">
        <v>196677.00790520001</v>
      </c>
      <c r="R130" s="17">
        <v>7</v>
      </c>
      <c r="S130" s="17">
        <v>4</v>
      </c>
      <c r="T130" s="19">
        <v>3</v>
      </c>
      <c r="U130" s="9"/>
    </row>
    <row r="131" spans="1:464" x14ac:dyDescent="0.25">
      <c r="A131" s="78" t="s">
        <v>196</v>
      </c>
      <c r="B131" s="104" t="s">
        <v>197</v>
      </c>
      <c r="C131" s="105"/>
      <c r="D131" s="62">
        <v>187.85</v>
      </c>
      <c r="E131" s="35">
        <v>3.382E-3</v>
      </c>
      <c r="F131" s="92">
        <v>-2.36</v>
      </c>
      <c r="G131" s="92">
        <v>-240</v>
      </c>
      <c r="H131" s="92">
        <v>-1584.21</v>
      </c>
      <c r="I131" s="92">
        <v>32977.339999999997</v>
      </c>
      <c r="J131" s="94">
        <v>7194.39</v>
      </c>
      <c r="K131" s="28">
        <v>14939.691442400001</v>
      </c>
      <c r="L131" s="92">
        <v>53287.211442399996</v>
      </c>
      <c r="M131" s="94">
        <v>4215.08</v>
      </c>
      <c r="N131" s="28">
        <v>1420.44</v>
      </c>
      <c r="O131" s="28">
        <v>13561.85</v>
      </c>
      <c r="P131" s="28">
        <v>20000</v>
      </c>
      <c r="Q131" s="28">
        <v>92484.581442399998</v>
      </c>
      <c r="R131" s="17">
        <v>3</v>
      </c>
      <c r="S131" s="17">
        <v>2</v>
      </c>
      <c r="T131" s="19">
        <v>1</v>
      </c>
      <c r="U131" s="9"/>
    </row>
    <row r="132" spans="1:464" x14ac:dyDescent="0.25">
      <c r="A132" s="78" t="s">
        <v>198</v>
      </c>
      <c r="B132" s="104" t="s">
        <v>199</v>
      </c>
      <c r="C132" s="105"/>
      <c r="D132" s="62">
        <v>212.35</v>
      </c>
      <c r="E132" s="35">
        <v>3.823E-3</v>
      </c>
      <c r="F132" s="92">
        <v>-2.67</v>
      </c>
      <c r="G132" s="92">
        <v>-271.31</v>
      </c>
      <c r="H132" s="92">
        <v>-1790.83</v>
      </c>
      <c r="I132" s="92">
        <v>37278.35</v>
      </c>
      <c r="J132" s="94">
        <v>8132.7</v>
      </c>
      <c r="K132" s="28">
        <v>16887.7706636</v>
      </c>
      <c r="L132" s="92">
        <v>60236.680663599996</v>
      </c>
      <c r="M132" s="94">
        <v>4764.82</v>
      </c>
      <c r="N132" s="28">
        <v>1605.6599999999999</v>
      </c>
      <c r="O132" s="28">
        <v>15330.64</v>
      </c>
      <c r="P132" s="28">
        <v>20000</v>
      </c>
      <c r="Q132" s="28">
        <v>101937.80066359999</v>
      </c>
      <c r="R132" s="17">
        <v>3</v>
      </c>
      <c r="S132" s="17">
        <v>2</v>
      </c>
      <c r="T132" s="19">
        <v>1</v>
      </c>
      <c r="U132" s="9"/>
    </row>
    <row r="133" spans="1:464" x14ac:dyDescent="0.25">
      <c r="A133" s="78" t="s">
        <v>200</v>
      </c>
      <c r="B133" s="104" t="s">
        <v>201</v>
      </c>
      <c r="C133" s="105"/>
      <c r="D133" s="62">
        <v>212.33</v>
      </c>
      <c r="E133" s="35">
        <v>3.823E-3</v>
      </c>
      <c r="F133" s="92">
        <v>-14.41</v>
      </c>
      <c r="G133" s="92">
        <v>-1465.11</v>
      </c>
      <c r="H133" s="92">
        <v>-6490.42</v>
      </c>
      <c r="I133" s="92">
        <v>-25142.93</v>
      </c>
      <c r="J133" s="94">
        <v>7989.09</v>
      </c>
      <c r="K133" s="28">
        <v>16887.7706636</v>
      </c>
      <c r="L133" s="92">
        <v>-8221.5993364000005</v>
      </c>
      <c r="M133" s="94">
        <v>4680.68</v>
      </c>
      <c r="N133" s="28">
        <v>1605.6599999999999</v>
      </c>
      <c r="O133" s="28">
        <v>15059.92</v>
      </c>
      <c r="P133" s="28">
        <v>20000</v>
      </c>
      <c r="Q133" s="28">
        <v>33124.6606636</v>
      </c>
      <c r="R133" s="17">
        <v>3</v>
      </c>
      <c r="S133" s="17">
        <v>2</v>
      </c>
      <c r="T133" s="19">
        <v>1</v>
      </c>
      <c r="U133" s="9"/>
    </row>
    <row r="134" spans="1:464" x14ac:dyDescent="0.25">
      <c r="A134" s="78" t="s">
        <v>202</v>
      </c>
      <c r="B134" s="104" t="s">
        <v>203</v>
      </c>
      <c r="C134" s="105"/>
      <c r="D134" s="62">
        <v>278.81</v>
      </c>
      <c r="E134" s="35">
        <v>5.019E-3</v>
      </c>
      <c r="F134" s="92">
        <v>-18.920000000000002</v>
      </c>
      <c r="G134" s="92">
        <v>-1923.83</v>
      </c>
      <c r="H134" s="92">
        <v>-8522.56</v>
      </c>
      <c r="I134" s="92">
        <v>-33015.120000000003</v>
      </c>
      <c r="J134" s="94">
        <v>10490.46</v>
      </c>
      <c r="K134" s="28">
        <v>22170.996850800002</v>
      </c>
      <c r="L134" s="92">
        <v>-10800.053149200001</v>
      </c>
      <c r="M134" s="94">
        <v>6146.19</v>
      </c>
      <c r="N134" s="28">
        <v>2107.98</v>
      </c>
      <c r="O134" s="28">
        <v>19775.14</v>
      </c>
      <c r="P134" s="28">
        <v>20000</v>
      </c>
      <c r="Q134" s="28">
        <v>37229.256850799997</v>
      </c>
      <c r="R134" s="17">
        <v>4</v>
      </c>
      <c r="S134" s="17">
        <v>2</v>
      </c>
      <c r="T134" s="19">
        <v>2</v>
      </c>
      <c r="U134" s="9"/>
    </row>
    <row r="135" spans="1:464" x14ac:dyDescent="0.25">
      <c r="A135" s="78" t="s">
        <v>204</v>
      </c>
      <c r="B135" s="104" t="s">
        <v>205</v>
      </c>
      <c r="C135" s="105"/>
      <c r="D135" s="62">
        <v>187.83</v>
      </c>
      <c r="E135" s="35">
        <v>3.382E-3</v>
      </c>
      <c r="F135" s="92">
        <v>-12.75</v>
      </c>
      <c r="G135" s="92">
        <v>-1296.05</v>
      </c>
      <c r="H135" s="92">
        <v>-5741.52</v>
      </c>
      <c r="I135" s="92">
        <v>-22241.78</v>
      </c>
      <c r="J135" s="94">
        <v>7067.26</v>
      </c>
      <c r="K135" s="28">
        <v>14939.691442400001</v>
      </c>
      <c r="L135" s="92">
        <v>-7272.3985575999986</v>
      </c>
      <c r="M135" s="94">
        <v>4140.59</v>
      </c>
      <c r="N135" s="28">
        <v>1420.44</v>
      </c>
      <c r="O135" s="28">
        <v>13322.21</v>
      </c>
      <c r="P135" s="28">
        <v>20000</v>
      </c>
      <c r="Q135" s="28">
        <v>31610.8414424</v>
      </c>
      <c r="R135" s="17">
        <v>3</v>
      </c>
      <c r="S135" s="17">
        <v>2</v>
      </c>
      <c r="T135" s="19">
        <v>1</v>
      </c>
      <c r="U135" s="9"/>
    </row>
    <row r="136" spans="1:464" x14ac:dyDescent="0.25">
      <c r="A136" s="79" t="s">
        <v>41</v>
      </c>
      <c r="B136" s="75" t="s">
        <v>206</v>
      </c>
      <c r="C136" s="77"/>
      <c r="D136" s="58">
        <f>SUM(D129:D135)</f>
        <v>1697.55</v>
      </c>
      <c r="E136" s="54">
        <f t="shared" ref="E136:T136" si="86">SUM(E129:E135)</f>
        <v>3.0563E-2</v>
      </c>
      <c r="F136" s="87">
        <f t="shared" si="86"/>
        <v>-58.88</v>
      </c>
      <c r="G136" s="87">
        <f t="shared" si="86"/>
        <v>-5986.37</v>
      </c>
      <c r="H136" s="87">
        <f t="shared" si="86"/>
        <v>-29344.579999999998</v>
      </c>
      <c r="I136" s="87">
        <f t="shared" si="86"/>
        <v>98413.38</v>
      </c>
      <c r="J136" s="98">
        <f t="shared" si="86"/>
        <v>64556.979999999996</v>
      </c>
      <c r="K136" s="58">
        <f t="shared" si="86"/>
        <v>135009.39963160001</v>
      </c>
      <c r="L136" s="33">
        <f t="shared" si="86"/>
        <v>262648.80963160004</v>
      </c>
      <c r="M136" s="98">
        <f t="shared" si="86"/>
        <v>37822.89</v>
      </c>
      <c r="N136" s="58">
        <f t="shared" si="86"/>
        <v>12836.46</v>
      </c>
      <c r="O136" s="58">
        <f t="shared" si="86"/>
        <v>121693.78999999998</v>
      </c>
      <c r="P136" s="58">
        <f t="shared" si="86"/>
        <v>160000</v>
      </c>
      <c r="Q136" s="58">
        <f t="shared" si="86"/>
        <v>595001.94963159994</v>
      </c>
      <c r="R136" s="57">
        <f t="shared" si="86"/>
        <v>26</v>
      </c>
      <c r="S136" s="57">
        <f t="shared" si="86"/>
        <v>16</v>
      </c>
      <c r="T136" s="39">
        <f t="shared" si="86"/>
        <v>10</v>
      </c>
    </row>
    <row r="137" spans="1:464" s="20" customFormat="1" x14ac:dyDescent="0.25">
      <c r="A137" s="121" t="s">
        <v>207</v>
      </c>
      <c r="B137" s="109"/>
      <c r="C137" s="110"/>
      <c r="D137" s="12">
        <v>55544.04</v>
      </c>
      <c r="E137" s="11">
        <v>1</v>
      </c>
      <c r="F137" s="87">
        <v>0</v>
      </c>
      <c r="G137" s="87">
        <v>0</v>
      </c>
      <c r="H137" s="87">
        <v>-1755611.76</v>
      </c>
      <c r="I137" s="87">
        <v>-371637.95</v>
      </c>
      <c r="J137" s="12">
        <v>2127249.71</v>
      </c>
      <c r="K137" s="12">
        <v>4417413.2</v>
      </c>
      <c r="L137" s="101">
        <f>SUM(H137:K137)</f>
        <v>4417413.2</v>
      </c>
      <c r="M137" s="71">
        <v>1246321.21</v>
      </c>
      <c r="N137" s="71">
        <v>420000</v>
      </c>
      <c r="O137" s="71">
        <v>4009993.68</v>
      </c>
      <c r="P137" s="71">
        <v>4320000</v>
      </c>
      <c r="Q137" s="12">
        <f t="shared" ref="Q137" si="87">SUM(L137:P137)</f>
        <v>14413728.09</v>
      </c>
      <c r="R137" s="14">
        <v>708</v>
      </c>
      <c r="S137" s="14">
        <v>432</v>
      </c>
      <c r="T137" s="14">
        <v>276</v>
      </c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</row>
  </sheetData>
  <mergeCells count="116">
    <mergeCell ref="B122:C122"/>
    <mergeCell ref="B123:C123"/>
    <mergeCell ref="B124:C124"/>
    <mergeCell ref="B125:C125"/>
    <mergeCell ref="B126:C126"/>
    <mergeCell ref="B119:C119"/>
    <mergeCell ref="B120:C120"/>
    <mergeCell ref="B121:C121"/>
    <mergeCell ref="B113:C113"/>
    <mergeCell ref="B114:C114"/>
    <mergeCell ref="B116:C116"/>
    <mergeCell ref="B117:C117"/>
    <mergeCell ref="B133:C133"/>
    <mergeCell ref="B134:C134"/>
    <mergeCell ref="B135:C135"/>
    <mergeCell ref="A137:C137"/>
    <mergeCell ref="B127:C127"/>
    <mergeCell ref="B129:C129"/>
    <mergeCell ref="B130:C130"/>
    <mergeCell ref="B131:C131"/>
    <mergeCell ref="B132:C132"/>
    <mergeCell ref="B104:C104"/>
    <mergeCell ref="B108:C108"/>
    <mergeCell ref="B110:C110"/>
    <mergeCell ref="B111:C111"/>
    <mergeCell ref="B105:C105"/>
    <mergeCell ref="B107:C107"/>
    <mergeCell ref="B87:C87"/>
    <mergeCell ref="B88:C88"/>
    <mergeCell ref="B89:C89"/>
    <mergeCell ref="B90:C90"/>
    <mergeCell ref="B91:C91"/>
    <mergeCell ref="B99:C99"/>
    <mergeCell ref="B100:C100"/>
    <mergeCell ref="B102:C102"/>
    <mergeCell ref="B103:C103"/>
    <mergeCell ref="B96:C96"/>
    <mergeCell ref="B97:C97"/>
    <mergeCell ref="B92:C92"/>
    <mergeCell ref="B93:C93"/>
    <mergeCell ref="B94:C94"/>
    <mergeCell ref="B95:C95"/>
    <mergeCell ref="B83:C83"/>
    <mergeCell ref="B84:C84"/>
    <mergeCell ref="B85:C85"/>
    <mergeCell ref="B86:C86"/>
    <mergeCell ref="B79:C79"/>
    <mergeCell ref="B80:C80"/>
    <mergeCell ref="B81:C81"/>
    <mergeCell ref="B82:C82"/>
    <mergeCell ref="B74:C74"/>
    <mergeCell ref="B75:C75"/>
    <mergeCell ref="B76:C76"/>
    <mergeCell ref="B77:C77"/>
    <mergeCell ref="B72:C72"/>
    <mergeCell ref="B73:C73"/>
    <mergeCell ref="A69:C69"/>
    <mergeCell ref="A70:C70"/>
    <mergeCell ref="A71:C71"/>
    <mergeCell ref="A64:C64"/>
    <mergeCell ref="A65:C65"/>
    <mergeCell ref="A66:C66"/>
    <mergeCell ref="A67:C67"/>
    <mergeCell ref="A68:C68"/>
    <mergeCell ref="B13:C13"/>
    <mergeCell ref="B14:C14"/>
    <mergeCell ref="B15:C15"/>
    <mergeCell ref="A16:C16"/>
    <mergeCell ref="B17:C17"/>
    <mergeCell ref="B18:C18"/>
    <mergeCell ref="B19:C19"/>
    <mergeCell ref="B20:C20"/>
    <mergeCell ref="B23:C23"/>
    <mergeCell ref="B21:C21"/>
    <mergeCell ref="B8:C8"/>
    <mergeCell ref="A9:C9"/>
    <mergeCell ref="B11:C11"/>
    <mergeCell ref="R1:T1"/>
    <mergeCell ref="A2:C2"/>
    <mergeCell ref="B5:C5"/>
    <mergeCell ref="B6:C6"/>
    <mergeCell ref="B7:C7"/>
    <mergeCell ref="B12:C12"/>
    <mergeCell ref="B33:C33"/>
    <mergeCell ref="B34:C34"/>
    <mergeCell ref="B22:C22"/>
    <mergeCell ref="B24:C24"/>
    <mergeCell ref="B25:C25"/>
    <mergeCell ref="B26:C26"/>
    <mergeCell ref="B28:C28"/>
    <mergeCell ref="B29:C29"/>
    <mergeCell ref="B30:C30"/>
    <mergeCell ref="B31:C31"/>
    <mergeCell ref="B32:C32"/>
    <mergeCell ref="B35:C35"/>
    <mergeCell ref="B36:C36"/>
    <mergeCell ref="B37:C37"/>
    <mergeCell ref="B38:C38"/>
    <mergeCell ref="B42:C42"/>
    <mergeCell ref="A62:C62"/>
    <mergeCell ref="A63:C63"/>
    <mergeCell ref="B50:C50"/>
    <mergeCell ref="B51:C51"/>
    <mergeCell ref="B52:C52"/>
    <mergeCell ref="B56:C56"/>
    <mergeCell ref="B57:C57"/>
    <mergeCell ref="B40:C40"/>
    <mergeCell ref="B45:C45"/>
    <mergeCell ref="B44:C44"/>
    <mergeCell ref="B39:C39"/>
    <mergeCell ref="B41:C41"/>
    <mergeCell ref="A58:C58"/>
    <mergeCell ref="A59:C59"/>
    <mergeCell ref="A55:C55"/>
    <mergeCell ref="A60:C60"/>
    <mergeCell ref="A61:C61"/>
  </mergeCells>
  <pageMargins left="0.7" right="0.7" top="0.75" bottom="0.75" header="0.3" footer="0.3"/>
  <pageSetup paperSize="8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</dc:creator>
  <cp:lastModifiedBy>Xavier</cp:lastModifiedBy>
  <cp:lastPrinted>2025-07-24T12:10:42Z</cp:lastPrinted>
  <dcterms:created xsi:type="dcterms:W3CDTF">2025-07-17T14:52:31Z</dcterms:created>
  <dcterms:modified xsi:type="dcterms:W3CDTF">2025-07-25T08:48:11Z</dcterms:modified>
</cp:coreProperties>
</file>