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5\4T\DOCUMENTACIÓ OK (23-01-26)\"/>
    </mc:Choice>
  </mc:AlternateContent>
  <xr:revisionPtr revIDLastSave="0" documentId="13_ncr:1_{287FB9F3-802F-4379-960D-DBEBE51C5E1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39" i="1"/>
  <c r="C18" i="3"/>
  <c r="C19" i="3"/>
  <c r="F30" i="1"/>
  <c r="F35" i="2"/>
  <c r="F14" i="2"/>
  <c r="F13" i="2"/>
  <c r="F12" i="2"/>
  <c r="F11" i="2"/>
  <c r="F10" i="2"/>
  <c r="F6" i="2"/>
  <c r="E30" i="1" l="1"/>
  <c r="C65" i="1"/>
  <c r="F8" i="1"/>
  <c r="C7" i="3" l="1"/>
  <c r="B8" i="4" l="1"/>
  <c r="C63" i="1" l="1"/>
  <c r="F63" i="1" l="1"/>
  <c r="B6" i="4"/>
  <c r="E63" i="1" l="1"/>
  <c r="E56" i="1" s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58" i="1"/>
  <c r="C56" i="1" s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F31" i="1"/>
  <c r="C31" i="1"/>
  <c r="C30" i="1" s="1"/>
  <c r="C29" i="1" s="1"/>
  <c r="D19" i="1"/>
  <c r="D17" i="1"/>
  <c r="C8" i="1"/>
  <c r="D8" i="1"/>
  <c r="C18" i="6"/>
  <c r="C69" i="1" l="1"/>
  <c r="D30" i="2"/>
  <c r="D32" i="2" s="1"/>
  <c r="D36" i="2" s="1"/>
  <c r="G21" i="3"/>
  <c r="C8" i="3" s="1"/>
  <c r="B33" i="3" s="1"/>
  <c r="D56" i="1"/>
  <c r="D69" i="1" s="1"/>
  <c r="D27" i="1"/>
  <c r="F56" i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F27" i="1"/>
  <c r="F29" i="1"/>
  <c r="F69" i="1" s="1"/>
  <c r="E29" i="1"/>
  <c r="E69" i="1" s="1"/>
  <c r="E72" i="1" s="1"/>
  <c r="F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  <comment ref="F66" authorId="2" shapeId="0" xr:uid="{007BF096-DA21-4A76-A34D-C2547F8987FE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MARINA+PAU ROIG+NÚRIA</t>
        </r>
      </text>
    </comment>
  </commentList>
</comments>
</file>

<file path=xl/sharedStrings.xml><?xml version="1.0" encoding="utf-8"?>
<sst xmlns="http://schemas.openxmlformats.org/spreadsheetml/2006/main" count="279" uniqueCount="239">
  <si>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</si>
  <si>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</si>
  <si>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</si>
  <si>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</si>
  <si>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</si>
  <si>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</si>
  <si>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</si>
  <si>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</si>
  <si>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</si>
  <si>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</si>
  <si>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</si>
  <si>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</si>
  <si>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</si>
  <si>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</si>
  <si>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</si>
  <si>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</si>
  <si>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</si>
  <si>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</si>
  <si>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</si>
  <si>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</si>
  <si>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</si>
  <si>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</si>
  <si>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</si>
  <si>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</si>
  <si>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</si>
  <si>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</si>
  <si>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</si>
  <si>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</si>
  <si>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</si>
  <si>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</si>
  <si>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</si>
  <si>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</si>
  <si>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</si>
  <si>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</si>
  <si>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</si>
  <si>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</si>
  <si>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</si>
  <si>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</si>
  <si>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</si>
  <si>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</si>
  <si>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</si>
  <si>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</si>
  <si>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</si>
  <si>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</si>
  <si>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</si>
  <si>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</si>
  <si>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</si>
  <si>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</si>
  <si>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</si>
  <si>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</si>
  <si>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</si>
  <si>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</si>
  <si>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</si>
  <si>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</si>
  <si>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</si>
  <si>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</si>
  <si>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</si>
  <si>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</si>
  <si>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</si>
  <si>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</si>
  <si>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</si>
  <si>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</si>
  <si>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</si>
  <si>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</si>
  <si>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</si>
  <si>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</si>
  <si>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</si>
  <si>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</si>
  <si>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</si>
  <si>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</si>
  <si>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</si>
  <si>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</si>
  <si>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</si>
  <si>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</si>
  <si>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</si>
  <si>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</si>
  <si>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</si>
  <si>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</si>
  <si>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</si>
  <si>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</si>
  <si>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</si>
  <si>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</si>
  <si>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</si>
  <si>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</si>
  <si>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</si>
  <si>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</si>
  <si>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</si>
  <si>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</si>
  <si>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</si>
  <si>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</si>
  <si>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</si>
  <si>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</si>
  <si>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</si>
  <si>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</si>
  <si>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</si>
  <si>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</si>
  <si>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</si>
  <si>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</si>
  <si>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</si>
  <si>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</si>
  <si>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</si>
  <si>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</si>
  <si>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</si>
  <si>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</si>
  <si>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</si>
  <si>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</si>
  <si>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</si>
  <si>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</si>
  <si>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</si>
  <si>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</si>
  <si>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</si>
  <si>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</si>
  <si>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</si>
  <si>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</si>
  <si>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</si>
  <si>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</si>
  <si>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</si>
  <si>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</si>
  <si>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</si>
  <si>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</si>
  <si>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</si>
  <si>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</si>
  <si>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</si>
  <si>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</si>
  <si>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</si>
  <si>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</si>
  <si>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</si>
  <si>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</si>
  <si>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</si>
  <si>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</si>
  <si>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</si>
  <si>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</si>
  <si>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</si>
  <si>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</si>
  <si>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</si>
  <si>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</si>
  <si>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</si>
  <si>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</si>
  <si>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</si>
  <si>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</si>
  <si>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</si>
  <si>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</si>
  <si>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</si>
  <si>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</si>
  <si>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</si>
  <si>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</si>
  <si>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</si>
  <si>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</si>
  <si>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</si>
  <si>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</si>
  <si>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</si>
  <si>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</si>
  <si>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</si>
  <si>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</si>
  <si>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</si>
  <si>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</si>
  <si>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</si>
  <si>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</si>
  <si>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</si>
  <si>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</si>
  <si>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</si>
  <si>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</si>
  <si>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</si>
  <si>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</si>
  <si>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</si>
  <si>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</si>
  <si>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</si>
  <si>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</si>
  <si>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</si>
  <si>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</si>
  <si>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</si>
  <si>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</si>
  <si>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</si>
  <si>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</si>
  <si>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</si>
  <si>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</si>
  <si>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</si>
  <si>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</si>
  <si>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</si>
  <si>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</si>
  <si>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</si>
  <si>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</si>
  <si>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</si>
  <si>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</si>
  <si>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</si>
  <si>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</si>
  <si>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</si>
  <si>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</si>
  <si>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</si>
  <si>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</si>
  <si>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</si>
  <si>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</si>
  <si>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</si>
  <si>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</si>
  <si>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</si>
  <si>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</si>
  <si>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</si>
  <si>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</si>
  <si>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</si>
  <si>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</si>
  <si>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</si>
  <si>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</si>
  <si>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</si>
  <si>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</si>
  <si>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</si>
  <si>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</si>
  <si>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</si>
  <si>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</si>
  <si>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</si>
  <si>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</si>
  <si>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</si>
  <si>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</si>
  <si>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</si>
  <si>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</si>
  <si>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</si>
  <si>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</si>
  <si>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</si>
  <si>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</si>
  <si>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</si>
  <si>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</si>
  <si>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</si>
  <si>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</si>
  <si>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</si>
  <si>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</si>
  <si>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</si>
  <si>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</si>
  <si>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</si>
  <si>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</si>
  <si>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</si>
  <si>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</si>
  <si>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</si>
  <si>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</si>
  <si>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</si>
  <si>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Previsión inicial 2025</t>
  </si>
  <si>
    <t>31/XII/2025</t>
  </si>
  <si>
    <t>Joan Garcia Gonzalez</t>
  </si>
  <si>
    <t>4T 2025</t>
  </si>
  <si>
    <t>4T2025</t>
  </si>
  <si>
    <t>Arenys de Mar, a 22 de gener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</si>
</sst>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5" x14ac:dyDescent="0.25"/>
  <sheetData>
    <row r="3" spans="1:7" s="7" customFormat="1" ht="15" customHeight="1" x14ac:dyDescent="0.25">
      <c r="A3" s="91" t="s">
        <v>231</v>
      </c>
      <c r="B3" s="91"/>
      <c r="C3" s="91"/>
      <c r="D3" s="91"/>
      <c r="E3" s="91"/>
      <c r="F3" s="91"/>
      <c r="G3" s="91"/>
    </row>
    <row r="4" spans="1:7" s="9" customFormat="1" x14ac:dyDescent="0.25">
      <c r="A4" s="91"/>
      <c r="B4" s="91"/>
      <c r="C4" s="91"/>
      <c r="D4" s="91"/>
      <c r="E4" s="91"/>
      <c r="F4" s="91"/>
      <c r="G4" s="91"/>
    </row>
    <row r="5" spans="1:7" s="9" customFormat="1" x14ac:dyDescent="0.25">
      <c r="A5" s="91"/>
      <c r="B5" s="91"/>
      <c r="C5" s="91"/>
      <c r="D5" s="91"/>
      <c r="E5" s="91"/>
      <c r="F5" s="91"/>
      <c r="G5" s="91"/>
    </row>
    <row r="6" spans="1:7" x14ac:dyDescent="0.25">
      <c r="A6" s="91"/>
      <c r="B6" s="91"/>
      <c r="C6" s="91"/>
      <c r="D6" s="91"/>
      <c r="E6" s="91"/>
      <c r="F6" s="91"/>
      <c r="G6" s="91"/>
    </row>
    <row r="8" spans="1:7" x14ac:dyDescent="0.25">
      <c r="A8" s="23" t="s">
        <v>175</v>
      </c>
    </row>
    <row r="10" spans="1:7" ht="15" customHeight="1" x14ac:dyDescent="0.25">
      <c r="A10" s="92" t="s">
        <v>230</v>
      </c>
      <c r="B10" s="92"/>
      <c r="C10" s="92"/>
      <c r="D10" s="92"/>
      <c r="E10" s="92"/>
      <c r="F10" s="92"/>
      <c r="G10" s="92"/>
    </row>
    <row r="11" spans="1:7" x14ac:dyDescent="0.25">
      <c r="A11" s="92"/>
      <c r="B11" s="92"/>
      <c r="C11" s="92"/>
      <c r="D11" s="92"/>
      <c r="E11" s="92"/>
      <c r="F11" s="92"/>
      <c r="G11" s="92"/>
    </row>
    <row r="12" spans="1:7" x14ac:dyDescent="0.25">
      <c r="A12" s="92"/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x14ac:dyDescent="0.25">
      <c r="A14" s="92"/>
      <c r="B14" s="92"/>
      <c r="C14" s="92"/>
      <c r="D14" s="92"/>
      <c r="E14" s="92"/>
      <c r="F14" s="92"/>
      <c r="G14" s="92"/>
    </row>
    <row r="17" spans="1:1" x14ac:dyDescent="0.25">
      <c r="A17" t="s">
        <v>238</v>
      </c>
    </row>
    <row r="22" spans="1:1" x14ac:dyDescent="0.25">
      <c r="A22" t="s">
        <v>176</v>
      </c>
    </row>
    <row r="23" spans="1:1" x14ac:dyDescent="0.25">
      <c r="A23" t="s">
        <v>235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opLeftCell="A49" workbookViewId="0">
      <selection activeCell="F10" sqref="F10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4" s="9" customFormat="1" x14ac:dyDescent="0.25">
      <c r="A1" s="22" t="s">
        <v>0</v>
      </c>
      <c r="B1" s="7"/>
      <c r="C1" s="12"/>
      <c r="D1" s="12"/>
      <c r="E1" s="12"/>
      <c r="F1" s="12"/>
    </row>
    <row r="2" spans="1:14" s="9" customFormat="1" x14ac:dyDescent="0.25">
      <c r="A2" s="11"/>
      <c r="B2" s="7"/>
      <c r="C2" s="12"/>
      <c r="D2" s="12"/>
      <c r="E2" s="12"/>
      <c r="F2" s="12"/>
    </row>
    <row r="3" spans="1:14" s="9" customFormat="1" x14ac:dyDescent="0.25">
      <c r="A3" s="11"/>
      <c r="B3" s="7"/>
      <c r="C3" s="12"/>
      <c r="D3" s="12"/>
      <c r="E3" s="12"/>
      <c r="F3" s="12"/>
    </row>
    <row r="4" spans="1:14" s="9" customFormat="1" x14ac:dyDescent="0.25">
      <c r="A4" s="11"/>
      <c r="B4" s="7"/>
      <c r="C4" s="12"/>
      <c r="D4" s="12"/>
      <c r="E4" s="12"/>
      <c r="F4" s="12"/>
    </row>
    <row r="5" spans="1:14" s="9" customFormat="1" x14ac:dyDescent="0.25">
      <c r="A5" s="22" t="s">
        <v>177</v>
      </c>
      <c r="B5" s="7"/>
      <c r="C5" s="12"/>
      <c r="D5" s="12"/>
      <c r="E5" s="77" t="s">
        <v>236</v>
      </c>
      <c r="F5" s="12"/>
    </row>
    <row r="6" spans="1:14" s="5" customFormat="1" ht="60" x14ac:dyDescent="0.25">
      <c r="A6" s="93" t="s">
        <v>3</v>
      </c>
      <c r="B6" s="93"/>
      <c r="C6" s="42" t="s">
        <v>233</v>
      </c>
      <c r="D6" s="71" t="s">
        <v>1</v>
      </c>
      <c r="E6" s="71" t="s">
        <v>2</v>
      </c>
      <c r="F6" s="42" t="s">
        <v>234</v>
      </c>
    </row>
    <row r="7" spans="1:14" s="1" customFormat="1" x14ac:dyDescent="0.25">
      <c r="A7" s="94" t="s">
        <v>21</v>
      </c>
      <c r="B7" s="94"/>
      <c r="C7" s="94"/>
      <c r="D7" s="94"/>
      <c r="E7" s="94"/>
      <c r="F7" s="94"/>
      <c r="K7" s="86"/>
      <c r="L7" s="96"/>
      <c r="M7" s="96"/>
      <c r="N7" s="96"/>
    </row>
    <row r="8" spans="1:14" s="5" customFormat="1" x14ac:dyDescent="0.25">
      <c r="A8" s="11"/>
      <c r="B8" s="6" t="s">
        <v>4</v>
      </c>
      <c r="C8" s="16">
        <f>+C9+C10+C11+C12+C13+C14+C15</f>
        <v>44822.590000000004</v>
      </c>
      <c r="D8" s="16">
        <f>+D9+D10+D11+D12+D13+D14+D15</f>
        <v>0</v>
      </c>
      <c r="E8" s="16">
        <f>+E9+E10+E11+E12+E13+E14+E15</f>
        <v>40538.33</v>
      </c>
      <c r="F8" s="16">
        <f>+F9+F10+F11+F12+F13+F14+F15</f>
        <v>40538.33</v>
      </c>
      <c r="G8" s="5" t="s">
        <v>91</v>
      </c>
      <c r="I8" s="14"/>
      <c r="J8" s="1"/>
      <c r="K8" s="86"/>
      <c r="L8" s="96"/>
      <c r="M8" s="96"/>
      <c r="N8" s="87"/>
    </row>
    <row r="9" spans="1:14" s="1" customFormat="1" x14ac:dyDescent="0.25">
      <c r="A9" s="10" t="s">
        <v>22</v>
      </c>
      <c r="B9" s="3" t="s">
        <v>89</v>
      </c>
      <c r="C9" s="14">
        <v>8782.11</v>
      </c>
      <c r="D9" s="14">
        <v>0</v>
      </c>
      <c r="E9" s="80">
        <v>7945.19</v>
      </c>
      <c r="F9" s="80">
        <f>E9</f>
        <v>7945.19</v>
      </c>
      <c r="I9" s="14"/>
      <c r="K9" s="88"/>
      <c r="L9" s="97"/>
      <c r="M9" s="97"/>
      <c r="N9" s="87"/>
    </row>
    <row r="10" spans="1:14" s="1" customFormat="1" x14ac:dyDescent="0.25">
      <c r="A10" s="10" t="s">
        <v>23</v>
      </c>
      <c r="B10" s="3" t="s">
        <v>5</v>
      </c>
      <c r="C10" s="14">
        <v>36040.480000000003</v>
      </c>
      <c r="D10" s="14">
        <v>0</v>
      </c>
      <c r="E10" s="80">
        <v>32593.14</v>
      </c>
      <c r="F10" s="80">
        <v>32593.14</v>
      </c>
      <c r="H10" s="14"/>
      <c r="I10" s="14"/>
      <c r="J10" s="14"/>
      <c r="K10" s="88"/>
      <c r="L10" s="89"/>
      <c r="M10" s="98"/>
      <c r="N10" s="98"/>
    </row>
    <row r="11" spans="1:14" s="1" customFormat="1" x14ac:dyDescent="0.25">
      <c r="A11" s="10" t="s">
        <v>24</v>
      </c>
      <c r="B11" s="3" t="s">
        <v>6</v>
      </c>
      <c r="C11" s="14"/>
      <c r="D11" s="14"/>
      <c r="E11" s="14"/>
      <c r="F11" s="14"/>
      <c r="K11" s="90"/>
      <c r="L11" s="89"/>
      <c r="M11" s="98"/>
      <c r="N11" s="98"/>
    </row>
    <row r="12" spans="1:14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  <c r="K12" s="86"/>
      <c r="L12" s="89"/>
      <c r="M12" s="98"/>
      <c r="N12" s="98"/>
    </row>
    <row r="13" spans="1:14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4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4" s="1" customFormat="1" x14ac:dyDescent="0.25">
      <c r="A15" s="10"/>
      <c r="B15" s="3" t="s">
        <v>9</v>
      </c>
      <c r="C15" s="14"/>
      <c r="D15" s="14"/>
      <c r="E15" s="14"/>
      <c r="F15" s="14"/>
    </row>
    <row r="16" spans="1:14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57952.67</v>
      </c>
      <c r="D17" s="16">
        <f>+D18+D19+D23+D24+D25+D26</f>
        <v>0</v>
      </c>
      <c r="E17" s="16">
        <f>+E18+E19+E23+E24+E25+E26</f>
        <v>73613.72</v>
      </c>
      <c r="F17" s="16">
        <f>+F18+F19+F23+F24+F25+F26</f>
        <v>73613.72</v>
      </c>
      <c r="G17" s="5" t="s">
        <v>91</v>
      </c>
    </row>
    <row r="18" spans="1:8" s="1" customFormat="1" ht="30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19364.75</v>
      </c>
      <c r="D19" s="16">
        <f>+D20+D21+D22</f>
        <v>0</v>
      </c>
      <c r="E19" s="16">
        <f>+E20+E21+E22</f>
        <v>9754.84</v>
      </c>
      <c r="F19" s="16">
        <f>+F20+F21+F22</f>
        <v>9754.84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19364.75</v>
      </c>
      <c r="D20" s="14">
        <v>0</v>
      </c>
      <c r="E20" s="14">
        <v>9506.32</v>
      </c>
      <c r="F20" s="14">
        <v>9506.32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/>
      <c r="D22" s="14"/>
      <c r="E22" s="14">
        <v>248.52</v>
      </c>
      <c r="F22" s="14">
        <v>248.52</v>
      </c>
    </row>
    <row r="23" spans="1:8" s="1" customFormat="1" ht="7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3890.77</v>
      </c>
      <c r="D25" s="14">
        <v>0</v>
      </c>
      <c r="E25" s="14">
        <v>5788.44</v>
      </c>
      <c r="F25" s="14">
        <v>5788.44</v>
      </c>
      <c r="H25" s="67"/>
    </row>
    <row r="26" spans="1:8" s="1" customFormat="1" x14ac:dyDescent="0.25">
      <c r="A26" s="10">
        <v>57</v>
      </c>
      <c r="B26" s="3" t="s">
        <v>19</v>
      </c>
      <c r="C26" s="14">
        <v>34697.15</v>
      </c>
      <c r="D26" s="14">
        <v>0</v>
      </c>
      <c r="E26" s="69">
        <v>58070.44</v>
      </c>
      <c r="F26" s="69">
        <v>58070.44</v>
      </c>
    </row>
    <row r="27" spans="1:8" s="5" customFormat="1" x14ac:dyDescent="0.25">
      <c r="A27" s="11"/>
      <c r="B27" s="6" t="s">
        <v>20</v>
      </c>
      <c r="C27" s="16">
        <f>+C8+C17</f>
        <v>102775.26000000001</v>
      </c>
      <c r="D27" s="16">
        <f>+D8+D17</f>
        <v>0</v>
      </c>
      <c r="E27" s="16">
        <f>+E8+E17</f>
        <v>114152.05</v>
      </c>
      <c r="F27" s="16">
        <f>+F8+F17</f>
        <v>114152.05</v>
      </c>
      <c r="G27" s="5" t="s">
        <v>91</v>
      </c>
    </row>
    <row r="28" spans="1:8" s="1" customFormat="1" x14ac:dyDescent="0.25">
      <c r="A28" s="94" t="s">
        <v>33</v>
      </c>
      <c r="B28" s="94"/>
      <c r="C28" s="94"/>
      <c r="D28" s="94"/>
      <c r="E28" s="94"/>
      <c r="F28" s="94"/>
    </row>
    <row r="29" spans="1:8" s="5" customFormat="1" x14ac:dyDescent="0.25">
      <c r="A29" s="11"/>
      <c r="B29" s="79" t="s">
        <v>34</v>
      </c>
      <c r="C29" s="16">
        <f>+C30+C41+C42</f>
        <v>71327.59</v>
      </c>
      <c r="D29" s="16">
        <f>+D30+D41+D42</f>
        <v>0</v>
      </c>
      <c r="E29" s="16">
        <f>+E30+E41+E42</f>
        <v>74647.22</v>
      </c>
      <c r="F29" s="16">
        <f>+F30+F41+F42</f>
        <v>74647.22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48478.559999999998</v>
      </c>
      <c r="D30" s="17">
        <f>+D31+D34+D35+D36+D37+D38+D39+D40</f>
        <v>0</v>
      </c>
      <c r="E30" s="17">
        <f>+E31+E34+E35+E36+E37+E38+E39+E40</f>
        <v>55717.36</v>
      </c>
      <c r="F30" s="17">
        <f>+F31+F34+F35+F36+F37+F38+F39+F40</f>
        <v>55717.36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9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9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9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9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9" s="1" customFormat="1" x14ac:dyDescent="0.25">
      <c r="A37" s="10" t="s">
        <v>52</v>
      </c>
      <c r="B37" s="3" t="s">
        <v>42</v>
      </c>
      <c r="C37" s="14">
        <v>1066.75</v>
      </c>
      <c r="D37" s="14">
        <v>0</v>
      </c>
      <c r="E37" s="14">
        <v>48478.559999999998</v>
      </c>
      <c r="F37" s="14">
        <v>48478.559999999998</v>
      </c>
    </row>
    <row r="38" spans="1:9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9" s="1" customFormat="1" x14ac:dyDescent="0.25">
      <c r="A39" s="10">
        <v>129</v>
      </c>
      <c r="B39" s="3" t="s">
        <v>44</v>
      </c>
      <c r="C39" s="14">
        <v>47411.81</v>
      </c>
      <c r="D39" s="14">
        <v>0</v>
      </c>
      <c r="E39" s="14">
        <v>7238.8</v>
      </c>
      <c r="F39" s="14">
        <f>E39</f>
        <v>7238.8</v>
      </c>
    </row>
    <row r="40" spans="1:9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9" s="1" customFormat="1" x14ac:dyDescent="0.25">
      <c r="A41" s="10">
        <v>137</v>
      </c>
      <c r="B41" s="3" t="s">
        <v>46</v>
      </c>
      <c r="C41" s="14"/>
      <c r="D41" s="14"/>
      <c r="E41" s="69"/>
      <c r="F41" s="69"/>
    </row>
    <row r="42" spans="1:9" s="1" customFormat="1" x14ac:dyDescent="0.25">
      <c r="A42" s="10" t="s">
        <v>54</v>
      </c>
      <c r="B42" s="3" t="s">
        <v>47</v>
      </c>
      <c r="C42" s="14">
        <v>22849.03</v>
      </c>
      <c r="D42" s="14">
        <v>0</v>
      </c>
      <c r="E42" s="78">
        <v>18929.86</v>
      </c>
      <c r="F42" s="78">
        <v>18929.86</v>
      </c>
      <c r="G42" s="67"/>
      <c r="H42" s="14"/>
      <c r="I42" s="14"/>
    </row>
    <row r="43" spans="1:9" s="1" customFormat="1" x14ac:dyDescent="0.25">
      <c r="A43" s="10"/>
      <c r="B43" s="3"/>
      <c r="C43" s="14"/>
      <c r="D43" s="14"/>
      <c r="E43" s="14"/>
      <c r="F43" s="14"/>
    </row>
    <row r="44" spans="1:9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9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9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9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9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22093.82</v>
      </c>
      <c r="D56" s="18">
        <f>+D57+D58+D62+D63+D67+D68</f>
        <v>0</v>
      </c>
      <c r="E56" s="18">
        <f>+E57+E58+E62+E63+E67+E68</f>
        <v>30150.980000000003</v>
      </c>
      <c r="F56" s="18">
        <f>+F57+F58+F62+F63+F67+F68</f>
        <v>30150.980000000003</v>
      </c>
      <c r="G56" s="5" t="s">
        <v>91</v>
      </c>
    </row>
    <row r="57" spans="1:7" x14ac:dyDescent="0.25">
      <c r="A57" s="10" t="s">
        <v>72</v>
      </c>
      <c r="B57" s="2" t="s">
        <v>71</v>
      </c>
      <c r="E57" s="15">
        <v>1456.2</v>
      </c>
      <c r="F57" s="15">
        <v>1456.2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22093.82</v>
      </c>
      <c r="D63" s="18">
        <f>+D64+D65</f>
        <v>0</v>
      </c>
      <c r="E63" s="18">
        <f>+E64+E65+E66</f>
        <v>28694.780000000002</v>
      </c>
      <c r="F63" s="18">
        <f>+F64+F65+F66</f>
        <v>28694.780000000002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432.96</v>
      </c>
      <c r="D64" s="15">
        <v>0</v>
      </c>
      <c r="E64" s="15">
        <v>80</v>
      </c>
      <c r="F64" s="15">
        <v>80</v>
      </c>
    </row>
    <row r="65" spans="1:12" x14ac:dyDescent="0.25">
      <c r="A65" s="10" t="s">
        <v>83</v>
      </c>
      <c r="B65" s="2" t="s">
        <v>84</v>
      </c>
      <c r="C65" s="15">
        <f>1523.96+11312.51</f>
        <v>12836.470000000001</v>
      </c>
      <c r="D65" s="15">
        <v>0</v>
      </c>
      <c r="E65" s="15">
        <v>20703.330000000002</v>
      </c>
      <c r="F65" s="15">
        <v>20703.330000000002</v>
      </c>
      <c r="H65" s="1"/>
      <c r="I65" s="83"/>
      <c r="J65" s="1"/>
      <c r="K65" s="1"/>
      <c r="L65" s="1"/>
    </row>
    <row r="66" spans="1:12" x14ac:dyDescent="0.25">
      <c r="B66" s="2" t="s">
        <v>232</v>
      </c>
      <c r="C66" s="15">
        <v>8824.39</v>
      </c>
      <c r="E66" s="15">
        <v>7911.45</v>
      </c>
      <c r="F66" s="15">
        <v>7911.45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102775.26000000001</v>
      </c>
      <c r="D69" s="21">
        <f>+D29+D44+D56</f>
        <v>0</v>
      </c>
      <c r="E69" s="21">
        <f>+E29+E44+E56</f>
        <v>114152.05000000002</v>
      </c>
      <c r="F69" s="21">
        <f>+F29+F44+F56</f>
        <v>114152.05000000002</v>
      </c>
      <c r="G69" s="5" t="s">
        <v>91</v>
      </c>
    </row>
    <row r="71" spans="1:12" x14ac:dyDescent="0.25">
      <c r="B71" s="95" t="s">
        <v>218</v>
      </c>
      <c r="C71" s="95"/>
      <c r="D71" s="95"/>
      <c r="E71" s="95"/>
      <c r="F71" s="95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10">
    <mergeCell ref="A6:B6"/>
    <mergeCell ref="A7:F7"/>
    <mergeCell ref="A28:F28"/>
    <mergeCell ref="B71:F71"/>
    <mergeCell ref="L7:N7"/>
    <mergeCell ref="L8:M8"/>
    <mergeCell ref="L9:M9"/>
    <mergeCell ref="M10:N10"/>
    <mergeCell ref="M11:N11"/>
    <mergeCell ref="M12:N1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abSelected="1" topLeftCell="A13" workbookViewId="0">
      <selection activeCell="E13" sqref="E13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237</v>
      </c>
      <c r="F3" s="12"/>
      <c r="G3" s="9"/>
    </row>
    <row r="4" spans="1:12" ht="60" x14ac:dyDescent="0.25">
      <c r="A4" s="93" t="s">
        <v>3</v>
      </c>
      <c r="B4" s="93"/>
      <c r="C4" s="42" t="s">
        <v>233</v>
      </c>
      <c r="D4" s="13" t="s">
        <v>1</v>
      </c>
      <c r="E4" s="13" t="s">
        <v>2</v>
      </c>
      <c r="F4" s="42" t="s">
        <v>234</v>
      </c>
      <c r="G4" s="5"/>
    </row>
    <row r="5" spans="1:12" x14ac:dyDescent="0.25">
      <c r="A5" s="94" t="s">
        <v>92</v>
      </c>
      <c r="B5" s="94"/>
      <c r="C5" s="94"/>
      <c r="D5" s="94"/>
      <c r="E5" s="94"/>
      <c r="F5" s="94"/>
      <c r="G5" s="1"/>
    </row>
    <row r="6" spans="1:12" ht="30" x14ac:dyDescent="0.25">
      <c r="A6" s="10" t="s">
        <v>93</v>
      </c>
      <c r="B6" s="3" t="s">
        <v>94</v>
      </c>
      <c r="C6" s="14">
        <v>28981.68</v>
      </c>
      <c r="D6" s="14">
        <v>0</v>
      </c>
      <c r="E6" s="14">
        <v>43851.839999999997</v>
      </c>
      <c r="F6" s="14">
        <f>E6</f>
        <v>43851.839999999997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/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287000</v>
      </c>
      <c r="D10" s="14">
        <v>0</v>
      </c>
      <c r="E10" s="14">
        <v>295414.89</v>
      </c>
      <c r="F10" s="14">
        <f t="shared" ref="F10:F14" si="0">E10</f>
        <v>295414.89</v>
      </c>
      <c r="G10" s="1"/>
    </row>
    <row r="11" spans="1:12" x14ac:dyDescent="0.25">
      <c r="A11" s="10" t="s">
        <v>125</v>
      </c>
      <c r="B11" s="3" t="s">
        <v>99</v>
      </c>
      <c r="C11" s="14">
        <v>-189333.99</v>
      </c>
      <c r="D11" s="14">
        <v>0</v>
      </c>
      <c r="E11" s="14">
        <v>-273510.84999999998</v>
      </c>
      <c r="F11" s="14">
        <f t="shared" si="0"/>
        <v>-273510.84999999998</v>
      </c>
      <c r="G11" s="1"/>
    </row>
    <row r="12" spans="1:12" ht="30" x14ac:dyDescent="0.25">
      <c r="A12" s="10" t="s">
        <v>126</v>
      </c>
      <c r="B12" s="3" t="s">
        <v>100</v>
      </c>
      <c r="C12" s="14">
        <v>-77967.3</v>
      </c>
      <c r="D12" s="14">
        <v>0</v>
      </c>
      <c r="E12" s="14">
        <v>-55402.67</v>
      </c>
      <c r="F12" s="14">
        <f t="shared" si="0"/>
        <v>-55402.67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-10359.09</v>
      </c>
      <c r="D13" s="14">
        <v>0</v>
      </c>
      <c r="E13" s="81">
        <v>-12038.29</v>
      </c>
      <c r="F13" s="14">
        <f t="shared" si="0"/>
        <v>-12038.29</v>
      </c>
      <c r="G13" s="99" t="s">
        <v>225</v>
      </c>
      <c r="H13" s="99"/>
      <c r="I13" s="99"/>
      <c r="J13" s="99"/>
      <c r="K13" s="99"/>
      <c r="L13" s="68"/>
    </row>
    <row r="14" spans="1:12" ht="30" x14ac:dyDescent="0.25">
      <c r="A14" s="10" t="s">
        <v>128</v>
      </c>
      <c r="B14" s="3" t="s">
        <v>101</v>
      </c>
      <c r="C14" s="14">
        <v>8599.33</v>
      </c>
      <c r="D14" s="14">
        <v>0</v>
      </c>
      <c r="E14" s="71">
        <v>8919.17</v>
      </c>
      <c r="F14" s="14">
        <f t="shared" si="0"/>
        <v>8919.17</v>
      </c>
      <c r="G14" s="100" t="s">
        <v>225</v>
      </c>
      <c r="H14" s="100"/>
      <c r="I14" s="100"/>
      <c r="J14" s="100"/>
      <c r="K14" s="100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>
        <v>490</v>
      </c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47410.630000000005</v>
      </c>
      <c r="D22" s="16">
        <f>SUM(D6:D17,D21)</f>
        <v>0</v>
      </c>
      <c r="E22" s="16">
        <f>SUM(E6:E17,E21)</f>
        <v>7234.0900000000056</v>
      </c>
      <c r="F22" s="16">
        <f>SUM(F6:F17,F21)</f>
        <v>7234.0900000000056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2.62</v>
      </c>
      <c r="D23" s="14">
        <v>0</v>
      </c>
      <c r="E23" s="69">
        <v>4.71</v>
      </c>
      <c r="F23" s="65">
        <v>4.71</v>
      </c>
      <c r="G23" s="1"/>
    </row>
    <row r="24" spans="1:11" ht="30" x14ac:dyDescent="0.25">
      <c r="A24" s="10" t="s">
        <v>132</v>
      </c>
      <c r="B24" s="3" t="s">
        <v>112</v>
      </c>
      <c r="C24" s="14">
        <v>-1.44</v>
      </c>
      <c r="D24" s="14">
        <v>0</v>
      </c>
      <c r="E24" s="14">
        <v>0</v>
      </c>
      <c r="F24" s="14">
        <v>0</v>
      </c>
      <c r="G24" s="100" t="s">
        <v>225</v>
      </c>
      <c r="H24" s="100"/>
      <c r="I24" s="100"/>
      <c r="J24" s="100"/>
      <c r="K24" s="100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1.1800000000000002</v>
      </c>
      <c r="D29" s="18">
        <f>SUM(D23:D28)</f>
        <v>0</v>
      </c>
      <c r="E29" s="18">
        <f>SUM(E23:E28)</f>
        <v>4.71</v>
      </c>
      <c r="F29" s="18">
        <f>SUM(F23:F28)</f>
        <v>4.71</v>
      </c>
      <c r="G29" s="5" t="s">
        <v>91</v>
      </c>
    </row>
    <row r="30" spans="1:11" x14ac:dyDescent="0.25">
      <c r="B30" s="6" t="s">
        <v>117</v>
      </c>
      <c r="C30" s="18">
        <f>+C22+C29</f>
        <v>47411.810000000005</v>
      </c>
      <c r="D30" s="18">
        <f>+D22+D29</f>
        <v>0</v>
      </c>
      <c r="E30" s="18">
        <f>+E22+E29</f>
        <v>7238.8000000000056</v>
      </c>
      <c r="F30" s="18">
        <f>+F22+F29</f>
        <v>7238.8000000000056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47411.810000000005</v>
      </c>
      <c r="D32" s="21">
        <f>SUM(D30:D31)</f>
        <v>0</v>
      </c>
      <c r="E32" s="21">
        <f>SUM(E30:E31)</f>
        <v>7238.8000000000056</v>
      </c>
      <c r="F32" s="21">
        <f>SUM(F30:F31)</f>
        <v>7238.8000000000056</v>
      </c>
      <c r="G32" s="5" t="s">
        <v>91</v>
      </c>
    </row>
    <row r="33" spans="1:6" x14ac:dyDescent="0.25">
      <c r="B33" s="3"/>
    </row>
    <row r="34" spans="1:6" x14ac:dyDescent="0.25">
      <c r="A34"/>
      <c r="B34" s="95" t="s">
        <v>182</v>
      </c>
      <c r="C34" s="95"/>
      <c r="D34" s="95"/>
      <c r="E34" s="95"/>
      <c r="F34" s="95"/>
    </row>
    <row r="35" spans="1:6" x14ac:dyDescent="0.25">
      <c r="B35" s="60" t="s">
        <v>181</v>
      </c>
      <c r="C35" s="62">
        <f>balanç!C39</f>
        <v>47411.81</v>
      </c>
      <c r="D35" s="62">
        <f>balanç!D39</f>
        <v>0</v>
      </c>
      <c r="E35" s="62">
        <f>balanç!E39</f>
        <v>7238.8</v>
      </c>
      <c r="F35" s="62">
        <f>balanç!F39</f>
        <v>7238.8</v>
      </c>
    </row>
    <row r="36" spans="1:6" x14ac:dyDescent="0.25">
      <c r="B36" s="60" t="s">
        <v>186</v>
      </c>
      <c r="C36" s="63">
        <f>+C32-C35</f>
        <v>0</v>
      </c>
      <c r="D36" s="63">
        <f>+D32-D35</f>
        <v>0</v>
      </c>
      <c r="E36" s="63">
        <f>+E32-E35</f>
        <v>0</v>
      </c>
      <c r="F36" s="63">
        <f>+F32-F35</f>
        <v>0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C19" sqref="C1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f>+B18+B19</f>
        <v>12</v>
      </c>
    </row>
    <row r="8" spans="1:8" ht="15.75" thickBot="1" x14ac:dyDescent="0.3">
      <c r="A8" t="s">
        <v>140</v>
      </c>
      <c r="C8" s="43">
        <f>+G21+B29</f>
        <v>273510.84999999998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102" t="s">
        <v>141</v>
      </c>
      <c r="B13" s="102" t="s">
        <v>142</v>
      </c>
      <c r="C13" s="101" t="s">
        <v>148</v>
      </c>
      <c r="D13" s="101"/>
      <c r="E13" s="101"/>
      <c r="F13" s="101"/>
      <c r="G13" s="101"/>
    </row>
    <row r="14" spans="1:8" s="9" customFormat="1" ht="30" x14ac:dyDescent="0.25">
      <c r="A14" s="102"/>
      <c r="B14" s="102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8</v>
      </c>
      <c r="C18" s="31">
        <f>206826.03-C19</f>
        <v>173785.16</v>
      </c>
      <c r="D18" s="31"/>
      <c r="E18" s="31"/>
      <c r="F18" s="31"/>
      <c r="G18" s="45">
        <f t="shared" si="0"/>
        <v>173785.16</v>
      </c>
    </row>
    <row r="19" spans="1:7" ht="30" x14ac:dyDescent="0.25">
      <c r="A19" s="29" t="s">
        <v>153</v>
      </c>
      <c r="B19" s="30">
        <v>4</v>
      </c>
      <c r="C19" s="31">
        <f>17389.83+15260.24+123.59+267.21</f>
        <v>33040.869999999995</v>
      </c>
      <c r="D19" s="31"/>
      <c r="E19" s="31"/>
      <c r="F19" s="31"/>
      <c r="G19" s="45">
        <f t="shared" si="0"/>
        <v>33040.869999999995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12</v>
      </c>
      <c r="C21" s="45">
        <f t="shared" si="1"/>
        <v>206826.03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206826.03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66684.820000000007</v>
      </c>
    </row>
    <row r="29" spans="1:7" x14ac:dyDescent="0.25">
      <c r="A29" s="39" t="s">
        <v>162</v>
      </c>
      <c r="B29" s="46">
        <f>SUM(B27:B28)</f>
        <v>66684.820000000007</v>
      </c>
    </row>
    <row r="31" spans="1:7" x14ac:dyDescent="0.25">
      <c r="A31" s="103" t="s">
        <v>182</v>
      </c>
      <c r="B31" s="103"/>
    </row>
    <row r="32" spans="1:7" x14ac:dyDescent="0.25">
      <c r="A32" s="49" t="s">
        <v>184</v>
      </c>
      <c r="B32" s="59">
        <f>+pyg!E11</f>
        <v>-273510.84999999998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8" sqref="B8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34697.15</v>
      </c>
    </row>
    <row r="7" spans="1:7" s="9" customFormat="1" x14ac:dyDescent="0.25">
      <c r="A7" s="40" t="s">
        <v>166</v>
      </c>
      <c r="B7" s="32">
        <v>26127.32</v>
      </c>
      <c r="C7" s="82"/>
    </row>
    <row r="8" spans="1:7" s="9" customFormat="1" x14ac:dyDescent="0.25">
      <c r="A8" s="40" t="s">
        <v>167</v>
      </c>
      <c r="B8" s="45">
        <f>+B9-B10</f>
        <v>-2754.0299999999997</v>
      </c>
    </row>
    <row r="9" spans="1:7" x14ac:dyDescent="0.25">
      <c r="A9" s="41" t="s">
        <v>168</v>
      </c>
      <c r="B9" s="66">
        <v>5000</v>
      </c>
      <c r="C9" s="105" t="s">
        <v>226</v>
      </c>
      <c r="D9" s="106"/>
      <c r="E9" s="106"/>
    </row>
    <row r="10" spans="1:7" x14ac:dyDescent="0.25">
      <c r="A10" s="41" t="s">
        <v>169</v>
      </c>
      <c r="B10" s="72">
        <v>7754.03</v>
      </c>
      <c r="C10" s="105" t="s">
        <v>227</v>
      </c>
      <c r="D10" s="106"/>
      <c r="E10" s="106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58070.44</v>
      </c>
    </row>
    <row r="16" spans="1:7" x14ac:dyDescent="0.25">
      <c r="A16" s="3"/>
      <c r="B16" s="27"/>
    </row>
    <row r="17" spans="1:2" x14ac:dyDescent="0.25">
      <c r="A17" s="104" t="s">
        <v>182</v>
      </c>
      <c r="B17" s="104"/>
    </row>
    <row r="18" spans="1:2" x14ac:dyDescent="0.25">
      <c r="A18" s="57" t="s">
        <v>185</v>
      </c>
      <c r="B18" s="45">
        <f>+balanç!E26</f>
        <v>58070.44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B8" sqref="B8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338915.14</v>
      </c>
      <c r="C7" s="50">
        <f>SUM(C8:C17)</f>
        <v>338915.14</v>
      </c>
    </row>
    <row r="8" spans="1:5" x14ac:dyDescent="0.25">
      <c r="A8" s="37" t="s">
        <v>192</v>
      </c>
      <c r="B8" s="51">
        <v>35400</v>
      </c>
      <c r="C8" s="70">
        <f>B8</f>
        <v>35400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295414.90000000002</v>
      </c>
      <c r="C11" s="51">
        <f>B11</f>
        <v>295414.90000000002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8100.24</v>
      </c>
      <c r="C16" s="73">
        <f>B16</f>
        <v>8100.24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338915.14</v>
      </c>
      <c r="C18" s="50">
        <f>SUM(C19:C30)</f>
        <v>338915.14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282285.33</v>
      </c>
      <c r="C20" s="51">
        <f>B20</f>
        <v>282285.33</v>
      </c>
    </row>
    <row r="21" spans="1:4" x14ac:dyDescent="0.25">
      <c r="A21" s="37" t="s">
        <v>204</v>
      </c>
      <c r="B21" s="51">
        <v>47042.59</v>
      </c>
      <c r="C21" s="51">
        <f>B21</f>
        <v>47042.59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9587.2199999999993</v>
      </c>
      <c r="C26" s="73">
        <f>B26</f>
        <v>9587.2199999999993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0</v>
      </c>
      <c r="C32" s="50">
        <f>+C7-C18</f>
        <v>0</v>
      </c>
    </row>
    <row r="34" spans="1:4" x14ac:dyDescent="0.25">
      <c r="A34" s="103" t="s">
        <v>182</v>
      </c>
      <c r="B34" s="103"/>
      <c r="C34" s="103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295414.90000000002</v>
      </c>
      <c r="C36" s="54">
        <f>+C7</f>
        <v>338915.14</v>
      </c>
    </row>
    <row r="37" spans="1:4" x14ac:dyDescent="0.25">
      <c r="A37" s="49" t="s">
        <v>220</v>
      </c>
      <c r="B37" s="55">
        <f>+B35-B36</f>
        <v>-295414.90000000002</v>
      </c>
      <c r="C37" s="55">
        <f>+C35-C36</f>
        <v>-338915.14</v>
      </c>
      <c r="D37" s="68"/>
    </row>
    <row r="40" spans="1:4" x14ac:dyDescent="0.25">
      <c r="A40" s="49" t="s">
        <v>221</v>
      </c>
      <c r="B40" s="53">
        <f>+pyg!C12</f>
        <v>-77967.3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47042.59</v>
      </c>
      <c r="C41" s="56">
        <f>+C21+C22</f>
        <v>47042.59</v>
      </c>
    </row>
    <row r="42" spans="1:4" x14ac:dyDescent="0.25">
      <c r="A42" s="49" t="s">
        <v>220</v>
      </c>
      <c r="B42" s="55">
        <f>+B40+B41</f>
        <v>-30924.710000000006</v>
      </c>
      <c r="C42" s="55">
        <f>+C40+C41</f>
        <v>47042.59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2026-01-23T11:00:20Z</dcterms:modified>
</cp:coreProperties>
</file>