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RRHH\Transparencia\2025\"/>
    </mc:Choice>
  </mc:AlternateContent>
  <xr:revisionPtr revIDLastSave="0" documentId="13_ncr:1_{CA789F19-CF89-4B44-97E9-E2A1AB5B4A96}" xr6:coauthVersionLast="47" xr6:coauthVersionMax="47" xr10:uidLastSave="{00000000-0000-0000-0000-000000000000}"/>
  <bookViews>
    <workbookView xWindow="22932" yWindow="-108" windowWidth="23256" windowHeight="12456" xr2:uid="{47578285-83BB-4280-BD73-62AD90A14F44}"/>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71" i="1" l="1"/>
  <c r="X72" i="1"/>
  <c r="X73" i="1"/>
  <c r="X74" i="1"/>
  <c r="X75" i="1"/>
  <c r="X76" i="1"/>
  <c r="X77" i="1"/>
  <c r="X78" i="1"/>
  <c r="X79" i="1"/>
  <c r="X80" i="1"/>
  <c r="X81" i="1"/>
  <c r="X82" i="1"/>
  <c r="X83" i="1"/>
  <c r="X84" i="1"/>
  <c r="X85" i="1"/>
  <c r="X86" i="1"/>
  <c r="X87" i="1"/>
  <c r="X88" i="1"/>
  <c r="X89" i="1"/>
  <c r="X90" i="1"/>
  <c r="X91" i="1"/>
  <c r="X92" i="1"/>
  <c r="X93" i="1"/>
  <c r="X94" i="1"/>
  <c r="X95" i="1"/>
  <c r="X96" i="1"/>
  <c r="X97" i="1"/>
  <c r="X98" i="1"/>
  <c r="X99" i="1"/>
  <c r="X100" i="1"/>
  <c r="X101" i="1"/>
  <c r="X102" i="1"/>
  <c r="X103" i="1"/>
  <c r="X70" i="1"/>
  <c r="S10" i="1"/>
  <c r="S11" i="1"/>
  <c r="S14" i="1"/>
  <c r="S19"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9" i="1"/>
  <c r="E39" i="1"/>
  <c r="E20" i="1"/>
  <c r="S20" i="1" s="1"/>
  <c r="E19" i="1"/>
  <c r="E18" i="1"/>
  <c r="S18" i="1" s="1"/>
  <c r="E17" i="1"/>
  <c r="S17" i="1" s="1"/>
  <c r="E16" i="1"/>
  <c r="S16" i="1" s="1"/>
  <c r="E15" i="1"/>
  <c r="S15" i="1" s="1"/>
  <c r="E14" i="1"/>
  <c r="E13" i="1"/>
  <c r="S13" i="1" s="1"/>
  <c r="E12" i="1"/>
  <c r="S12" i="1" s="1"/>
</calcChain>
</file>

<file path=xl/sharedStrings.xml><?xml version="1.0" encoding="utf-8"?>
<sst xmlns="http://schemas.openxmlformats.org/spreadsheetml/2006/main" count="442" uniqueCount="234">
  <si>
    <t>-     RETRIBUCIONS MENSUAL DEL PERSONAL LABORAL</t>
  </si>
  <si>
    <t>Retribucions brutes mensuals SB i complements</t>
  </si>
  <si>
    <t>X14</t>
  </si>
  <si>
    <t>Lloc de treball personal laboral</t>
  </si>
  <si>
    <t>Naturalesa</t>
  </si>
  <si>
    <t>Grup de titulació</t>
  </si>
  <si>
    <t>Sou</t>
  </si>
  <si>
    <t>COMP. 25 major i especial dedicació (JGL 21/05/2024)</t>
  </si>
  <si>
    <t>COMP. 26 assignació funcions caps setmana i  especial dedicació (JGL 25/07/23)</t>
  </si>
  <si>
    <t>COMP. 25 major responsabilitat àrea educació i especial dedicació (JGL 13/9/22)</t>
  </si>
  <si>
    <t>Tècnic d'Educació</t>
  </si>
  <si>
    <t>L</t>
  </si>
  <si>
    <t>Assimilat A2</t>
  </si>
  <si>
    <t>Directora Llar d'infants</t>
  </si>
  <si>
    <t>Mestre educació infantil</t>
  </si>
  <si>
    <t>Assistent Social</t>
  </si>
  <si>
    <t>Educadora Serveis Socials</t>
  </si>
  <si>
    <t>Educadora Serveis Socials- Respir</t>
  </si>
  <si>
    <t>Educadora Llar d'Infants</t>
  </si>
  <si>
    <t>Assimilat C1</t>
  </si>
  <si>
    <t>Tècnic/a auxiliar de Biblioteca</t>
  </si>
  <si>
    <t>Assimilat C2</t>
  </si>
  <si>
    <t>Oficial 1ª brigada d'obres</t>
  </si>
  <si>
    <t>Oficial 1ª lampisteria</t>
  </si>
  <si>
    <t>Bidell Equipaments</t>
  </si>
  <si>
    <t>Assimilat E/AP</t>
  </si>
  <si>
    <t>Bidell Equipaments Educatius</t>
  </si>
  <si>
    <t>Retribucions brutes mensuals SB+CD+CE</t>
  </si>
  <si>
    <t>COMPLEMENTS NO VARIABLES</t>
  </si>
  <si>
    <t>X12</t>
  </si>
  <si>
    <t>X2</t>
  </si>
  <si>
    <t>Lloc de treball personal funcionari</t>
  </si>
  <si>
    <t>Nivell CD</t>
  </si>
  <si>
    <t>SB</t>
  </si>
  <si>
    <t>SB paga extra</t>
  </si>
  <si>
    <t>CD</t>
  </si>
  <si>
    <t>CE</t>
  </si>
  <si>
    <t>FHCN</t>
  </si>
  <si>
    <t>A1</t>
  </si>
  <si>
    <t>FC</t>
  </si>
  <si>
    <t>tresorer/a</t>
  </si>
  <si>
    <t>arxiver/a</t>
  </si>
  <si>
    <t>tècnic/a medi ambient</t>
  </si>
  <si>
    <t>A2</t>
  </si>
  <si>
    <t>tècnic/a Recursos Humans</t>
  </si>
  <si>
    <t>tècnic/a mig informàtica</t>
  </si>
  <si>
    <t>sots-inspector (Cap de la Policia Local)</t>
  </si>
  <si>
    <t>C1</t>
  </si>
  <si>
    <t>caporal</t>
  </si>
  <si>
    <t>agent (funcions de caporal)</t>
  </si>
  <si>
    <t>agent</t>
  </si>
  <si>
    <t>FI</t>
  </si>
  <si>
    <t>tècnic/a auxiliar informàtica</t>
  </si>
  <si>
    <t>C2</t>
  </si>
  <si>
    <t>auxiliar administratiu/va</t>
  </si>
  <si>
    <t>auxiliar administratiu/va (especial dedicació 3h)</t>
  </si>
  <si>
    <t>auxiliar administratiu/va (funcions cap d'unitat RRHH)</t>
  </si>
  <si>
    <t>auxiliar administratiu/va (funcions cap d'unitat governació)</t>
  </si>
  <si>
    <t>auxiliar administratiu/va (funcions cap d'unitat OAC)</t>
  </si>
  <si>
    <t>tècnic/a administració general àrea secretària</t>
  </si>
  <si>
    <t>tècnic/a administració general àrea econòmica</t>
  </si>
  <si>
    <t>Professor Escola Música (funcions de coordinador de l'escola de música)</t>
  </si>
  <si>
    <t>-     RETRIBUCIONS MENSUALS DEL PERSONAL FUNCIONARI</t>
  </si>
  <si>
    <t>Grup classificació</t>
  </si>
  <si>
    <t>Lloc de treball</t>
  </si>
  <si>
    <t xml:space="preserve">Preu Normals </t>
  </si>
  <si>
    <t>Preu Nocturnes o festives</t>
  </si>
  <si>
    <t>Sotsinspector</t>
  </si>
  <si>
    <t>Caporals</t>
  </si>
  <si>
    <t xml:space="preserve">Agents </t>
  </si>
  <si>
    <t>Grup classificació o assimilat</t>
  </si>
  <si>
    <t>Preu hora normal</t>
  </si>
  <si>
    <t>Preu hora festiva o nocturna</t>
  </si>
  <si>
    <t>Preu hora nocturna festiva</t>
  </si>
  <si>
    <t>E/AP</t>
  </si>
  <si>
    <t>D'altra banda, el personal de l’Ajuntament rep dietes i desplaçaments quan ha de realitzar desplaçaments fora del seu centre de treball per motius del servei. Les quanties a percebre i els requisits estan estipulats a la normativa interna.</t>
  </si>
  <si>
    <t>En l’àmbit del personal laboral i funcionari, aquests conceptes es troben previstos en el article 24 del Conveni col·lectiu del personal laboral de l’Ajuntament de Palafolls, aprovat pel Ple de sessió de data 26 de gener de 2018, i del Pacte de condicions del personal funcionari de l’Ajuntament de Palafolls, aprovat pel Ple de sessió de data 25 de maig de 2018, pel que fa als imports previstos amb el següent sentit:
“ Article 24 indemnitzacions per raó de servei ”
-	S’abonaran les despeses per raó de servei realitzades a partir del 18 de juliol de 2023, d’acord amb les quanties de la indemnització per l'ús de vehicle particular es troben fixades per Ordre HFP/793/2023, de 12 de juliol, per la qual es revisa l'import de la indemnització per ús de vehicle particular establerta en el Reial decret 462/2002, de 24 de maig, sobre indemnitzacions per raó del servei per un import de 0,26 euros per quilòmetre recorregut per l'ús d'automòbils i en 0,11 euros per quilòmetre pel de motocicletes, i les despeses d’aparcament, sempre i quan existeixi l’autorització prèvia per part del responsable del servei per al seu ús.</t>
  </si>
  <si>
    <t>-	Dietes per allotjament i manutenció en territori nacional - són d’aplicació les que fixa el RD 462/2002 de 24 de maig sobre indemnitzacions per raó del servei, segons la taula següent:</t>
  </si>
  <si>
    <t>-Pel que fa referència al personal funcionari i a tot el personal de l’Ajuntament a efectes d’indemnització o compensació per raó del servei, són d’aplicació:</t>
  </si>
  <si>
    <t xml:space="preserve"> Grups i subgrups i assimilats  </t>
  </si>
  <si>
    <t xml:space="preserve">Quanties </t>
  </si>
  <si>
    <t>Allotjament</t>
  </si>
  <si>
    <t>Manutenció</t>
  </si>
  <si>
    <t>Dieta sencera</t>
  </si>
  <si>
    <t>A i B</t>
  </si>
  <si>
    <t>C, D i E</t>
  </si>
  <si>
    <t>Categoria primera</t>
  </si>
  <si>
    <t>Categoria segona</t>
  </si>
  <si>
    <t>Categoria tercera</t>
  </si>
  <si>
    <t>Accés a places del grup A o categories de personal laboral assimilables</t>
  </si>
  <si>
    <t>Accés a places del grup B i C o categories de personal laboral assimilables</t>
  </si>
  <si>
    <t>Accés a places del grup D i E o categories de personal laboral assimilables</t>
  </si>
  <si>
    <t>Correspondria a aquesta categoria el subgrup A1</t>
  </si>
  <si>
    <t>Correspondrien a aquesta categoria el subgrup A2, el grup B i el subgrup C1</t>
  </si>
  <si>
    <t>Correspondrien a aquesta categoria el subgrup C2 i les agrupacions professionals</t>
  </si>
  <si>
    <t>Càrrec</t>
  </si>
  <si>
    <t>President i secretari</t>
  </si>
  <si>
    <t>Vocals</t>
  </si>
  <si>
    <t>Ajuntament de Palafolls</t>
  </si>
  <si>
    <t>En el cas que el festiu escaigui en dilluns o en canvi de torn també s’inclourà el torn de tarda de la setmana o torn següent del primer dia d’aquest nou torn o setmana.</t>
  </si>
  <si>
    <t>No obstant, els dos complement de guàrdia detallats als punts primer i segon del present informe, també es retribuiran les hores extraordinàries efectivament treballades que s’originen per atendre les incidències del servei que es generin, d'acord amb les condicions establertes del complement retributiu per l’assignació de guàrdies de lampisteria aprovat per Junta de Govern Local, de data 20 de maig de 2025.</t>
  </si>
  <si>
    <t xml:space="preserve"> * </t>
  </si>
  <si>
    <t>Oficial 1a conductor</t>
  </si>
  <si>
    <t>Oficial 1ª fuster</t>
  </si>
  <si>
    <t>Director/a de Radio</t>
  </si>
  <si>
    <t>Tècnic/a auxiliar de joventut</t>
  </si>
  <si>
    <t>Dinamitzador/a Juvenil</t>
  </si>
  <si>
    <t>Tècnic/a auxiliar de cultura i turisme (funcions de tèc. entitats)</t>
  </si>
  <si>
    <t>Auxiliar administratiu/va</t>
  </si>
  <si>
    <t>Coordinador/a de Ràdio</t>
  </si>
  <si>
    <t>Coordinador/a de l'Àrea de lampisteria (funcions cap brigades )</t>
  </si>
  <si>
    <t>Encarregat/da vigilància i manteniment pavelló (coordinador esports)</t>
  </si>
  <si>
    <t>Encarregat/da vigilància i mant. Zones esportives</t>
  </si>
  <si>
    <t>Encarregat/da vigilància i mant. Zones esportives (minusv)</t>
  </si>
  <si>
    <t>Tècnic/a de promoció econòmica, comerç i turisme</t>
  </si>
  <si>
    <t>Tècnic/a d'ocupació</t>
  </si>
  <si>
    <t xml:space="preserve">Tècnic/a de comunicació </t>
  </si>
  <si>
    <t>Professors Escola d'Adults (20h/s un 53,33% jornada)</t>
  </si>
  <si>
    <t>Professor Escola Música-piano i música moderna (30h/s un 80,00% jornada)</t>
  </si>
  <si>
    <t>Professor Escola Música-piano i violí (22h/s un 58,66% jornada)</t>
  </si>
  <si>
    <t>Professor Escola Música-percussió (14h/s un 37,33% jornada)</t>
  </si>
  <si>
    <t>Professor Escola Música-trombó (7h/s un 18,66% jornada)</t>
  </si>
  <si>
    <t>Professor Escola Música-trompeta (8h/s un 21,33% jornada)</t>
  </si>
  <si>
    <t>Professor Escola Música-guitarra (10,5h/s un 28,00% jornada)</t>
  </si>
  <si>
    <t>Professor Escola vent-fusta (10h/s un 26,66% jornada)</t>
  </si>
  <si>
    <t>Auxiliar Llar d'Infants (20,5h/s un 54,66% jornada)</t>
  </si>
  <si>
    <t>Trienni mensual</t>
  </si>
  <si>
    <t xml:space="preserve">Trienni paga extra </t>
  </si>
  <si>
    <t xml:space="preserve">GRUP Classificació </t>
  </si>
  <si>
    <t>COMP. 25
major i especial dedicació (DEC20- 2844
25/11/20)</t>
  </si>
  <si>
    <t>COMP. 25
funcions caporal i especial dedicació (DEC24-4013 30/08/24)</t>
  </si>
  <si>
    <t>COMP. 24
major dedicació REPUC (3h/s  JGL 20/05/25)</t>
  </si>
  <si>
    <t>COMP. 25
funcions cap d'unitat RRHH (JGL 9/1/24)</t>
  </si>
  <si>
    <t>COMP. 25
funcions cap d'unitat governació (JGL 9/1/24)</t>
  </si>
  <si>
    <t>COMP. 25
funcions cap d'unitat OAC (DEC22- 2387
31/08/22)</t>
  </si>
  <si>
    <t>COMP. 25
major i especial dedicació- tècnic esports i entitats (JGL 14/02/23)</t>
  </si>
  <si>
    <t>administratiu/va funcions cap d'unitat</t>
  </si>
  <si>
    <t>administratiu/va funcions cap d'unitat (especial dedicació REPUC 3h)</t>
  </si>
  <si>
    <t>administratiu/va</t>
  </si>
  <si>
    <t>inspector/a via pública</t>
  </si>
  <si>
    <t>administratiu/va (especial dedicació ADM 3h + especial dedicació PRTR 3h)</t>
  </si>
  <si>
    <t>secretari/ària  (especial dedicació PRTR 3h)</t>
  </si>
  <si>
    <t>interventor/a (especial dedicació PRTR 3h)</t>
  </si>
  <si>
    <t>arquitecte/a (especial dedicació PRTR 3h)</t>
  </si>
  <si>
    <t>arquitecte tècnic/a (especial dedicació PRTR 3h)</t>
  </si>
  <si>
    <t xml:space="preserve">arquitecte tècnic/a </t>
  </si>
  <si>
    <t>tècnic/a superior urbanisme</t>
  </si>
  <si>
    <t>enginyer/a</t>
  </si>
  <si>
    <t>sergent/a</t>
  </si>
  <si>
    <t>tècnic/a mig d'administració general (especial dedicació PRTR 3h)</t>
  </si>
  <si>
    <t>COMP. 78
funcions patrimoni i especial  dedicació (JGL 20/5/25)</t>
  </si>
  <si>
    <t>COMP. 25
funcions especial responsabilitat, coordinació, lideratge, mediació i dedicació (JGL 3/9/24)</t>
  </si>
  <si>
    <t>Agent interí</t>
  </si>
  <si>
    <t>Agent</t>
  </si>
  <si>
    <t>Oficial 2a brigada d'obres</t>
  </si>
  <si>
    <t>Oficial 2a de manteniment (funcions d'of. 1a)</t>
  </si>
  <si>
    <t>Oficial 2a de manteniment</t>
  </si>
  <si>
    <t>Oficial 2a lampisteria</t>
  </si>
  <si>
    <t>COMP. 78
funcions turisme i especial  dedicació (JGL 20/5/25)</t>
  </si>
  <si>
    <t>B</t>
  </si>
  <si>
    <t>COMP. 3054
 assignació funcions  direcció de la Llar (JGL 21/10/25)</t>
  </si>
  <si>
    <t>COMP. 50 Assignació  classes musicals especial dedicació 2h/s (JGL 23/925)</t>
  </si>
  <si>
    <t>COMP. 79 funcions oficial 1a i especial dedicació (JGL 3/6/25)</t>
  </si>
  <si>
    <t>COMP. 3050 funcions tec. Comunicació i especial dedicació (JGL 23/9/25)</t>
  </si>
  <si>
    <t>Oficial 1ª lampisteria (major i especial dedicació)</t>
  </si>
  <si>
    <t>Oficial 1a manteniment</t>
  </si>
  <si>
    <t>Tècnic/a auxiliar d'educació</t>
  </si>
  <si>
    <t>auxiliar tècnic/a informàtica</t>
  </si>
  <si>
    <t>Subfactors integrats Complement específic fix</t>
  </si>
  <si>
    <t>Dificultat tècnica</t>
  </si>
  <si>
    <t>Responsabilitat</t>
  </si>
  <si>
    <t>Responsabilitat jeràrquica - Cap del cos de Policia</t>
  </si>
  <si>
    <t>Dedicació</t>
  </si>
  <si>
    <t>Tornicitat</t>
  </si>
  <si>
    <t>Incompatibilitat</t>
  </si>
  <si>
    <t>Perillositat</t>
  </si>
  <si>
    <t>Pernositat</t>
  </si>
  <si>
    <t>Armament</t>
  </si>
  <si>
    <t>Proves físiques</t>
  </si>
  <si>
    <t>TOTAL COMPLEMENT ESPECIFIC</t>
  </si>
  <si>
    <t>Sergent</t>
  </si>
  <si>
    <t>Caporal</t>
  </si>
  <si>
    <t xml:space="preserve">RETRIBUCIO ESTABLERTA ART. 1 RDLL 14/2025,  DE DATA 2 DE DESEMBRE. </t>
  </si>
  <si>
    <t>SUBFACTOR VARIABLE</t>
  </si>
  <si>
    <t>RESP. VAI PUBLICA/EDUCACIÓ VIARIA</t>
  </si>
  <si>
    <t>MONITOR DE TIR</t>
  </si>
  <si>
    <t>FESTIU NORMAL</t>
  </si>
  <si>
    <t>FESTA ESPECIAL M/M2/T/T3</t>
  </si>
  <si>
    <t>FESTA ESPECIAL M1</t>
  </si>
  <si>
    <t>FESTA ESPECIAL T1</t>
  </si>
  <si>
    <t>FESTA ESPECIAL N</t>
  </si>
  <si>
    <t>FESTA ESPECIAL N1</t>
  </si>
  <si>
    <t>TORN DE NIT_(NOCTURNITAT)</t>
  </si>
  <si>
    <t>CAP SETMANA</t>
  </si>
  <si>
    <t>FUNCIONS PROXIMITAT</t>
  </si>
  <si>
    <t>tècnic/a mig d'administració general (funcions esport)</t>
  </si>
  <si>
    <t>RETRIBUCIÓ BRUTA ANUAL 2025</t>
  </si>
  <si>
    <t>Les quanties parcials i total definides al present quadre, són retribucions mensuals brutes aplicables com màxim per 12 mensualitats.</t>
  </si>
  <si>
    <t>Aquestes retribucions de caràcter variables només es retribuiran si efectivament el funcionari les ha realitzat.</t>
  </si>
  <si>
    <t>Amb  caràcter  general  els  membres  de  la  policia  que  tinguin  programat  torn  de  treball  durant  la  setmana  de  la  Festa  Major,  i  que  aquesta programació no suposi una alteració de la freqüència de torns de treballs planificats de forma ordinària durant aquella anualitat, només percebran durant els dies de Festa Major els complements corresponents al subfactor Festa Major per un màxim de dos dies. La resta de membres que prestin servei durant els dies de la Festa Major, amb alteració de la freqüència de torns de treballs planificats de forma ordinària durant aquella anualitat, podran ser retribuïts amb un nombre de dies major, prèvia autorització per part de l’Alcaldia i comunicació a membres de la policia local.</t>
  </si>
  <si>
    <t>AP</t>
  </si>
  <si>
    <t>-          COMPLEMENTS RESPONSABLE DE GUÀRDIES DE LAMPISTERIA DE L’AJUNTAMENT, D’ACORD AMB ELS CRITERIS FIXATS EN L'ACORD JUNTA DE GOVERN LOCAL, DE DATA 20 DE MAIG DE 2025.</t>
  </si>
  <si>
    <t>-          COMPLEMENTS GUÀRDIES TEMPORALS DE CAMIONER DE L’AJUNTAMENT, D’ACORD AMB ELS CRITERIS FIXATS EN L'ACORD JUNTA DE GOVERN LOCAL, DE DATA 18 DE MARÇ DE 2025.</t>
  </si>
  <si>
    <t>-          Assistències per participació en tribunals d'oposició o concurs o altres òrgans encarregats de personal.</t>
  </si>
  <si>
    <r>
      <rPr>
        <b/>
        <u/>
        <sz val="11"/>
        <rFont val="Calibri"/>
        <family val="2"/>
        <scheme val="minor"/>
      </rPr>
      <t> RETRIBUCIONS, INDEMNITZACIONS I DIETES DEL EMPLEATS PÚBLIC DE L’AJUNTAMENT DE PALAFOLLS</t>
    </r>
  </si>
  <si>
    <r>
      <rPr>
        <b/>
        <sz val="11"/>
        <rFont val="Calibri"/>
        <family val="2"/>
        <scheme val="minor"/>
      </rPr>
      <t xml:space="preserve">
</t>
    </r>
    <r>
      <rPr>
        <sz val="11"/>
        <rFont val="Calibri"/>
        <family val="2"/>
        <scheme val="minor"/>
      </rPr>
      <t>Els complement retributius s’extingiran quan desapareguin les circumstàncies que l’han provocat.
Els  llocs de treball de secretari/ària,  interventor/a  en  aquest moments resten ocupats per personal funcionari de carrera  de  manera accidental, i tenen assignat un complement retributiu per assignació de funcions de tècnica de recursos humans.</t>
    </r>
  </si>
  <si>
    <r>
      <rPr>
        <u/>
        <sz val="11"/>
        <rFont val="Calibri"/>
        <family val="2"/>
        <scheme val="minor"/>
      </rPr>
      <t xml:space="preserve">Subfactor Festa Major:
</t>
    </r>
    <r>
      <rPr>
        <sz val="11"/>
        <rFont val="Calibri"/>
        <family val="2"/>
        <scheme val="minor"/>
      </rPr>
      <t>Del 7/9 a les 14:00h i fins el 8/09 a les 14:00h en funció dels torns de treball de la policia local                                                                                                                                                                    Del 10/9 a les 14:00h i fins el 11/09 a les 14:00h en funció dels torns de treball de la policia local</t>
    </r>
  </si>
  <si>
    <r>
      <rPr>
        <u/>
        <sz val="11"/>
        <rFont val="Calibri"/>
        <family val="2"/>
        <scheme val="minor"/>
      </rPr>
      <t xml:space="preserve">Subfactor Sant Joan:
</t>
    </r>
    <r>
      <rPr>
        <sz val="11"/>
        <rFont val="Calibri"/>
        <family val="2"/>
        <scheme val="minor"/>
      </rPr>
      <t>Del 23/6 a les 14:00h i fins el 24/06 a les 14:00h en funció dels torns de treball de la policia local</t>
    </r>
  </si>
  <si>
    <r>
      <rPr>
        <u/>
        <sz val="11"/>
        <rFont val="Calibri"/>
        <family val="2"/>
        <scheme val="minor"/>
      </rPr>
      <t xml:space="preserve">Subfactor Festivitats de Nadal:
</t>
    </r>
    <r>
      <rPr>
        <sz val="11"/>
        <rFont val="Calibri"/>
        <family val="2"/>
        <scheme val="minor"/>
      </rPr>
      <t>Del 24/12 a les 14:00h i fins el 26/12 a les 14:00h en funció dels torns de treball de la policia local                                                                                                                                                             Del 31/12 a les 14:00h i fins el 01/01 a les 14:00h en funció dels torns de treball de la policia local                                                                                                                                                             Del 05/01 a les 14:00h i fins el 06/01 a les 14:00h en funció dels torns de treball de la policia local</t>
    </r>
  </si>
  <si>
    <t>RETRIBUCIÓ ANUAL BURTA 2025</t>
  </si>
  <si>
    <t xml:space="preserve">El  personal  de  l’Ajuntament,  per  una  banda,  rep  les  retribucions  per  la  realització  de  la  seva  feina,  que  inclou  salari  base,  complements,
gratificacions extraordinàries i retribucions extrasalarials.                                                                                                                                                                                                                                                                                                   Dites retribucions amb l’aplicació de l’increment retributiu consolidable del personal al servei del sector públic per a l’any 2025, previst en un 2,5% d’acord amb l’art. 1 del Reial Decret Llei 14/2025, de data 2 de desembre, per la qual es publica l’Acord marc per la millora de l'ocupació pública i el servei a la ciutadania, signat el 27 de novembre de 2025 pel Govern d'Espanya i les organitzacions sindicals UGT i CSIF, publicat al BOE, número 290, de data 3 de desembre, aprovat inicialment en sessió del Ple municipal, de data 18 de desembre de 2025, que ha esdevingut definitiu en absència d’al·legacions. </t>
  </si>
  <si>
    <t>-    DETERMINACIÓ DELS SUBFACTORS VARIABLES DELS MEMBRES DE LA POLICIA  COM ES DETALLA:</t>
  </si>
  <si>
    <t>-     DISTRIBUCIÓ DEL COMPLEMENT ESPECÍFIC AMB CARÀCTER FIX DELS MEMBRES DE LA POLICIA LOCAL, COM ES DETALLA:</t>
  </si>
  <si>
    <r>
      <rPr>
        <b/>
        <sz val="11"/>
        <rFont val="Calibri"/>
        <family val="2"/>
        <scheme val="minor"/>
      </rPr>
      <t>COMP. 28
major i especial dedicació coordinació àrea serveis socials (DEC20-1007,
20/05/20)</t>
    </r>
  </si>
  <si>
    <r>
      <rPr>
        <b/>
        <sz val="11"/>
        <rFont val="Calibri"/>
        <family val="2"/>
        <scheme val="minor"/>
      </rPr>
      <t>COMP. 25
major responsabilitat funcions cap brigada i dedicació (JGL 21/05/2024)</t>
    </r>
  </si>
  <si>
    <r>
      <rPr>
        <b/>
        <sz val="11"/>
        <rFont val="Calibri"/>
        <family val="2"/>
        <scheme val="minor"/>
      </rPr>
      <t>COMP. 31 de
producció (antic)</t>
    </r>
  </si>
  <si>
    <r>
      <rPr>
        <b/>
        <sz val="11"/>
        <rFont val="Calibri"/>
        <family val="2"/>
        <scheme val="minor"/>
      </rPr>
      <t>COMP. 25
assignació funcions tec. Entitats i especial dedicació (DEC22- 2385 31/8/22 )</t>
    </r>
  </si>
  <si>
    <r>
      <rPr>
        <b/>
        <sz val="11"/>
        <rFont val="Calibri"/>
        <family val="2"/>
        <scheme val="minor"/>
      </rPr>
      <t>COMP.25
assignació funcions coordinador escola música (JGL 27/12/18)</t>
    </r>
  </si>
  <si>
    <r>
      <t xml:space="preserve">-     </t>
    </r>
    <r>
      <rPr>
        <b/>
        <sz val="11"/>
        <rFont val="Calibri"/>
        <family val="2"/>
        <scheme val="minor"/>
      </rPr>
      <t>COMPLEMENT  ESPECÍFIC  FIX  (INCLOENT  TOTS  ELS  SUBFACTORS  INTEGRATS),  I  DELS  SUBFACTORS  VARIABLES  DEL  COMPLEMENT
ESPECÍFIC DE LA POLICIA LOCAL.</t>
    </r>
  </si>
  <si>
    <r>
      <t xml:space="preserve">-   </t>
    </r>
    <r>
      <rPr>
        <b/>
        <u/>
        <sz val="11"/>
        <rFont val="Calibri"/>
        <family val="2"/>
        <scheme val="minor"/>
      </rPr>
      <t>FESTIVITAT ESPECIALS:</t>
    </r>
  </si>
  <si>
    <r>
      <t xml:space="preserve">-     </t>
    </r>
    <r>
      <rPr>
        <b/>
        <sz val="11"/>
        <rFont val="Calibri"/>
        <family val="2"/>
        <scheme val="minor"/>
      </rPr>
      <t>PREU DE TRIENNIS DEL PERSONAL FUNCIONARI I LABORAL DE L’AJUNTAMENT</t>
    </r>
  </si>
  <si>
    <r>
      <t xml:space="preserve">-     </t>
    </r>
    <r>
      <rPr>
        <b/>
        <sz val="11"/>
        <rFont val="Calibri"/>
        <family val="2"/>
        <scheme val="minor"/>
      </rPr>
      <t>COMPLEMENT RETRIBUTIU PER LES FUNCIONS DE RESPONSABLE DE TORN ALS MEMBRES DE LA POLICIA D’ACORD AMB ELS CRITERIS FIXATS A L'ACORD DE JUNTA DE GOVERN LOCAL, DE DATA 5 DE FEBRER DE 2025.</t>
    </r>
  </si>
  <si>
    <r>
      <t xml:space="preserve">Que els agents que exerceixin aquestes funcions se'ls sigui retribuït proporcionalment durant els dies que estiguin assumint aquestes funcions com a responsable de torn per un import diari de </t>
    </r>
    <r>
      <rPr>
        <b/>
        <sz val="11"/>
        <rFont val="Calibri"/>
        <family val="2"/>
        <scheme val="minor"/>
      </rPr>
      <t>15,4503€/bruts diaris.</t>
    </r>
  </si>
  <si>
    <r>
      <t xml:space="preserve">-     </t>
    </r>
    <r>
      <rPr>
        <b/>
        <sz val="11"/>
        <rFont val="Calibri"/>
        <family val="2"/>
        <scheme val="minor"/>
      </rPr>
      <t>GRATIFICACIONS EXTRAORDINÀRIES MEMBRES DE LA POLICIA LOCAL.</t>
    </r>
  </si>
  <si>
    <r>
      <t xml:space="preserve">-          </t>
    </r>
    <r>
      <rPr>
        <b/>
        <sz val="11"/>
        <rFont val="Calibri"/>
        <family val="2"/>
        <scheme val="minor"/>
      </rPr>
      <t xml:space="preserve">GRATIFICACIONS EXTRAORDINÀRIES I HORES EXTRAORDINÀRIES DEL PERSONAL DE L’AJUNTAMENT. </t>
    </r>
  </si>
  <si>
    <r>
      <t xml:space="preserve">Que el personal de l’àrea de lampisteria que efectivament realitzi el servei de guàrdies de les diferents incidències que s’han d’atendre de l’enllumenat públics i les diferents instal·lacions municipals, per un import diari de </t>
    </r>
    <r>
      <rPr>
        <b/>
        <sz val="11"/>
        <rFont val="Calibri"/>
        <family val="2"/>
        <scheme val="minor"/>
      </rPr>
      <t>18,2520€/bruts diaris.</t>
    </r>
  </si>
  <si>
    <r>
      <t xml:space="preserve">Que el personal de l’àrea de la brigada que efectivament realitzi el servei de guàrdies de camioner, per un import diari de </t>
    </r>
    <r>
      <rPr>
        <b/>
        <sz val="11"/>
        <rFont val="Calibri"/>
        <family val="2"/>
        <scheme val="minor"/>
      </rPr>
      <t>12,1053€/bruts diaris.</t>
    </r>
  </si>
  <si>
    <t>Redactor/a Ràdio</t>
  </si>
  <si>
    <t xml:space="preserve">Cap de l'àrea de la brigada </t>
  </si>
  <si>
    <t>* COMP.
26 major responsabilitat i dedicació tec. RRHH (JGL 16/05/
23)</t>
  </si>
  <si>
    <t>COMP. 25
major responsabilitat i especial dedicació (JGL 17/01/23)</t>
  </si>
  <si>
    <t>COMP. 25
funcions cap d'unitat administratiu  (DEC20- 2852
26/11/20)</t>
  </si>
  <si>
    <t>COMP. 24
major dedicació unitat ADM (3h/setmanals (antic 2020 i
unificada JGL 1/01/202)</t>
  </si>
  <si>
    <t>COMP. 194
major dedicació PRTR (3h/setmanals JGL 22/4/25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</si>
</sst>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0.00\ &quot;€&quot;;[Red]\-#,##0.00\ &quot;€&quot;"/>
    <numFmt numFmtId="44" formatCode="_-* #,##0.00\ &quot;€&quot;_-;\-* #,##0.00\ &quot;€&quot;_-;_-* &quot;-&quot;??\ &quot;€&quot;_-;_-@_-"/>
    <numFmt numFmtId="164" formatCode="#,##0.00\ \€"/>
    <numFmt numFmtId="165" formatCode="0.00\ \€"/>
    <numFmt numFmtId="166" formatCode="0.00\€"/>
    <numFmt numFmtId="167" formatCode="_-* #,##0.0000\ &quot;€&quot;_-;\-* #,##0.0000\ &quot;€&quot;_-;_-* &quot;-&quot;??\ &quot;€&quot;_-;_-@_-"/>
    <numFmt numFmtId="168" formatCode="0.0000\ \€"/>
    <numFmt numFmtId="169" formatCode="#,##0.00\ &quot;€&quot;"/>
    <numFmt numFmtId="170" formatCode="_-* #,##0.0000\ &quot;€&quot;_-;\-* #,##0.0000\ &quot;€&quot;_-;_-* &quot;-&quot;????\ &quot;€&quot;_-;_-@_-"/>
  </numFmts>
  <fonts count="7"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u/>
      <sz val="11"/>
      <name val="Calibri"/>
      <family val="2"/>
      <scheme val="minor"/>
    </font>
    <font>
      <i/>
      <sz val="11"/>
      <name val="Calibri"/>
      <family val="2"/>
      <scheme val="minor"/>
    </font>
    <font>
      <u/>
      <sz val="11"/>
      <name val="Calibri"/>
      <family val="2"/>
      <scheme val="minor"/>
    </font>
  </fonts>
  <fills count="2">
    <fill>
      <patternFill patternType="none"/>
    </fill>
    <fill>
      <patternFill patternType="gray125"/>
    </fill>
  </fills>
  <borders count="72">
    <border>
      <left/>
      <right/>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bottom style="thin">
        <color rgb="FF000000"/>
      </bottom>
      <diagonal/>
    </border>
    <border>
      <left style="medium">
        <color indexed="64"/>
      </left>
      <right/>
      <top style="medium">
        <color indexed="64"/>
      </top>
      <bottom/>
      <diagonal/>
    </border>
    <border>
      <left/>
      <right/>
      <top style="medium">
        <color indexed="64"/>
      </top>
      <bottom/>
      <diagonal/>
    </border>
    <border>
      <left/>
      <right style="thin">
        <color rgb="FF000000"/>
      </right>
      <top style="medium">
        <color indexed="64"/>
      </top>
      <bottom/>
      <diagonal/>
    </border>
    <border>
      <left style="medium">
        <color indexed="64"/>
      </left>
      <right/>
      <top/>
      <bottom style="thin">
        <color rgb="FF000000"/>
      </bottom>
      <diagonal/>
    </border>
    <border>
      <left style="thin">
        <color rgb="FF000000"/>
      </left>
      <right style="medium">
        <color indexed="64"/>
      </right>
      <top style="thin">
        <color rgb="FF000000"/>
      </top>
      <bottom style="thin">
        <color rgb="FF000000"/>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diagonal/>
    </border>
    <border>
      <left/>
      <right style="medium">
        <color indexed="64"/>
      </right>
      <top/>
      <bottom style="thin">
        <color rgb="FF000000"/>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style="thin">
        <color indexed="64"/>
      </left>
      <right/>
      <top/>
      <bottom/>
      <diagonal/>
    </border>
    <border>
      <left style="medium">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rgb="FF000000"/>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theme="5" tint="0.39997558519241921"/>
      </top>
      <bottom style="thin">
        <color theme="5" tint="0.39997558519241921"/>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rgb="FF000000"/>
      </right>
      <top/>
      <bottom style="thin">
        <color rgb="FF000000"/>
      </bottom>
      <diagonal/>
    </border>
    <border>
      <left/>
      <right style="thin">
        <color indexed="64"/>
      </right>
      <top style="medium">
        <color indexed="64"/>
      </top>
      <bottom/>
      <diagonal/>
    </border>
    <border>
      <left style="medium">
        <color indexed="64"/>
      </left>
      <right style="thin">
        <color rgb="FF000000"/>
      </right>
      <top style="thin">
        <color rgb="FF000000"/>
      </top>
      <bottom/>
      <diagonal/>
    </border>
    <border>
      <left style="thin">
        <color rgb="FF000000"/>
      </left>
      <right style="medium">
        <color indexed="64"/>
      </right>
      <top style="thin">
        <color rgb="FF000000"/>
      </top>
      <bottom/>
      <diagonal/>
    </border>
  </borders>
  <cellStyleXfs count="2">
    <xf numFmtId="0" fontId="0" fillId="0" borderId="0"/>
    <xf numFmtId="44" fontId="1" fillId="0" borderId="0" applyFont="0" applyFill="0" applyBorder="0" applyAlignment="0" applyProtection="0"/>
  </cellStyleXfs>
  <cellXfs count="286">
    <xf numFmtId="0" fontId="0" fillId="0" borderId="0" xfId="0"/>
    <xf numFmtId="0" fontId="2" fillId="0" borderId="0" xfId="0" applyFont="1" applyFill="1" applyAlignment="1">
      <alignment horizontal="left" vertical="top"/>
    </xf>
    <xf numFmtId="0" fontId="3" fillId="0" borderId="14" xfId="0" applyFont="1" applyFill="1" applyBorder="1" applyAlignment="1">
      <alignment horizontal="left" vertical="top" wrapText="1"/>
    </xf>
    <xf numFmtId="0" fontId="3" fillId="0" borderId="5" xfId="0" applyFont="1" applyFill="1" applyBorder="1" applyAlignment="1">
      <alignment horizontal="center" vertical="top" wrapText="1"/>
    </xf>
    <xf numFmtId="0" fontId="2" fillId="0" borderId="0" xfId="0" applyFont="1" applyFill="1" applyAlignment="1">
      <alignment vertical="top" wrapText="1"/>
    </xf>
    <xf numFmtId="0" fontId="2" fillId="0" borderId="0" xfId="0" applyFont="1" applyFill="1" applyBorder="1" applyAlignment="1">
      <alignment horizontal="center" vertical="top" wrapText="1"/>
    </xf>
    <xf numFmtId="0" fontId="2" fillId="0" borderId="0" xfId="0" applyFont="1" applyFill="1" applyBorder="1" applyAlignment="1">
      <alignment vertical="top" wrapText="1"/>
    </xf>
    <xf numFmtId="0" fontId="2" fillId="0" borderId="0" xfId="0" applyFont="1" applyFill="1" applyBorder="1" applyAlignment="1">
      <alignment horizontal="left" vertical="top"/>
    </xf>
    <xf numFmtId="0" fontId="3" fillId="0" borderId="0" xfId="0" applyFont="1" applyFill="1" applyBorder="1" applyAlignment="1">
      <alignment vertical="top" wrapText="1"/>
    </xf>
    <xf numFmtId="0" fontId="3" fillId="0" borderId="47" xfId="0" applyFont="1" applyFill="1" applyBorder="1" applyAlignment="1">
      <alignment horizontal="center" vertical="top" wrapText="1"/>
    </xf>
    <xf numFmtId="0" fontId="3" fillId="0" borderId="48" xfId="0" applyFont="1" applyFill="1" applyBorder="1" applyAlignment="1">
      <alignment horizontal="center" vertical="top" wrapText="1"/>
    </xf>
    <xf numFmtId="0" fontId="3" fillId="0" borderId="49" xfId="0" applyFont="1" applyFill="1" applyBorder="1" applyAlignment="1">
      <alignment horizontal="center" vertical="top" wrapText="1"/>
    </xf>
    <xf numFmtId="0" fontId="3" fillId="0" borderId="45" xfId="0" applyFont="1" applyFill="1" applyBorder="1" applyAlignment="1">
      <alignment horizontal="center" vertical="top" wrapText="1"/>
    </xf>
    <xf numFmtId="0" fontId="3" fillId="0" borderId="54" xfId="0" applyFont="1" applyFill="1" applyBorder="1" applyAlignment="1">
      <alignment horizontal="left" vertical="top" wrapText="1"/>
    </xf>
    <xf numFmtId="0" fontId="3" fillId="0" borderId="55" xfId="0" applyFont="1" applyFill="1" applyBorder="1" applyAlignment="1">
      <alignment horizontal="center" vertical="top" wrapText="1"/>
    </xf>
    <xf numFmtId="0" fontId="3" fillId="0" borderId="56" xfId="0" applyFont="1" applyFill="1" applyBorder="1" applyAlignment="1">
      <alignment horizontal="left" vertical="top" wrapText="1"/>
    </xf>
    <xf numFmtId="0" fontId="3" fillId="0" borderId="57" xfId="0" applyFont="1" applyFill="1" applyBorder="1" applyAlignment="1">
      <alignment horizontal="left" vertical="top" wrapText="1"/>
    </xf>
    <xf numFmtId="0" fontId="3" fillId="0" borderId="10" xfId="0" applyFont="1" applyFill="1" applyBorder="1" applyAlignment="1">
      <alignment horizontal="left" vertical="top" wrapText="1"/>
    </xf>
    <xf numFmtId="44" fontId="2" fillId="0" borderId="5" xfId="0" applyNumberFormat="1" applyFont="1" applyFill="1" applyBorder="1" applyAlignment="1">
      <alignment horizontal="left" wrapText="1"/>
    </xf>
    <xf numFmtId="44" fontId="3" fillId="0" borderId="5" xfId="0" applyNumberFormat="1" applyFont="1" applyFill="1" applyBorder="1" applyAlignment="1">
      <alignment horizontal="center" vertical="top" shrinkToFit="1"/>
    </xf>
    <xf numFmtId="44" fontId="3" fillId="0" borderId="2" xfId="0" applyNumberFormat="1" applyFont="1" applyFill="1" applyBorder="1" applyAlignment="1">
      <alignment horizontal="center" vertical="top" shrinkToFit="1"/>
    </xf>
    <xf numFmtId="44" fontId="3" fillId="0" borderId="10" xfId="0" applyNumberFormat="1" applyFont="1" applyFill="1" applyBorder="1" applyAlignment="1">
      <alignment horizontal="center" vertical="top" shrinkToFit="1"/>
    </xf>
    <xf numFmtId="44" fontId="3" fillId="0" borderId="42" xfId="0" applyNumberFormat="1" applyFont="1" applyFill="1" applyBorder="1" applyAlignment="1">
      <alignment horizontal="right" vertical="top" shrinkToFit="1"/>
    </xf>
    <xf numFmtId="44" fontId="2" fillId="0" borderId="1" xfId="0" applyNumberFormat="1" applyFont="1" applyFill="1" applyBorder="1" applyAlignment="1">
      <alignment horizontal="left" wrapText="1"/>
    </xf>
    <xf numFmtId="44" fontId="2" fillId="0" borderId="10" xfId="0" applyNumberFormat="1" applyFont="1" applyFill="1" applyBorder="1" applyAlignment="1">
      <alignment horizontal="left" wrapText="1"/>
    </xf>
    <xf numFmtId="167" fontId="3" fillId="0" borderId="5" xfId="0" applyNumberFormat="1" applyFont="1" applyFill="1" applyBorder="1" applyAlignment="1">
      <alignment horizontal="center" vertical="top" shrinkToFit="1"/>
    </xf>
    <xf numFmtId="44" fontId="2" fillId="0" borderId="5" xfId="0" applyNumberFormat="1" applyFont="1" applyFill="1" applyBorder="1" applyAlignment="1">
      <alignment horizontal="left" vertical="center" wrapText="1"/>
    </xf>
    <xf numFmtId="44" fontId="3" fillId="0" borderId="60" xfId="1" applyNumberFormat="1" applyFont="1" applyFill="1" applyBorder="1"/>
    <xf numFmtId="44" fontId="2" fillId="0" borderId="1" xfId="0" applyNumberFormat="1" applyFont="1" applyFill="1" applyBorder="1" applyAlignment="1">
      <alignment horizontal="left" vertical="center" wrapText="1"/>
    </xf>
    <xf numFmtId="44" fontId="2" fillId="0" borderId="10" xfId="0" applyNumberFormat="1" applyFont="1" applyFill="1" applyBorder="1" applyAlignment="1">
      <alignment horizontal="left" vertical="center" wrapText="1"/>
    </xf>
    <xf numFmtId="44" fontId="3" fillId="0" borderId="10" xfId="0" applyNumberFormat="1" applyFont="1" applyFill="1" applyBorder="1" applyAlignment="1">
      <alignment horizontal="left" vertical="center" wrapText="1"/>
    </xf>
    <xf numFmtId="0" fontId="2" fillId="0" borderId="58" xfId="0" applyFont="1" applyFill="1" applyBorder="1" applyAlignment="1">
      <alignment horizontal="left" vertical="top"/>
    </xf>
    <xf numFmtId="0" fontId="2" fillId="0" borderId="10" xfId="0" applyFont="1" applyFill="1" applyBorder="1" applyAlignment="1">
      <alignment horizontal="left" vertical="top"/>
    </xf>
    <xf numFmtId="167" fontId="3" fillId="0" borderId="60" xfId="1" applyNumberFormat="1" applyFont="1" applyFill="1" applyBorder="1"/>
    <xf numFmtId="44" fontId="3" fillId="0" borderId="5" xfId="0" applyNumberFormat="1" applyFont="1" applyFill="1" applyBorder="1" applyAlignment="1">
      <alignment horizontal="left" vertical="top" indent="3" shrinkToFit="1"/>
    </xf>
    <xf numFmtId="44" fontId="3" fillId="0" borderId="5" xfId="0" applyNumberFormat="1" applyFont="1" applyFill="1" applyBorder="1" applyAlignment="1">
      <alignment horizontal="left" vertical="top" indent="2" shrinkToFit="1"/>
    </xf>
    <xf numFmtId="44" fontId="2" fillId="0" borderId="40" xfId="0" applyNumberFormat="1" applyFont="1" applyFill="1" applyBorder="1" applyAlignment="1">
      <alignment horizontal="left" wrapText="1"/>
    </xf>
    <xf numFmtId="44" fontId="2" fillId="0" borderId="43" xfId="0" applyNumberFormat="1" applyFont="1" applyFill="1" applyBorder="1" applyAlignment="1">
      <alignment horizontal="left" wrapText="1"/>
    </xf>
    <xf numFmtId="44" fontId="2" fillId="0" borderId="44" xfId="0" applyNumberFormat="1" applyFont="1" applyFill="1" applyBorder="1" applyAlignment="1">
      <alignment horizontal="left" wrapText="1"/>
    </xf>
    <xf numFmtId="44" fontId="2" fillId="0" borderId="6" xfId="0" applyNumberFormat="1" applyFont="1" applyFill="1" applyBorder="1" applyAlignment="1">
      <alignment horizontal="left" wrapText="1"/>
    </xf>
    <xf numFmtId="44" fontId="2" fillId="0" borderId="2" xfId="0" applyNumberFormat="1" applyFont="1" applyFill="1" applyBorder="1" applyAlignment="1">
      <alignment horizontal="left" wrapText="1"/>
    </xf>
    <xf numFmtId="44" fontId="2" fillId="0" borderId="45" xfId="0" applyNumberFormat="1" applyFont="1" applyFill="1" applyBorder="1" applyAlignment="1">
      <alignment horizontal="left" wrapText="1"/>
    </xf>
    <xf numFmtId="44" fontId="2" fillId="0" borderId="51" xfId="0" applyNumberFormat="1" applyFont="1" applyFill="1" applyBorder="1" applyAlignment="1">
      <alignment horizontal="left" wrapText="1"/>
    </xf>
    <xf numFmtId="44" fontId="2" fillId="0" borderId="52" xfId="0" applyNumberFormat="1" applyFont="1" applyFill="1" applyBorder="1" applyAlignment="1">
      <alignment horizontal="left" wrapText="1"/>
    </xf>
    <xf numFmtId="0" fontId="3" fillId="0" borderId="6" xfId="0" applyFont="1" applyFill="1" applyBorder="1" applyAlignment="1">
      <alignment horizontal="center" vertical="top" wrapText="1"/>
    </xf>
    <xf numFmtId="0" fontId="3" fillId="0" borderId="6" xfId="0" applyFont="1" applyFill="1" applyBorder="1" applyAlignment="1">
      <alignment horizontal="left" vertical="top" wrapText="1" indent="1"/>
    </xf>
    <xf numFmtId="0" fontId="3" fillId="0" borderId="40" xfId="0" applyFont="1" applyFill="1" applyBorder="1" applyAlignment="1">
      <alignment horizontal="center" vertical="center" textRotation="180" wrapText="1"/>
    </xf>
    <xf numFmtId="0" fontId="3" fillId="0" borderId="40" xfId="0" applyFont="1" applyFill="1" applyBorder="1" applyAlignment="1">
      <alignment horizontal="center" vertical="top" wrapText="1"/>
    </xf>
    <xf numFmtId="44" fontId="3" fillId="0" borderId="10" xfId="1" applyFont="1" applyFill="1" applyBorder="1" applyProtection="1">
      <protection locked="0"/>
    </xf>
    <xf numFmtId="44" fontId="3" fillId="0" borderId="5" xfId="0" applyNumberFormat="1" applyFont="1" applyFill="1" applyBorder="1" applyAlignment="1">
      <alignment horizontal="left" vertical="center" wrapText="1"/>
    </xf>
    <xf numFmtId="44" fontId="3" fillId="0" borderId="10" xfId="1" applyNumberFormat="1" applyFont="1" applyFill="1" applyBorder="1"/>
    <xf numFmtId="44" fontId="3" fillId="0" borderId="6" xfId="0" applyNumberFormat="1" applyFont="1" applyFill="1" applyBorder="1" applyAlignment="1">
      <alignment horizontal="left" vertical="center" wrapText="1"/>
    </xf>
    <xf numFmtId="44" fontId="3" fillId="0" borderId="1" xfId="1" applyFont="1" applyFill="1" applyBorder="1" applyAlignment="1">
      <alignment horizontal="center" vertical="top" shrinkToFit="1"/>
    </xf>
    <xf numFmtId="44" fontId="3" fillId="0" borderId="40" xfId="0" applyNumberFormat="1" applyFont="1" applyFill="1" applyBorder="1" applyAlignment="1">
      <alignment horizontal="left" vertical="center" wrapText="1"/>
    </xf>
    <xf numFmtId="44" fontId="3" fillId="0" borderId="10" xfId="0" applyNumberFormat="1" applyFont="1" applyFill="1" applyBorder="1" applyAlignment="1">
      <alignment horizontal="left" vertical="top" indent="1" shrinkToFit="1"/>
    </xf>
    <xf numFmtId="44" fontId="3" fillId="0" borderId="10" xfId="1" applyFont="1" applyFill="1" applyBorder="1" applyAlignment="1">
      <alignment horizontal="center" vertical="top" shrinkToFit="1"/>
    </xf>
    <xf numFmtId="44" fontId="3" fillId="0" borderId="10" xfId="1" applyFont="1" applyFill="1" applyBorder="1"/>
    <xf numFmtId="44" fontId="3" fillId="0" borderId="39" xfId="0" applyNumberFormat="1" applyFont="1" applyFill="1" applyBorder="1" applyAlignment="1">
      <alignment horizontal="left" vertical="center" wrapText="1"/>
    </xf>
    <xf numFmtId="44" fontId="3" fillId="0" borderId="53" xfId="0" applyNumberFormat="1" applyFont="1" applyFill="1" applyBorder="1" applyAlignment="1">
      <alignment horizontal="left" vertical="center" wrapText="1"/>
    </xf>
    <xf numFmtId="0" fontId="2" fillId="0" borderId="21" xfId="0" applyFont="1" applyFill="1" applyBorder="1" applyAlignment="1">
      <alignment horizontal="left" vertical="top"/>
    </xf>
    <xf numFmtId="168" fontId="3" fillId="0" borderId="20" xfId="0" applyNumberFormat="1" applyFont="1" applyFill="1" applyBorder="1" applyAlignment="1">
      <alignment horizontal="right" vertical="top" shrinkToFit="1"/>
    </xf>
    <xf numFmtId="168" fontId="3" fillId="0" borderId="10" xfId="0" applyNumberFormat="1" applyFont="1" applyFill="1" applyBorder="1" applyAlignment="1">
      <alignment horizontal="right" vertical="center"/>
    </xf>
    <xf numFmtId="168" fontId="3" fillId="0" borderId="71" xfId="0" applyNumberFormat="1" applyFont="1" applyFill="1" applyBorder="1" applyAlignment="1">
      <alignment horizontal="right" vertical="top" shrinkToFit="1"/>
    </xf>
    <xf numFmtId="0" fontId="2" fillId="0" borderId="23" xfId="0" applyFont="1" applyFill="1" applyBorder="1" applyAlignment="1">
      <alignment horizontal="left" vertical="top"/>
    </xf>
    <xf numFmtId="0" fontId="2" fillId="0" borderId="12" xfId="0" applyFont="1" applyFill="1" applyBorder="1" applyAlignment="1">
      <alignment horizontal="left" vertical="top"/>
    </xf>
    <xf numFmtId="8" fontId="3" fillId="0" borderId="10" xfId="1" applyNumberFormat="1" applyFont="1" applyFill="1" applyBorder="1"/>
    <xf numFmtId="8" fontId="3" fillId="0" borderId="35" xfId="1" applyNumberFormat="1" applyFont="1" applyFill="1" applyBorder="1"/>
    <xf numFmtId="0" fontId="5" fillId="0" borderId="12" xfId="0" applyFont="1" applyFill="1" applyBorder="1" applyAlignment="1"/>
    <xf numFmtId="0" fontId="2" fillId="0" borderId="22" xfId="0" applyFont="1" applyFill="1" applyBorder="1" applyAlignment="1">
      <alignment horizontal="left" vertical="top"/>
    </xf>
    <xf numFmtId="0" fontId="2" fillId="0" borderId="17" xfId="0" applyFont="1" applyFill="1" applyBorder="1" applyAlignment="1">
      <alignment vertical="center" wrapText="1"/>
    </xf>
    <xf numFmtId="167" fontId="2" fillId="0" borderId="17" xfId="0" applyNumberFormat="1" applyFont="1" applyFill="1" applyBorder="1" applyAlignment="1">
      <alignment vertical="center" wrapText="1"/>
    </xf>
    <xf numFmtId="167" fontId="2" fillId="0" borderId="0" xfId="0" applyNumberFormat="1" applyFont="1" applyFill="1" applyBorder="1" applyAlignment="1">
      <alignment horizontal="center" vertical="top" wrapText="1"/>
    </xf>
    <xf numFmtId="0" fontId="3" fillId="0" borderId="0" xfId="0" quotePrefix="1" applyFont="1" applyFill="1" applyBorder="1" applyAlignment="1">
      <alignment vertical="top" wrapText="1"/>
    </xf>
    <xf numFmtId="167" fontId="3" fillId="0" borderId="0" xfId="0" applyNumberFormat="1" applyFont="1" applyFill="1" applyBorder="1" applyAlignment="1">
      <alignment vertical="top" wrapText="1"/>
    </xf>
    <xf numFmtId="0" fontId="3" fillId="0" borderId="11" xfId="0" applyFont="1" applyFill="1" applyBorder="1" applyAlignment="1">
      <alignment horizontal="center" vertical="top" wrapText="1"/>
    </xf>
    <xf numFmtId="167" fontId="3" fillId="0" borderId="46" xfId="0" applyNumberFormat="1" applyFont="1" applyFill="1" applyBorder="1" applyAlignment="1">
      <alignment horizontal="center" vertical="top" wrapText="1"/>
    </xf>
    <xf numFmtId="0" fontId="3" fillId="0" borderId="68" xfId="0" applyFont="1" applyFill="1" applyBorder="1" applyAlignment="1">
      <alignment horizontal="left" vertical="center" wrapText="1" indent="2"/>
    </xf>
    <xf numFmtId="0" fontId="3" fillId="0" borderId="6" xfId="0" applyFont="1" applyFill="1" applyBorder="1" applyAlignment="1">
      <alignment horizontal="center" vertical="center" wrapText="1"/>
    </xf>
    <xf numFmtId="0" fontId="3" fillId="0" borderId="6" xfId="0" applyFont="1" applyFill="1" applyBorder="1" applyAlignment="1">
      <alignment horizontal="left" vertical="center" wrapText="1" indent="2"/>
    </xf>
    <xf numFmtId="167" fontId="3" fillId="0" borderId="54" xfId="0" applyNumberFormat="1" applyFont="1" applyFill="1" applyBorder="1" applyAlignment="1">
      <alignment horizontal="center" vertical="center" wrapText="1"/>
    </xf>
    <xf numFmtId="0" fontId="2" fillId="0" borderId="54" xfId="0" applyFont="1" applyFill="1" applyBorder="1" applyAlignment="1">
      <alignment horizontal="center" vertical="top" wrapText="1"/>
    </xf>
    <xf numFmtId="0" fontId="3" fillId="0" borderId="54" xfId="0" applyFont="1" applyFill="1" applyBorder="1" applyAlignment="1">
      <alignment horizontal="center" vertical="top" wrapText="1"/>
    </xf>
    <xf numFmtId="44" fontId="3" fillId="0" borderId="10" xfId="1" applyFont="1" applyFill="1" applyBorder="1" applyAlignment="1">
      <alignment horizontal="left" vertical="top"/>
    </xf>
    <xf numFmtId="0" fontId="3" fillId="0" borderId="1" xfId="0" applyFont="1" applyFill="1" applyBorder="1" applyAlignment="1">
      <alignment horizontal="center" vertical="top" wrapText="1"/>
    </xf>
    <xf numFmtId="44" fontId="2" fillId="0" borderId="39" xfId="0" applyNumberFormat="1" applyFont="1" applyFill="1" applyBorder="1" applyAlignment="1">
      <alignment horizontal="left" vertical="center" wrapText="1"/>
    </xf>
    <xf numFmtId="167" fontId="3" fillId="0" borderId="6" xfId="0" applyNumberFormat="1" applyFont="1" applyFill="1" applyBorder="1" applyAlignment="1">
      <alignment horizontal="center" vertical="top" shrinkToFit="1"/>
    </xf>
    <xf numFmtId="167" fontId="3" fillId="0" borderId="5" xfId="0" applyNumberFormat="1" applyFont="1" applyFill="1" applyBorder="1" applyAlignment="1">
      <alignment horizontal="right" vertical="top" shrinkToFit="1"/>
    </xf>
    <xf numFmtId="0" fontId="3" fillId="0" borderId="32" xfId="0" applyFont="1" applyFill="1" applyBorder="1" applyAlignment="1">
      <alignment horizontal="left" vertical="top" wrapText="1"/>
    </xf>
    <xf numFmtId="167" fontId="3" fillId="0" borderId="41" xfId="0" applyNumberFormat="1" applyFont="1" applyFill="1" applyBorder="1"/>
    <xf numFmtId="167" fontId="3" fillId="0" borderId="5" xfId="0" applyNumberFormat="1" applyFont="1" applyFill="1" applyBorder="1" applyAlignment="1">
      <alignment horizontal="right" vertical="top" indent="1" shrinkToFit="1"/>
    </xf>
    <xf numFmtId="0" fontId="2" fillId="0" borderId="61" xfId="0" applyFont="1" applyFill="1" applyBorder="1" applyAlignment="1">
      <alignment horizontal="left" vertical="top"/>
    </xf>
    <xf numFmtId="0" fontId="2" fillId="0" borderId="44" xfId="0" applyFont="1" applyFill="1" applyBorder="1" applyAlignment="1">
      <alignment horizontal="left" vertical="top"/>
    </xf>
    <xf numFmtId="0" fontId="2" fillId="0" borderId="62" xfId="0" applyFont="1" applyFill="1" applyBorder="1" applyAlignment="1">
      <alignment horizontal="left" vertical="top"/>
    </xf>
    <xf numFmtId="0" fontId="2" fillId="0" borderId="45" xfId="0" applyFont="1" applyFill="1" applyBorder="1" applyAlignment="1">
      <alignment horizontal="left" vertical="top"/>
    </xf>
    <xf numFmtId="170" fontId="2" fillId="0" borderId="0" xfId="0" applyNumberFormat="1" applyFont="1" applyFill="1" applyAlignment="1">
      <alignment horizontal="left" vertical="top"/>
    </xf>
    <xf numFmtId="167" fontId="3" fillId="0" borderId="40" xfId="0" applyNumberFormat="1" applyFont="1" applyFill="1" applyBorder="1" applyAlignment="1">
      <alignment horizontal="right" vertical="top" shrinkToFit="1"/>
    </xf>
    <xf numFmtId="0" fontId="3" fillId="0" borderId="50" xfId="0" applyFont="1" applyFill="1" applyBorder="1" applyAlignment="1">
      <alignment horizontal="left" vertical="top" wrapText="1"/>
    </xf>
    <xf numFmtId="0" fontId="3" fillId="0" borderId="51" xfId="0" applyFont="1" applyFill="1" applyBorder="1" applyAlignment="1">
      <alignment horizontal="center" vertical="top" wrapText="1"/>
    </xf>
    <xf numFmtId="0" fontId="3" fillId="0" borderId="52" xfId="0" applyFont="1" applyFill="1" applyBorder="1" applyAlignment="1">
      <alignment horizontal="center" vertical="top" wrapText="1"/>
    </xf>
    <xf numFmtId="167" fontId="3" fillId="0" borderId="10" xfId="0" applyNumberFormat="1" applyFont="1" applyFill="1" applyBorder="1" applyAlignment="1">
      <alignment horizontal="right" vertical="top" shrinkToFit="1"/>
    </xf>
    <xf numFmtId="44" fontId="2" fillId="0" borderId="53" xfId="0" applyNumberFormat="1" applyFont="1" applyFill="1" applyBorder="1" applyAlignment="1">
      <alignment horizontal="left" wrapText="1"/>
    </xf>
    <xf numFmtId="167" fontId="2" fillId="0" borderId="0" xfId="0" applyNumberFormat="1" applyFont="1" applyFill="1" applyAlignment="1">
      <alignment horizontal="left" vertical="top"/>
    </xf>
    <xf numFmtId="0" fontId="3" fillId="0" borderId="25" xfId="0" quotePrefix="1" applyFont="1" applyFill="1" applyBorder="1" applyAlignment="1">
      <alignment horizontal="left" vertical="top"/>
    </xf>
    <xf numFmtId="0" fontId="2" fillId="0" borderId="26" xfId="0" applyFont="1" applyFill="1" applyBorder="1" applyAlignment="1">
      <alignment horizontal="left" vertical="top"/>
    </xf>
    <xf numFmtId="167" fontId="2" fillId="0" borderId="26" xfId="0" applyNumberFormat="1" applyFont="1" applyFill="1" applyBorder="1" applyAlignment="1">
      <alignment horizontal="left" vertical="top"/>
    </xf>
    <xf numFmtId="0" fontId="2" fillId="0" borderId="11" xfId="0" applyFont="1" applyFill="1" applyBorder="1" applyAlignment="1">
      <alignment horizontal="left" vertical="top"/>
    </xf>
    <xf numFmtId="0" fontId="3" fillId="0" borderId="2" xfId="0" applyFont="1" applyFill="1" applyBorder="1" applyAlignment="1">
      <alignment horizontal="center" vertical="top" wrapText="1"/>
    </xf>
    <xf numFmtId="0" fontId="3" fillId="0" borderId="14" xfId="0" applyFont="1" applyFill="1" applyBorder="1" applyAlignment="1">
      <alignment horizontal="left" vertical="center" wrapText="1" indent="2"/>
    </xf>
    <xf numFmtId="0" fontId="3" fillId="0" borderId="5" xfId="0" applyFont="1" applyFill="1" applyBorder="1" applyAlignment="1">
      <alignment horizontal="center" vertical="center" textRotation="180" wrapText="1"/>
    </xf>
    <xf numFmtId="167" fontId="3" fillId="0" borderId="5" xfId="0" applyNumberFormat="1" applyFont="1" applyFill="1" applyBorder="1" applyAlignment="1">
      <alignment horizontal="center" vertical="center" textRotation="180" wrapText="1"/>
    </xf>
    <xf numFmtId="0" fontId="3" fillId="0" borderId="5" xfId="0" applyFont="1" applyFill="1" applyBorder="1" applyAlignment="1">
      <alignment horizontal="center" vertical="center" wrapText="1"/>
    </xf>
    <xf numFmtId="0" fontId="3" fillId="0" borderId="5" xfId="1" applyNumberFormat="1" applyFont="1" applyFill="1" applyBorder="1" applyAlignment="1">
      <alignment horizontal="center" vertical="top" shrinkToFit="1"/>
    </xf>
    <xf numFmtId="44" fontId="3" fillId="0" borderId="39" xfId="0" applyNumberFormat="1" applyFont="1" applyFill="1" applyBorder="1" applyAlignment="1">
      <alignment horizontal="center" vertical="top" shrinkToFit="1"/>
    </xf>
    <xf numFmtId="44" fontId="3" fillId="0" borderId="1" xfId="0" applyNumberFormat="1" applyFont="1" applyFill="1" applyBorder="1" applyAlignment="1">
      <alignment horizontal="left" vertical="center" wrapText="1"/>
    </xf>
    <xf numFmtId="44" fontId="3" fillId="0" borderId="15" xfId="0" applyNumberFormat="1" applyFont="1" applyFill="1" applyBorder="1" applyAlignment="1">
      <alignment horizontal="right" vertical="top" indent="2" shrinkToFit="1"/>
    </xf>
    <xf numFmtId="44" fontId="3" fillId="0" borderId="44" xfId="1" applyFont="1" applyFill="1" applyBorder="1" applyAlignment="1">
      <alignment horizontal="center" vertical="top" shrinkToFit="1"/>
    </xf>
    <xf numFmtId="44" fontId="3" fillId="0" borderId="44" xfId="1" applyFont="1" applyFill="1" applyBorder="1"/>
    <xf numFmtId="44" fontId="3" fillId="0" borderId="63" xfId="0" applyNumberFormat="1" applyFont="1" applyFill="1" applyBorder="1" applyAlignment="1">
      <alignment horizontal="center" vertical="top" shrinkToFit="1"/>
    </xf>
    <xf numFmtId="44" fontId="3" fillId="0" borderId="4" xfId="0" applyNumberFormat="1"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5" xfId="1" applyNumberFormat="1" applyFont="1" applyFill="1" applyBorder="1" applyAlignment="1">
      <alignment horizontal="center" vertical="center" shrinkToFit="1"/>
    </xf>
    <xf numFmtId="44" fontId="3" fillId="0" borderId="10" xfId="1" applyFont="1" applyFill="1" applyBorder="1" applyAlignment="1">
      <alignment vertical="top"/>
    </xf>
    <xf numFmtId="0" fontId="2" fillId="0" borderId="0" xfId="0" applyFont="1" applyFill="1" applyAlignment="1">
      <alignment horizontal="left" vertical="center"/>
    </xf>
    <xf numFmtId="44" fontId="3" fillId="0" borderId="5" xfId="1" applyFont="1" applyFill="1" applyBorder="1" applyAlignment="1">
      <alignment horizontal="left" vertical="center" wrapText="1" shrinkToFit="1"/>
    </xf>
    <xf numFmtId="44" fontId="3" fillId="0" borderId="5" xfId="0" applyNumberFormat="1" applyFont="1" applyFill="1" applyBorder="1" applyAlignment="1">
      <alignment horizontal="left" vertical="center" shrinkToFit="1"/>
    </xf>
    <xf numFmtId="44" fontId="3" fillId="0" borderId="0" xfId="0" applyNumberFormat="1" applyFont="1" applyFill="1" applyAlignment="1">
      <alignment vertical="top"/>
    </xf>
    <xf numFmtId="44" fontId="3" fillId="0" borderId="10" xfId="0" applyNumberFormat="1" applyFont="1" applyFill="1" applyBorder="1" applyAlignment="1">
      <alignment vertical="center"/>
    </xf>
    <xf numFmtId="44" fontId="3" fillId="0" borderId="60" xfId="1" applyNumberFormat="1" applyFont="1" applyFill="1" applyBorder="1" applyAlignment="1">
      <alignment vertical="center"/>
    </xf>
    <xf numFmtId="44" fontId="3" fillId="0" borderId="63" xfId="0" applyNumberFormat="1" applyFont="1" applyFill="1" applyBorder="1" applyAlignment="1">
      <alignment horizontal="left" vertical="center" wrapText="1"/>
    </xf>
    <xf numFmtId="44" fontId="3" fillId="0" borderId="64" xfId="0" applyNumberFormat="1" applyFont="1" applyFill="1" applyBorder="1" applyAlignment="1">
      <alignment horizontal="left" vertical="center" wrapText="1"/>
    </xf>
    <xf numFmtId="44" fontId="3" fillId="0" borderId="10" xfId="0" applyNumberFormat="1" applyFont="1" applyFill="1" applyBorder="1" applyAlignment="1">
      <alignment vertical="top"/>
    </xf>
    <xf numFmtId="0" fontId="3" fillId="0" borderId="51" xfId="1" applyNumberFormat="1" applyFont="1" applyFill="1" applyBorder="1" applyAlignment="1">
      <alignment horizontal="center" vertical="top" shrinkToFit="1"/>
    </xf>
    <xf numFmtId="44" fontId="3" fillId="0" borderId="51" xfId="0" applyNumberFormat="1" applyFont="1" applyFill="1" applyBorder="1" applyAlignment="1">
      <alignment horizontal="left" vertical="center" wrapText="1"/>
    </xf>
    <xf numFmtId="44" fontId="3" fillId="0" borderId="52" xfId="0" applyNumberFormat="1" applyFont="1" applyFill="1" applyBorder="1" applyAlignment="1">
      <alignment horizontal="left" vertical="center" wrapText="1"/>
    </xf>
    <xf numFmtId="0" fontId="2" fillId="0" borderId="24" xfId="0" applyFont="1" applyFill="1" applyBorder="1" applyAlignment="1">
      <alignment horizontal="left" vertical="top"/>
    </xf>
    <xf numFmtId="167" fontId="2" fillId="0" borderId="21" xfId="0" applyNumberFormat="1" applyFont="1" applyFill="1" applyBorder="1" applyAlignment="1">
      <alignment horizontal="left" vertical="top"/>
    </xf>
    <xf numFmtId="0" fontId="3" fillId="0" borderId="23" xfId="0" applyFont="1" applyFill="1" applyBorder="1" applyAlignment="1">
      <alignment vertical="top" wrapText="1"/>
    </xf>
    <xf numFmtId="0" fontId="3" fillId="0" borderId="10" xfId="0" applyFont="1" applyFill="1" applyBorder="1" applyAlignment="1">
      <alignment horizontal="center" vertical="top" wrapText="1"/>
    </xf>
    <xf numFmtId="167" fontId="3" fillId="0" borderId="10" xfId="0" applyNumberFormat="1" applyFont="1" applyFill="1" applyBorder="1" applyAlignment="1">
      <alignment horizontal="center" vertical="top" wrapText="1"/>
    </xf>
    <xf numFmtId="0" fontId="3" fillId="0" borderId="33" xfId="0" applyFont="1" applyFill="1" applyBorder="1" applyAlignment="1">
      <alignment horizontal="center" vertical="top" wrapText="1"/>
    </xf>
    <xf numFmtId="165" fontId="3" fillId="0" borderId="10" xfId="0" applyNumberFormat="1" applyFont="1" applyFill="1" applyBorder="1" applyAlignment="1">
      <alignment horizontal="center" vertical="top" shrinkToFit="1"/>
    </xf>
    <xf numFmtId="44" fontId="3" fillId="0" borderId="10" xfId="1" applyFont="1" applyFill="1" applyBorder="1" applyAlignment="1">
      <alignment horizontal="center" vertical="center" wrapText="1" shrinkToFit="1"/>
    </xf>
    <xf numFmtId="165" fontId="3" fillId="0" borderId="33" xfId="0" applyNumberFormat="1" applyFont="1" applyFill="1" applyBorder="1" applyAlignment="1">
      <alignment horizontal="center" vertical="top" shrinkToFit="1"/>
    </xf>
    <xf numFmtId="44" fontId="3" fillId="0" borderId="10" xfId="1" applyFont="1" applyFill="1" applyBorder="1" applyAlignment="1">
      <alignment horizontal="center" vertical="center" wrapText="1"/>
    </xf>
    <xf numFmtId="0" fontId="3" fillId="0" borderId="34" xfId="0" applyFont="1" applyFill="1" applyBorder="1" applyAlignment="1">
      <alignment horizontal="left" vertical="top" wrapText="1"/>
    </xf>
    <xf numFmtId="164" fontId="3" fillId="0" borderId="35" xfId="0" applyNumberFormat="1" applyFont="1" applyFill="1" applyBorder="1" applyAlignment="1">
      <alignment horizontal="center" vertical="top" shrinkToFit="1"/>
    </xf>
    <xf numFmtId="44" fontId="3" fillId="0" borderId="35" xfId="0" applyNumberFormat="1" applyFont="1" applyFill="1" applyBorder="1" applyAlignment="1">
      <alignment horizontal="center" vertical="center" wrapText="1" shrinkToFit="1"/>
    </xf>
    <xf numFmtId="164" fontId="3" fillId="0" borderId="36" xfId="0" applyNumberFormat="1" applyFont="1" applyFill="1" applyBorder="1" applyAlignment="1">
      <alignment horizontal="center" vertical="top" shrinkToFit="1"/>
    </xf>
    <xf numFmtId="0" fontId="2" fillId="0" borderId="13" xfId="0" applyFont="1" applyFill="1" applyBorder="1" applyAlignment="1">
      <alignment horizontal="left" vertical="top"/>
    </xf>
    <xf numFmtId="167" fontId="2" fillId="0" borderId="0" xfId="0" applyNumberFormat="1" applyFont="1" applyFill="1" applyBorder="1" applyAlignment="1">
      <alignment horizontal="left" vertical="top"/>
    </xf>
    <xf numFmtId="0" fontId="3" fillId="0" borderId="20" xfId="0" applyFont="1" applyFill="1" applyBorder="1" applyAlignment="1">
      <alignment horizontal="left" vertical="top" wrapText="1"/>
    </xf>
    <xf numFmtId="0" fontId="3" fillId="0" borderId="70" xfId="0" applyFont="1" applyFill="1" applyBorder="1" applyAlignment="1">
      <alignment horizontal="left" vertical="top" wrapText="1"/>
    </xf>
    <xf numFmtId="0" fontId="3" fillId="0" borderId="16" xfId="0" applyFont="1" applyFill="1" applyBorder="1" applyAlignment="1">
      <alignment horizontal="left" vertical="top" wrapText="1"/>
    </xf>
    <xf numFmtId="165" fontId="3" fillId="0" borderId="17" xfId="0" applyNumberFormat="1" applyFont="1" applyFill="1" applyBorder="1" applyAlignment="1">
      <alignment horizontal="right" vertical="top" shrinkToFit="1"/>
    </xf>
    <xf numFmtId="0" fontId="2" fillId="0" borderId="17" xfId="0" applyFont="1" applyFill="1" applyBorder="1" applyAlignment="1">
      <alignment horizontal="left" vertical="top"/>
    </xf>
    <xf numFmtId="167" fontId="2" fillId="0" borderId="17" xfId="0" applyNumberFormat="1" applyFont="1" applyFill="1" applyBorder="1" applyAlignment="1">
      <alignment horizontal="left" vertical="top"/>
    </xf>
    <xf numFmtId="0" fontId="3" fillId="0" borderId="29" xfId="0" applyFont="1" applyFill="1" applyBorder="1" applyAlignment="1">
      <alignment vertical="top" wrapText="1"/>
    </xf>
    <xf numFmtId="0" fontId="3" fillId="0" borderId="30" xfId="0" applyFont="1" applyFill="1" applyBorder="1" applyAlignment="1">
      <alignment horizontal="center" vertical="top" wrapText="1"/>
    </xf>
    <xf numFmtId="0" fontId="3" fillId="0" borderId="32" xfId="0" applyFont="1" applyFill="1" applyBorder="1" applyAlignment="1">
      <alignment vertical="top" wrapText="1"/>
    </xf>
    <xf numFmtId="169" fontId="3" fillId="0" borderId="10" xfId="1" applyNumberFormat="1" applyFont="1" applyFill="1" applyBorder="1" applyAlignment="1" applyProtection="1">
      <alignment horizontal="center" vertical="center"/>
      <protection locked="0"/>
    </xf>
    <xf numFmtId="0" fontId="3" fillId="0" borderId="34" xfId="0" applyFont="1" applyFill="1" applyBorder="1" applyAlignment="1">
      <alignment vertical="top" wrapText="1"/>
    </xf>
    <xf numFmtId="169" fontId="3" fillId="0" borderId="35" xfId="0" applyNumberFormat="1" applyFont="1" applyFill="1" applyBorder="1" applyAlignment="1">
      <alignment horizontal="center" vertical="center" shrinkToFit="1"/>
    </xf>
    <xf numFmtId="166" fontId="3" fillId="0" borderId="0" xfId="0" applyNumberFormat="1" applyFont="1" applyFill="1" applyBorder="1" applyAlignment="1">
      <alignment vertical="top" shrinkToFit="1"/>
    </xf>
    <xf numFmtId="0" fontId="3" fillId="0" borderId="29" xfId="0" applyFont="1" applyFill="1" applyBorder="1" applyAlignment="1">
      <alignment vertical="center"/>
    </xf>
    <xf numFmtId="0" fontId="3" fillId="0" borderId="30" xfId="0" applyFont="1" applyFill="1" applyBorder="1" applyAlignment="1">
      <alignment vertical="center"/>
    </xf>
    <xf numFmtId="167" fontId="3" fillId="0" borderId="30" xfId="0" applyNumberFormat="1" applyFont="1" applyFill="1" applyBorder="1" applyAlignment="1">
      <alignment vertical="center" wrapText="1"/>
    </xf>
    <xf numFmtId="0" fontId="3" fillId="0" borderId="32" xfId="0" applyFont="1" applyFill="1" applyBorder="1" applyAlignment="1">
      <alignment vertical="center"/>
    </xf>
    <xf numFmtId="0" fontId="3" fillId="0" borderId="10" xfId="0" applyFont="1" applyFill="1" applyBorder="1" applyAlignment="1">
      <alignment vertical="center"/>
    </xf>
    <xf numFmtId="44" fontId="3" fillId="0" borderId="10" xfId="0" applyNumberFormat="1" applyFont="1" applyFill="1" applyBorder="1" applyAlignment="1">
      <alignment horizontal="center" vertical="center"/>
    </xf>
    <xf numFmtId="0" fontId="3" fillId="0" borderId="34" xfId="0" applyFont="1" applyFill="1" applyBorder="1" applyAlignment="1">
      <alignment vertical="center"/>
    </xf>
    <xf numFmtId="0" fontId="3" fillId="0" borderId="35" xfId="0" applyFont="1" applyFill="1" applyBorder="1" applyAlignment="1">
      <alignment vertical="center"/>
    </xf>
    <xf numFmtId="44" fontId="3" fillId="0" borderId="35" xfId="0" applyNumberFormat="1" applyFont="1"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167" fontId="3" fillId="0" borderId="30" xfId="0" applyNumberFormat="1" applyFont="1" applyFill="1" applyBorder="1" applyAlignment="1">
      <alignment horizontal="center" vertical="center" wrapText="1"/>
    </xf>
    <xf numFmtId="0" fontId="3" fillId="0" borderId="31" xfId="0" applyFont="1" applyFill="1" applyBorder="1" applyAlignment="1">
      <alignment horizontal="center" vertical="center" wrapText="1"/>
    </xf>
    <xf numFmtId="8" fontId="3" fillId="0" borderId="10" xfId="0" applyNumberFormat="1" applyFont="1" applyFill="1" applyBorder="1" applyAlignment="1">
      <alignment horizontal="right" vertical="center"/>
    </xf>
    <xf numFmtId="8" fontId="3" fillId="0" borderId="33" xfId="0" applyNumberFormat="1" applyFont="1" applyFill="1" applyBorder="1" applyAlignment="1">
      <alignment horizontal="right" vertical="center"/>
    </xf>
    <xf numFmtId="8" fontId="3" fillId="0" borderId="36" xfId="0" applyNumberFormat="1" applyFont="1" applyFill="1" applyBorder="1" applyAlignment="1">
      <alignment horizontal="right" vertical="center"/>
    </xf>
    <xf numFmtId="0" fontId="5" fillId="0" borderId="0" xfId="0" applyFont="1" applyFill="1" applyAlignment="1"/>
    <xf numFmtId="0" fontId="2" fillId="0" borderId="16" xfId="0" applyFont="1" applyFill="1" applyBorder="1" applyAlignment="1">
      <alignment horizontal="left" vertical="top"/>
    </xf>
    <xf numFmtId="0" fontId="3" fillId="0" borderId="16" xfId="0" quotePrefix="1" applyFont="1" applyFill="1" applyBorder="1" applyAlignment="1">
      <alignment horizontal="left" vertical="top"/>
    </xf>
    <xf numFmtId="0" fontId="3" fillId="0" borderId="17" xfId="0" applyFont="1" applyFill="1" applyBorder="1" applyAlignment="1">
      <alignment horizontal="left" vertical="top"/>
    </xf>
    <xf numFmtId="167" fontId="3" fillId="0" borderId="17" xfId="0" applyNumberFormat="1" applyFont="1" applyFill="1" applyBorder="1" applyAlignment="1">
      <alignment horizontal="left" vertical="top"/>
    </xf>
    <xf numFmtId="0" fontId="3" fillId="0" borderId="22" xfId="0" applyFont="1" applyFill="1" applyBorder="1" applyAlignment="1">
      <alignment horizontal="left" vertical="top"/>
    </xf>
    <xf numFmtId="0" fontId="3" fillId="0" borderId="10" xfId="0" applyFont="1" applyFill="1" applyBorder="1" applyAlignment="1">
      <alignment horizontal="center" vertical="center" wrapText="1"/>
    </xf>
    <xf numFmtId="167" fontId="3" fillId="0" borderId="10" xfId="0" applyNumberFormat="1" applyFont="1" applyFill="1" applyBorder="1" applyAlignment="1">
      <alignment horizontal="center" vertical="center" wrapText="1"/>
    </xf>
    <xf numFmtId="0" fontId="3" fillId="0" borderId="10" xfId="0" applyFont="1" applyFill="1" applyBorder="1" applyAlignment="1">
      <alignment vertical="center" wrapText="1"/>
    </xf>
    <xf numFmtId="8" fontId="3" fillId="0" borderId="10" xfId="0" applyNumberFormat="1" applyFont="1" applyFill="1" applyBorder="1" applyAlignment="1">
      <alignment horizontal="right" vertical="center" wrapText="1"/>
    </xf>
    <xf numFmtId="167" fontId="3" fillId="0" borderId="10" xfId="0" applyNumberFormat="1" applyFont="1" applyFill="1" applyBorder="1" applyAlignment="1">
      <alignment horizontal="right" vertical="center" wrapText="1"/>
    </xf>
    <xf numFmtId="0" fontId="2" fillId="0" borderId="10" xfId="0" applyFont="1" applyFill="1" applyBorder="1" applyAlignment="1">
      <alignment vertical="center" wrapText="1"/>
    </xf>
    <xf numFmtId="0" fontId="3" fillId="0" borderId="0" xfId="0" applyFont="1" applyFill="1" applyAlignment="1">
      <alignment horizontal="left" vertical="top"/>
    </xf>
    <xf numFmtId="0" fontId="2" fillId="0" borderId="10" xfId="0" applyFont="1" applyFill="1" applyBorder="1" applyAlignment="1">
      <alignment vertical="center" wrapText="1"/>
    </xf>
    <xf numFmtId="0" fontId="3" fillId="0" borderId="10" xfId="0" applyFont="1" applyFill="1" applyBorder="1" applyAlignment="1">
      <alignment horizontal="center" vertical="center" wrapText="1"/>
    </xf>
    <xf numFmtId="0" fontId="5" fillId="0" borderId="13"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23" xfId="0" applyFont="1" applyFill="1" applyBorder="1" applyAlignment="1">
      <alignment horizontal="left" vertical="top" wrapText="1"/>
    </xf>
    <xf numFmtId="0" fontId="5" fillId="0" borderId="24"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24" xfId="0" applyFont="1" applyFill="1" applyBorder="1" applyAlignment="1">
      <alignment horizontal="left" vertical="top" wrapText="1"/>
    </xf>
    <xf numFmtId="0" fontId="3" fillId="0" borderId="10" xfId="0" applyFont="1" applyFill="1" applyBorder="1" applyAlignment="1">
      <alignment vertical="center" wrapText="1"/>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0" fontId="3" fillId="0" borderId="22" xfId="0" applyFont="1" applyFill="1" applyBorder="1" applyAlignment="1">
      <alignment horizontal="left" vertical="center"/>
    </xf>
    <xf numFmtId="0" fontId="2" fillId="0" borderId="25" xfId="0" applyFont="1" applyFill="1" applyBorder="1" applyAlignment="1">
      <alignment horizontal="left" vertical="center"/>
    </xf>
    <xf numFmtId="0" fontId="2" fillId="0" borderId="26" xfId="0" applyFont="1" applyFill="1" applyBorder="1" applyAlignment="1">
      <alignment horizontal="left" vertical="center"/>
    </xf>
    <xf numFmtId="0" fontId="2" fillId="0" borderId="11" xfId="0" applyFont="1" applyFill="1" applyBorder="1" applyAlignment="1">
      <alignment horizontal="left" vertical="center"/>
    </xf>
    <xf numFmtId="0" fontId="2" fillId="0" borderId="13"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5" fillId="0" borderId="24" xfId="0" applyFont="1" applyFill="1" applyBorder="1" applyAlignment="1">
      <alignment horizontal="left" wrapText="1"/>
    </xf>
    <xf numFmtId="0" fontId="5" fillId="0" borderId="21" xfId="0" applyFont="1" applyFill="1" applyBorder="1" applyAlignment="1">
      <alignment horizontal="left"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6" xfId="0" quotePrefix="1"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30" xfId="0" applyFont="1" applyFill="1" applyBorder="1" applyAlignment="1">
      <alignment vertical="center" wrapText="1"/>
    </xf>
    <xf numFmtId="0" fontId="3" fillId="0" borderId="31" xfId="0" applyFont="1" applyFill="1" applyBorder="1" applyAlignment="1">
      <alignment vertical="center" wrapText="1"/>
    </xf>
    <xf numFmtId="8" fontId="3" fillId="0" borderId="10" xfId="0" applyNumberFormat="1" applyFont="1" applyFill="1" applyBorder="1" applyAlignment="1">
      <alignment horizontal="center" vertical="center"/>
    </xf>
    <xf numFmtId="8" fontId="3" fillId="0" borderId="33" xfId="0" applyNumberFormat="1" applyFont="1" applyFill="1" applyBorder="1" applyAlignment="1">
      <alignment horizontal="center" vertical="center"/>
    </xf>
    <xf numFmtId="8" fontId="3" fillId="0" borderId="35" xfId="0" applyNumberFormat="1" applyFont="1" applyFill="1" applyBorder="1" applyAlignment="1">
      <alignment horizontal="center" vertical="center"/>
    </xf>
    <xf numFmtId="8" fontId="3" fillId="0" borderId="36" xfId="0" applyNumberFormat="1" applyFont="1" applyFill="1" applyBorder="1" applyAlignment="1">
      <alignment horizontal="center" vertical="center"/>
    </xf>
    <xf numFmtId="0" fontId="3" fillId="0" borderId="25" xfId="0" quotePrefix="1" applyFont="1" applyFill="1" applyBorder="1" applyAlignment="1">
      <alignment horizontal="left" vertical="center" wrapText="1"/>
    </xf>
    <xf numFmtId="0" fontId="3" fillId="0" borderId="26" xfId="0" quotePrefix="1" applyFont="1" applyFill="1" applyBorder="1" applyAlignment="1">
      <alignment horizontal="left" vertical="center" wrapText="1"/>
    </xf>
    <xf numFmtId="0" fontId="3" fillId="0" borderId="11" xfId="0" quotePrefix="1" applyFont="1" applyFill="1" applyBorder="1" applyAlignment="1">
      <alignment horizontal="left" vertical="center" wrapText="1"/>
    </xf>
    <xf numFmtId="0" fontId="2" fillId="0" borderId="24"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3" fillId="0" borderId="29" xfId="0" quotePrefix="1" applyFont="1" applyFill="1" applyBorder="1" applyAlignment="1">
      <alignment horizontal="center" vertical="top" wrapText="1"/>
    </xf>
    <xf numFmtId="0" fontId="3" fillId="0" borderId="30" xfId="0" applyFont="1" applyFill="1" applyBorder="1" applyAlignment="1">
      <alignment horizontal="center" vertical="top" wrapText="1"/>
    </xf>
    <xf numFmtId="0" fontId="3" fillId="0" borderId="31" xfId="0" applyFont="1" applyFill="1" applyBorder="1" applyAlignment="1">
      <alignment horizontal="center" vertical="top" wrapText="1"/>
    </xf>
    <xf numFmtId="0" fontId="3" fillId="0" borderId="27" xfId="0" quotePrefix="1" applyFont="1" applyFill="1" applyBorder="1" applyAlignment="1">
      <alignment horizontal="center" vertical="top" wrapText="1"/>
    </xf>
    <xf numFmtId="0" fontId="3" fillId="0" borderId="28" xfId="0" applyFont="1" applyFill="1" applyBorder="1" applyAlignment="1">
      <alignment horizontal="center" vertical="top" wrapText="1"/>
    </xf>
    <xf numFmtId="0" fontId="2" fillId="0" borderId="25"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13" xfId="0" applyFont="1" applyFill="1" applyBorder="1" applyAlignment="1">
      <alignment vertical="top" wrapText="1"/>
    </xf>
    <xf numFmtId="0" fontId="2" fillId="0" borderId="0" xfId="0" applyFont="1" applyFill="1" applyBorder="1" applyAlignment="1">
      <alignment vertical="top" wrapText="1"/>
    </xf>
    <xf numFmtId="0" fontId="2" fillId="0" borderId="25" xfId="0" applyFont="1" applyFill="1" applyBorder="1" applyAlignment="1">
      <alignment vertical="top" wrapText="1"/>
    </xf>
    <xf numFmtId="0" fontId="2" fillId="0" borderId="26" xfId="0" applyFont="1" applyFill="1" applyBorder="1" applyAlignment="1">
      <alignment vertical="top" wrapText="1"/>
    </xf>
    <xf numFmtId="0" fontId="2" fillId="0" borderId="11" xfId="0" applyFont="1" applyFill="1" applyBorder="1" applyAlignment="1">
      <alignment vertical="top" wrapText="1"/>
    </xf>
    <xf numFmtId="0" fontId="2" fillId="0" borderId="16" xfId="0" applyFont="1" applyFill="1" applyBorder="1" applyAlignment="1">
      <alignment horizontal="center" vertical="top" wrapText="1"/>
    </xf>
    <xf numFmtId="0" fontId="2" fillId="0" borderId="17" xfId="0" applyFont="1" applyFill="1" applyBorder="1" applyAlignment="1">
      <alignment horizontal="center" vertical="top" wrapText="1"/>
    </xf>
    <xf numFmtId="0" fontId="2" fillId="0" borderId="22" xfId="0" applyFont="1" applyFill="1" applyBorder="1" applyAlignment="1">
      <alignment horizontal="center" vertical="top" wrapText="1"/>
    </xf>
    <xf numFmtId="0" fontId="2" fillId="0" borderId="13" xfId="0" quotePrefix="1" applyFont="1" applyFill="1" applyBorder="1" applyAlignment="1">
      <alignment horizontal="left" vertical="top" wrapText="1"/>
    </xf>
    <xf numFmtId="0" fontId="3" fillId="0" borderId="37" xfId="0" applyFont="1" applyFill="1" applyBorder="1" applyAlignment="1">
      <alignment horizontal="left" vertical="top" wrapText="1" indent="2"/>
    </xf>
    <xf numFmtId="0" fontId="3" fillId="0" borderId="26" xfId="0" applyFont="1" applyFill="1" applyBorder="1" applyAlignment="1">
      <alignment horizontal="left" vertical="top" wrapText="1" indent="2"/>
    </xf>
    <xf numFmtId="0" fontId="3" fillId="0" borderId="38" xfId="0" applyFont="1" applyFill="1" applyBorder="1" applyAlignment="1">
      <alignment horizontal="left" vertical="top" wrapText="1" indent="2"/>
    </xf>
    <xf numFmtId="0" fontId="3" fillId="0" borderId="37" xfId="0" applyFont="1" applyFill="1" applyBorder="1" applyAlignment="1">
      <alignment horizontal="center" vertical="top" wrapText="1"/>
    </xf>
    <xf numFmtId="0" fontId="3" fillId="0" borderId="26" xfId="0" applyFont="1" applyFill="1" applyBorder="1" applyAlignment="1">
      <alignment horizontal="center" vertical="top" wrapText="1"/>
    </xf>
    <xf numFmtId="166" fontId="3" fillId="0" borderId="10" xfId="0" applyNumberFormat="1" applyFont="1" applyFill="1" applyBorder="1" applyAlignment="1">
      <alignment horizontal="center" vertical="top" shrinkToFit="1"/>
    </xf>
    <xf numFmtId="166" fontId="3" fillId="0" borderId="33" xfId="0" applyNumberFormat="1" applyFont="1" applyFill="1" applyBorder="1" applyAlignment="1">
      <alignment horizontal="center" vertical="top" shrinkToFit="1"/>
    </xf>
    <xf numFmtId="0" fontId="2" fillId="0" borderId="25" xfId="0" quotePrefix="1" applyFont="1" applyFill="1" applyBorder="1" applyAlignment="1">
      <alignment vertical="top" wrapText="1"/>
    </xf>
    <xf numFmtId="166" fontId="3" fillId="0" borderId="35" xfId="0" applyNumberFormat="1" applyFont="1" applyFill="1" applyBorder="1" applyAlignment="1">
      <alignment horizontal="center" vertical="top" shrinkToFit="1"/>
    </xf>
    <xf numFmtId="166" fontId="3" fillId="0" borderId="36" xfId="0" applyNumberFormat="1" applyFont="1" applyFill="1" applyBorder="1" applyAlignment="1">
      <alignment horizontal="center" vertical="top" shrinkToFit="1"/>
    </xf>
    <xf numFmtId="166" fontId="3" fillId="0" borderId="58" xfId="0" applyNumberFormat="1" applyFont="1" applyFill="1" applyBorder="1" applyAlignment="1">
      <alignment horizontal="center" vertical="top" shrinkToFit="1"/>
    </xf>
    <xf numFmtId="166" fontId="3" fillId="0" borderId="59" xfId="0" applyNumberFormat="1" applyFont="1" applyFill="1" applyBorder="1" applyAlignment="1">
      <alignment horizontal="center" vertical="top" shrinkToFi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1" fontId="3" fillId="0" borderId="16" xfId="0" applyNumberFormat="1" applyFont="1" applyFill="1" applyBorder="1" applyAlignment="1">
      <alignment horizontal="left" vertical="center" shrinkToFit="1"/>
    </xf>
    <xf numFmtId="1" fontId="3" fillId="0" borderId="17" xfId="0" applyNumberFormat="1" applyFont="1" applyFill="1" applyBorder="1" applyAlignment="1">
      <alignment horizontal="left" vertical="center" shrinkToFit="1"/>
    </xf>
    <xf numFmtId="1" fontId="3" fillId="0" borderId="18" xfId="0" applyNumberFormat="1" applyFont="1" applyFill="1" applyBorder="1" applyAlignment="1">
      <alignment horizontal="left" vertical="center" shrinkToFit="1"/>
    </xf>
    <xf numFmtId="1" fontId="3" fillId="0" borderId="19" xfId="0" applyNumberFormat="1" applyFont="1" applyFill="1" applyBorder="1" applyAlignment="1">
      <alignment horizontal="left" vertical="center" shrinkToFit="1"/>
    </xf>
    <xf numFmtId="1" fontId="3" fillId="0" borderId="3" xfId="0" applyNumberFormat="1" applyFont="1" applyFill="1" applyBorder="1" applyAlignment="1">
      <alignment horizontal="left" vertical="center" shrinkToFit="1"/>
    </xf>
    <xf numFmtId="1" fontId="3" fillId="0" borderId="4" xfId="0" applyNumberFormat="1" applyFont="1" applyFill="1" applyBorder="1" applyAlignment="1">
      <alignment horizontal="left" vertical="center" shrinkToFit="1"/>
    </xf>
    <xf numFmtId="0" fontId="3" fillId="0" borderId="0" xfId="0" applyFont="1" applyFill="1" applyAlignment="1">
      <alignment horizontal="center" vertical="top" wrapText="1"/>
    </xf>
    <xf numFmtId="1" fontId="3" fillId="0" borderId="17" xfId="0" applyNumberFormat="1" applyFont="1" applyFill="1" applyBorder="1" applyAlignment="1">
      <alignment horizontal="left" vertical="top" indent="5" shrinkToFit="1"/>
    </xf>
    <xf numFmtId="1" fontId="3" fillId="0" borderId="69" xfId="0" applyNumberFormat="1" applyFont="1" applyFill="1" applyBorder="1" applyAlignment="1">
      <alignment horizontal="left" vertical="top" indent="5" shrinkToFit="1"/>
    </xf>
    <xf numFmtId="1" fontId="3" fillId="0" borderId="66" xfId="0" applyNumberFormat="1" applyFont="1" applyFill="1" applyBorder="1" applyAlignment="1">
      <alignment horizontal="left" vertical="top" indent="5" shrinkToFit="1"/>
    </xf>
    <xf numFmtId="1" fontId="3" fillId="0" borderId="67" xfId="0" applyNumberFormat="1" applyFont="1" applyFill="1" applyBorder="1" applyAlignment="1">
      <alignment horizontal="left" vertical="top" indent="5" shrinkToFit="1"/>
    </xf>
    <xf numFmtId="0" fontId="2" fillId="0" borderId="58" xfId="0" applyFont="1" applyFill="1" applyBorder="1" applyAlignment="1">
      <alignment horizontal="center" vertical="top" wrapText="1"/>
    </xf>
    <xf numFmtId="0" fontId="2" fillId="0" borderId="65" xfId="0" applyFont="1" applyFill="1" applyBorder="1" applyAlignment="1">
      <alignment horizontal="center" vertical="top" wrapText="1"/>
    </xf>
    <xf numFmtId="0" fontId="2" fillId="0" borderId="64" xfId="0" applyFont="1" applyFill="1" applyBorder="1" applyAlignment="1">
      <alignment horizontal="center" vertical="top" wrapText="1"/>
    </xf>
    <xf numFmtId="0" fontId="3" fillId="0" borderId="0" xfId="0" quotePrefix="1" applyFont="1" applyFill="1" applyBorder="1" applyAlignment="1">
      <alignment horizontal="center" vertical="top" wrapText="1"/>
    </xf>
    <xf numFmtId="0" fontId="3" fillId="0" borderId="0" xfId="0" applyFont="1" applyFill="1" applyBorder="1" applyAlignment="1">
      <alignment horizontal="center" vertical="top" wrapText="1"/>
    </xf>
    <xf numFmtId="0" fontId="2" fillId="0" borderId="24" xfId="0" applyFont="1" applyFill="1" applyBorder="1" applyAlignment="1">
      <alignment horizontal="center" vertical="top"/>
    </xf>
    <xf numFmtId="0" fontId="2" fillId="0" borderId="21" xfId="0" applyFont="1" applyFill="1" applyBorder="1" applyAlignment="1">
      <alignment horizontal="center" vertical="top"/>
    </xf>
    <xf numFmtId="0" fontId="2" fillId="0" borderId="12" xfId="0" applyFont="1" applyFill="1" applyBorder="1" applyAlignment="1">
      <alignment horizontal="center" vertical="top"/>
    </xf>
    <xf numFmtId="0" fontId="3" fillId="0" borderId="11" xfId="0" applyFont="1" applyFill="1" applyBorder="1" applyAlignment="1">
      <alignment horizontal="center" vertical="top"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2" xfId="0" applyFont="1" applyFill="1" applyBorder="1" applyAlignment="1">
      <alignment horizontal="center"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341607</xdr:colOff>
      <xdr:row>1</xdr:row>
      <xdr:rowOff>236242</xdr:rowOff>
    </xdr:from>
    <xdr:to>
      <xdr:col>12</xdr:col>
      <xdr:colOff>912519</xdr:colOff>
      <xdr:row>1</xdr:row>
      <xdr:rowOff>1335852</xdr:rowOff>
    </xdr:to>
    <xdr:pic>
      <xdr:nvPicPr>
        <xdr:cNvPr id="2" name="Imagen 1">
          <a:extLst>
            <a:ext uri="{FF2B5EF4-FFF2-40B4-BE49-F238E27FC236}">
              <a16:creationId xmlns:a16="http://schemas.microsoft.com/office/drawing/2014/main" id="{7397B5E2-4490-4926-A033-099B36C8D66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46126" y="744242"/>
          <a:ext cx="2527652" cy="109961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6DAF8-5BDE-45A1-9688-F919721B4BED}">
  <sheetPr>
    <pageSetUpPr fitToPage="1"/>
  </sheetPr>
  <dimension ref="A1:X225"/>
  <sheetViews>
    <sheetView showGridLines="0" tabSelected="1" topLeftCell="A229" zoomScale="81" zoomScaleNormal="81" workbookViewId="0">
      <selection activeCell="B250" sqref="B250"/>
    </sheetView>
  </sheetViews>
  <sheetFormatPr baseColWidth="10" defaultColWidth="8" defaultRowHeight="14.4" x14ac:dyDescent="0.3"/>
  <cols>
    <col min="1" max="1" width="8" style="1"/>
    <col min="2" max="2" width="64.33203125" style="1" customWidth="1"/>
    <col min="3" max="3" width="22.109375" style="1" customWidth="1"/>
    <col min="4" max="4" width="14.33203125" style="1" customWidth="1"/>
    <col min="5" max="5" width="15.44140625" style="101" customWidth="1"/>
    <col min="6" max="6" width="12.109375" style="1" customWidth="1"/>
    <col min="7" max="7" width="16.44140625" style="1" customWidth="1"/>
    <col min="8" max="8" width="12.33203125" style="1" customWidth="1"/>
    <col min="9" max="10" width="13" style="1" customWidth="1"/>
    <col min="11" max="11" width="15.44140625" style="1" customWidth="1"/>
    <col min="12" max="12" width="13" style="1" customWidth="1"/>
    <col min="13" max="13" width="15.44140625" style="1" customWidth="1"/>
    <col min="14" max="14" width="13.109375" style="1" customWidth="1"/>
    <col min="15" max="15" width="10.44140625" style="1" customWidth="1"/>
    <col min="16" max="16" width="12.88671875" style="1" customWidth="1"/>
    <col min="17" max="18" width="13.109375" style="1" customWidth="1"/>
    <col min="19" max="19" width="21.33203125" style="1" customWidth="1"/>
    <col min="20" max="20" width="14.5546875" style="1" customWidth="1"/>
    <col min="21" max="21" width="13.88671875" style="1" customWidth="1"/>
    <col min="22" max="22" width="14.88671875" style="1" customWidth="1"/>
    <col min="23" max="23" width="13.44140625" style="1" customWidth="1"/>
    <col min="24" max="24" width="19.44140625" style="1" customWidth="1"/>
    <col min="25" max="16384" width="8" style="1"/>
  </cols>
  <sheetData>
    <row r="1" spans="1:19" ht="40.5" customHeight="1" x14ac:dyDescent="0.3">
      <c r="B1" s="269" t="s">
        <v>204</v>
      </c>
      <c r="C1" s="269"/>
      <c r="D1" s="269"/>
      <c r="E1" s="269"/>
      <c r="F1" s="269"/>
      <c r="G1" s="269"/>
      <c r="H1" s="269"/>
      <c r="I1" s="269"/>
      <c r="J1" s="269"/>
      <c r="K1" s="269"/>
      <c r="L1" s="269"/>
      <c r="M1" s="269"/>
      <c r="N1" s="269"/>
    </row>
    <row r="2" spans="1:19" ht="106.8" customHeight="1" x14ac:dyDescent="0.3">
      <c r="B2" s="274" t="s">
        <v>210</v>
      </c>
      <c r="C2" s="275"/>
      <c r="D2" s="275"/>
      <c r="E2" s="275"/>
      <c r="F2" s="275"/>
      <c r="G2" s="275"/>
      <c r="H2" s="275"/>
      <c r="I2" s="276"/>
      <c r="J2" s="4"/>
      <c r="K2" s="4"/>
      <c r="L2" s="4"/>
      <c r="M2" s="4"/>
      <c r="N2" s="4"/>
    </row>
    <row r="3" spans="1:19" ht="48" customHeight="1" x14ac:dyDescent="0.3">
      <c r="B3" s="5"/>
      <c r="C3" s="5"/>
      <c r="D3" s="5"/>
      <c r="E3" s="71"/>
      <c r="F3" s="5"/>
      <c r="G3" s="5"/>
      <c r="H3" s="5"/>
      <c r="I3" s="5"/>
      <c r="J3" s="6"/>
      <c r="K3" s="6"/>
      <c r="L3" s="6"/>
      <c r="M3" s="6"/>
      <c r="N3" s="6"/>
      <c r="O3" s="7"/>
      <c r="P3" s="7"/>
    </row>
    <row r="4" spans="1:19" ht="28.5" customHeight="1" x14ac:dyDescent="0.3">
      <c r="B4" s="277" t="s">
        <v>0</v>
      </c>
      <c r="C4" s="277"/>
      <c r="D4" s="277"/>
      <c r="E4" s="277"/>
      <c r="F4" s="277"/>
      <c r="G4" s="277"/>
      <c r="H4" s="277"/>
      <c r="I4" s="277"/>
      <c r="J4" s="277"/>
      <c r="K4" s="277"/>
      <c r="L4" s="277"/>
      <c r="M4" s="277"/>
      <c r="N4" s="277"/>
      <c r="O4" s="277"/>
      <c r="P4" s="277"/>
    </row>
    <row r="5" spans="1:19" ht="28.5" customHeight="1" thickBot="1" x14ac:dyDescent="0.35">
      <c r="B5" s="72"/>
      <c r="C5" s="8"/>
      <c r="D5" s="8"/>
      <c r="E5" s="73"/>
      <c r="F5" s="8"/>
      <c r="G5" s="8"/>
      <c r="H5" s="8"/>
      <c r="I5" s="8"/>
      <c r="J5" s="8"/>
      <c r="K5" s="8"/>
      <c r="L5" s="8"/>
      <c r="M5" s="8"/>
      <c r="N5" s="278"/>
      <c r="O5" s="278"/>
      <c r="P5" s="278"/>
    </row>
    <row r="6" spans="1:19" ht="15.6" customHeight="1" thickBot="1" x14ac:dyDescent="0.35">
      <c r="A6" s="63"/>
      <c r="B6" s="270">
        <v>2025</v>
      </c>
      <c r="C6" s="270"/>
      <c r="D6" s="271"/>
      <c r="E6" s="252" t="s">
        <v>1</v>
      </c>
      <c r="F6" s="252"/>
      <c r="G6" s="252"/>
      <c r="H6" s="252"/>
      <c r="I6" s="252"/>
      <c r="J6" s="252"/>
      <c r="K6" s="252"/>
      <c r="L6" s="252"/>
      <c r="M6" s="252"/>
      <c r="N6" s="252"/>
      <c r="O6" s="252"/>
      <c r="P6" s="252"/>
      <c r="Q6" s="282"/>
      <c r="R6" s="74"/>
      <c r="S6" s="283" t="s">
        <v>196</v>
      </c>
    </row>
    <row r="7" spans="1:19" x14ac:dyDescent="0.3">
      <c r="A7" s="63"/>
      <c r="B7" s="272"/>
      <c r="C7" s="272"/>
      <c r="D7" s="273"/>
      <c r="E7" s="75" t="s">
        <v>2</v>
      </c>
      <c r="F7" s="9" t="s">
        <v>2</v>
      </c>
      <c r="G7" s="9" t="s">
        <v>2</v>
      </c>
      <c r="H7" s="9" t="s">
        <v>2</v>
      </c>
      <c r="I7" s="9" t="s">
        <v>2</v>
      </c>
      <c r="J7" s="9" t="s">
        <v>2</v>
      </c>
      <c r="K7" s="9" t="s">
        <v>2</v>
      </c>
      <c r="L7" s="9" t="s">
        <v>2</v>
      </c>
      <c r="M7" s="10" t="s">
        <v>2</v>
      </c>
      <c r="N7" s="10" t="s">
        <v>2</v>
      </c>
      <c r="O7" s="10" t="s">
        <v>2</v>
      </c>
      <c r="P7" s="10" t="s">
        <v>2</v>
      </c>
      <c r="Q7" s="11" t="s">
        <v>2</v>
      </c>
      <c r="R7" s="12" t="s">
        <v>2</v>
      </c>
      <c r="S7" s="284"/>
    </row>
    <row r="8" spans="1:19" ht="144.6" thickBot="1" x14ac:dyDescent="0.35">
      <c r="B8" s="76" t="s">
        <v>3</v>
      </c>
      <c r="C8" s="77" t="s">
        <v>4</v>
      </c>
      <c r="D8" s="78" t="s">
        <v>5</v>
      </c>
      <c r="E8" s="79" t="s">
        <v>6</v>
      </c>
      <c r="F8" s="80" t="s">
        <v>213</v>
      </c>
      <c r="G8" s="80" t="s">
        <v>214</v>
      </c>
      <c r="H8" s="80" t="s">
        <v>215</v>
      </c>
      <c r="I8" s="13" t="s">
        <v>7</v>
      </c>
      <c r="J8" s="80" t="s">
        <v>216</v>
      </c>
      <c r="K8" s="81" t="s">
        <v>8</v>
      </c>
      <c r="L8" s="80" t="s">
        <v>217</v>
      </c>
      <c r="M8" s="14" t="s">
        <v>9</v>
      </c>
      <c r="N8" s="13" t="s">
        <v>162</v>
      </c>
      <c r="O8" s="15" t="s">
        <v>163</v>
      </c>
      <c r="P8" s="15" t="s">
        <v>161</v>
      </c>
      <c r="Q8" s="16" t="s">
        <v>158</v>
      </c>
      <c r="R8" s="17" t="s">
        <v>160</v>
      </c>
      <c r="S8" s="285"/>
    </row>
    <row r="9" spans="1:19" x14ac:dyDescent="0.3">
      <c r="B9" s="2" t="s">
        <v>10</v>
      </c>
      <c r="C9" s="3" t="s">
        <v>11</v>
      </c>
      <c r="D9" s="3" t="s">
        <v>12</v>
      </c>
      <c r="E9" s="25">
        <v>1930.2019975000001</v>
      </c>
      <c r="F9" s="18"/>
      <c r="G9" s="18"/>
      <c r="H9" s="18"/>
      <c r="I9" s="18"/>
      <c r="J9" s="18"/>
      <c r="K9" s="18"/>
      <c r="L9" s="18"/>
      <c r="M9" s="19">
        <v>330.00099698655004</v>
      </c>
      <c r="N9" s="20"/>
      <c r="O9" s="21"/>
      <c r="P9" s="21"/>
      <c r="Q9" s="31"/>
      <c r="R9" s="32"/>
      <c r="S9" s="22">
        <f>(E9+F9+G9+H9+I9+J9+K9+L9+M9+N9+O9+P9+Q9+R9)*14</f>
        <v>31642.841922811698</v>
      </c>
    </row>
    <row r="10" spans="1:19" x14ac:dyDescent="0.3">
      <c r="B10" s="2" t="s">
        <v>13</v>
      </c>
      <c r="C10" s="3" t="s">
        <v>11</v>
      </c>
      <c r="D10" s="3" t="s">
        <v>12</v>
      </c>
      <c r="E10" s="25">
        <v>2857.3461699999998</v>
      </c>
      <c r="F10" s="18"/>
      <c r="G10" s="18"/>
      <c r="H10" s="18"/>
      <c r="I10" s="18"/>
      <c r="J10" s="18"/>
      <c r="K10" s="18"/>
      <c r="L10" s="18"/>
      <c r="M10" s="18"/>
      <c r="N10" s="23"/>
      <c r="O10" s="24"/>
      <c r="P10" s="24"/>
      <c r="Q10" s="31"/>
      <c r="R10" s="32"/>
      <c r="S10" s="22">
        <f t="shared" ref="S10:S57" si="0">(E10+F10+G10+H10+I10+J10+K10+L10+M10+N10+O10+P10+Q10+R10)*14</f>
        <v>40002.846379999995</v>
      </c>
    </row>
    <row r="11" spans="1:19" x14ac:dyDescent="0.3">
      <c r="B11" s="2" t="s">
        <v>14</v>
      </c>
      <c r="C11" s="3" t="s">
        <v>11</v>
      </c>
      <c r="D11" s="3" t="s">
        <v>12</v>
      </c>
      <c r="E11" s="25">
        <v>1765.420435</v>
      </c>
      <c r="F11" s="18"/>
      <c r="G11" s="18"/>
      <c r="H11" s="18"/>
      <c r="I11" s="18"/>
      <c r="J11" s="18"/>
      <c r="K11" s="18"/>
      <c r="L11" s="18"/>
      <c r="M11" s="18"/>
      <c r="N11" s="23"/>
      <c r="O11" s="24"/>
      <c r="P11" s="24"/>
      <c r="Q11" s="31"/>
      <c r="R11" s="82">
        <v>311.81524999999999</v>
      </c>
      <c r="S11" s="22">
        <f t="shared" si="0"/>
        <v>29081.299590000002</v>
      </c>
    </row>
    <row r="12" spans="1:19" x14ac:dyDescent="0.3">
      <c r="B12" s="2" t="s">
        <v>117</v>
      </c>
      <c r="C12" s="3" t="s">
        <v>11</v>
      </c>
      <c r="D12" s="3" t="s">
        <v>12</v>
      </c>
      <c r="E12" s="25">
        <f>1955.2641*53.33%</f>
        <v>1042.7423445300001</v>
      </c>
      <c r="F12" s="18"/>
      <c r="G12" s="18"/>
      <c r="H12" s="18"/>
      <c r="I12" s="18"/>
      <c r="J12" s="18"/>
      <c r="K12" s="18"/>
      <c r="L12" s="18"/>
      <c r="M12" s="18"/>
      <c r="N12" s="23"/>
      <c r="O12" s="24"/>
      <c r="P12" s="24"/>
      <c r="Q12" s="31"/>
      <c r="R12" s="32"/>
      <c r="S12" s="22">
        <f t="shared" si="0"/>
        <v>14598.392823420001</v>
      </c>
    </row>
    <row r="13" spans="1:19" ht="15" customHeight="1" x14ac:dyDescent="0.3">
      <c r="B13" s="2" t="s">
        <v>61</v>
      </c>
      <c r="C13" s="3" t="s">
        <v>11</v>
      </c>
      <c r="D13" s="3" t="s">
        <v>12</v>
      </c>
      <c r="E13" s="25">
        <f>1944.933605</f>
        <v>1944.9336049999999</v>
      </c>
      <c r="F13" s="26"/>
      <c r="G13" s="26"/>
      <c r="H13" s="26"/>
      <c r="I13" s="26"/>
      <c r="J13" s="26"/>
      <c r="K13" s="26"/>
      <c r="L13" s="27">
        <v>269.53530000000001</v>
      </c>
      <c r="M13" s="26"/>
      <c r="N13" s="28"/>
      <c r="O13" s="29"/>
      <c r="P13" s="30">
        <v>102.1208</v>
      </c>
      <c r="Q13" s="31"/>
      <c r="R13" s="32"/>
      <c r="S13" s="22">
        <f t="shared" si="0"/>
        <v>32432.255869999997</v>
      </c>
    </row>
    <row r="14" spans="1:19" ht="17.399999999999999" customHeight="1" x14ac:dyDescent="0.3">
      <c r="B14" s="2" t="s">
        <v>118</v>
      </c>
      <c r="C14" s="3" t="s">
        <v>11</v>
      </c>
      <c r="D14" s="3" t="s">
        <v>12</v>
      </c>
      <c r="E14" s="25">
        <f>1944.933605*80%</f>
        <v>1555.946884</v>
      </c>
      <c r="F14" s="26"/>
      <c r="G14" s="26"/>
      <c r="H14" s="26"/>
      <c r="I14" s="26"/>
      <c r="J14" s="26"/>
      <c r="K14" s="26"/>
      <c r="L14" s="26"/>
      <c r="M14" s="26"/>
      <c r="N14" s="28"/>
      <c r="O14" s="29"/>
      <c r="P14" s="29"/>
      <c r="Q14" s="31"/>
      <c r="R14" s="32"/>
      <c r="S14" s="22">
        <f t="shared" si="0"/>
        <v>21783.256375999998</v>
      </c>
    </row>
    <row r="15" spans="1:19" x14ac:dyDescent="0.3">
      <c r="B15" s="2" t="s">
        <v>119</v>
      </c>
      <c r="C15" s="3" t="s">
        <v>11</v>
      </c>
      <c r="D15" s="3" t="s">
        <v>12</v>
      </c>
      <c r="E15" s="25">
        <f>1944.933605*58.66%</f>
        <v>1140.898052693</v>
      </c>
      <c r="F15" s="26"/>
      <c r="G15" s="26"/>
      <c r="H15" s="26"/>
      <c r="I15" s="26"/>
      <c r="J15" s="26"/>
      <c r="K15" s="26"/>
      <c r="L15" s="26"/>
      <c r="M15" s="26"/>
      <c r="N15" s="28"/>
      <c r="O15" s="29"/>
      <c r="P15" s="29"/>
      <c r="Q15" s="31"/>
      <c r="R15" s="32"/>
      <c r="S15" s="22">
        <f t="shared" si="0"/>
        <v>15972.572737701999</v>
      </c>
    </row>
    <row r="16" spans="1:19" x14ac:dyDescent="0.3">
      <c r="B16" s="2" t="s">
        <v>120</v>
      </c>
      <c r="C16" s="3" t="s">
        <v>11</v>
      </c>
      <c r="D16" s="83" t="s">
        <v>12</v>
      </c>
      <c r="E16" s="25">
        <f>1944.933605*37.33%</f>
        <v>726.04371474649986</v>
      </c>
      <c r="F16" s="84"/>
      <c r="G16" s="26"/>
      <c r="H16" s="26"/>
      <c r="I16" s="26"/>
      <c r="J16" s="26"/>
      <c r="K16" s="26"/>
      <c r="L16" s="26"/>
      <c r="M16" s="26"/>
      <c r="N16" s="28"/>
      <c r="O16" s="29"/>
      <c r="P16" s="29"/>
      <c r="Q16" s="31"/>
      <c r="R16" s="32"/>
      <c r="S16" s="22">
        <f t="shared" si="0"/>
        <v>10164.612006450998</v>
      </c>
    </row>
    <row r="17" spans="2:19" ht="17.25" customHeight="1" x14ac:dyDescent="0.3">
      <c r="B17" s="2" t="s">
        <v>121</v>
      </c>
      <c r="C17" s="3" t="s">
        <v>11</v>
      </c>
      <c r="D17" s="83" t="s">
        <v>12</v>
      </c>
      <c r="E17" s="25">
        <f>1944.933605*18.66%</f>
        <v>362.92461069299998</v>
      </c>
      <c r="F17" s="84"/>
      <c r="G17" s="26"/>
      <c r="H17" s="26"/>
      <c r="I17" s="26"/>
      <c r="J17" s="26"/>
      <c r="K17" s="26"/>
      <c r="L17" s="26"/>
      <c r="M17" s="26"/>
      <c r="N17" s="28"/>
      <c r="O17" s="29"/>
      <c r="P17" s="29"/>
      <c r="Q17" s="31"/>
      <c r="R17" s="32"/>
      <c r="S17" s="22">
        <f t="shared" si="0"/>
        <v>5080.9445497019997</v>
      </c>
    </row>
    <row r="18" spans="2:19" ht="16.5" customHeight="1" x14ac:dyDescent="0.3">
      <c r="B18" s="2" t="s">
        <v>123</v>
      </c>
      <c r="C18" s="3" t="s">
        <v>11</v>
      </c>
      <c r="D18" s="83" t="s">
        <v>12</v>
      </c>
      <c r="E18" s="25">
        <f>1944.933605*28%</f>
        <v>544.58140939999998</v>
      </c>
      <c r="F18" s="84"/>
      <c r="G18" s="26"/>
      <c r="H18" s="26"/>
      <c r="I18" s="26"/>
      <c r="J18" s="26"/>
      <c r="K18" s="26"/>
      <c r="L18" s="26"/>
      <c r="M18" s="26"/>
      <c r="N18" s="28"/>
      <c r="O18" s="29"/>
      <c r="P18" s="29"/>
      <c r="Q18" s="31"/>
      <c r="R18" s="32"/>
      <c r="S18" s="22">
        <f t="shared" si="0"/>
        <v>7624.1397316000002</v>
      </c>
    </row>
    <row r="19" spans="2:19" x14ac:dyDescent="0.3">
      <c r="B19" s="2" t="s">
        <v>122</v>
      </c>
      <c r="C19" s="3" t="s">
        <v>11</v>
      </c>
      <c r="D19" s="83" t="s">
        <v>12</v>
      </c>
      <c r="E19" s="25">
        <f>1944.933605*21.33%</f>
        <v>414.85433794649998</v>
      </c>
      <c r="F19" s="84"/>
      <c r="G19" s="26"/>
      <c r="H19" s="26"/>
      <c r="I19" s="26"/>
      <c r="J19" s="26"/>
      <c r="K19" s="26"/>
      <c r="L19" s="26"/>
      <c r="M19" s="26"/>
      <c r="N19" s="28"/>
      <c r="O19" s="29"/>
      <c r="P19" s="29"/>
      <c r="Q19" s="31"/>
      <c r="R19" s="32"/>
      <c r="S19" s="22">
        <f t="shared" si="0"/>
        <v>5807.9607312509997</v>
      </c>
    </row>
    <row r="20" spans="2:19" x14ac:dyDescent="0.3">
      <c r="B20" s="2" t="s">
        <v>124</v>
      </c>
      <c r="C20" s="3" t="s">
        <v>11</v>
      </c>
      <c r="D20" s="83" t="s">
        <v>12</v>
      </c>
      <c r="E20" s="25">
        <f>1944.933605*26.66%</f>
        <v>518.51929909299997</v>
      </c>
      <c r="F20" s="84"/>
      <c r="G20" s="26"/>
      <c r="H20" s="26"/>
      <c r="I20" s="26"/>
      <c r="J20" s="26"/>
      <c r="K20" s="26"/>
      <c r="L20" s="26"/>
      <c r="M20" s="26"/>
      <c r="N20" s="28"/>
      <c r="O20" s="29"/>
      <c r="P20" s="29"/>
      <c r="Q20" s="31"/>
      <c r="R20" s="32"/>
      <c r="S20" s="22">
        <f t="shared" si="0"/>
        <v>7259.2701873019996</v>
      </c>
    </row>
    <row r="21" spans="2:19" x14ac:dyDescent="0.3">
      <c r="B21" s="2" t="s">
        <v>114</v>
      </c>
      <c r="C21" s="3" t="s">
        <v>11</v>
      </c>
      <c r="D21" s="3" t="s">
        <v>12</v>
      </c>
      <c r="E21" s="85">
        <v>2195.8667250000003</v>
      </c>
      <c r="F21" s="26"/>
      <c r="G21" s="26"/>
      <c r="H21" s="26"/>
      <c r="I21" s="26"/>
      <c r="J21" s="26"/>
      <c r="K21" s="26"/>
      <c r="L21" s="26"/>
      <c r="M21" s="26"/>
      <c r="N21" s="28"/>
      <c r="O21" s="29"/>
      <c r="P21" s="29"/>
      <c r="Q21" s="33">
        <v>154.50360000000001</v>
      </c>
      <c r="R21" s="82"/>
      <c r="S21" s="22">
        <f t="shared" si="0"/>
        <v>32905.184550000005</v>
      </c>
    </row>
    <row r="22" spans="2:19" x14ac:dyDescent="0.3">
      <c r="B22" s="2" t="s">
        <v>115</v>
      </c>
      <c r="C22" s="3" t="s">
        <v>11</v>
      </c>
      <c r="D22" s="3" t="s">
        <v>12</v>
      </c>
      <c r="E22" s="25">
        <v>2195.8667250000003</v>
      </c>
      <c r="F22" s="26"/>
      <c r="G22" s="26"/>
      <c r="H22" s="26"/>
      <c r="I22" s="26"/>
      <c r="J22" s="26"/>
      <c r="K22" s="26"/>
      <c r="L22" s="26"/>
      <c r="M22" s="26"/>
      <c r="N22" s="28"/>
      <c r="O22" s="29"/>
      <c r="P22" s="29"/>
      <c r="Q22" s="31"/>
      <c r="R22" s="32"/>
      <c r="S22" s="22">
        <f t="shared" si="0"/>
        <v>30742.134150000005</v>
      </c>
    </row>
    <row r="23" spans="2:19" x14ac:dyDescent="0.3">
      <c r="B23" s="2" t="s">
        <v>116</v>
      </c>
      <c r="C23" s="3" t="s">
        <v>11</v>
      </c>
      <c r="D23" s="3" t="s">
        <v>12</v>
      </c>
      <c r="E23" s="25">
        <v>1765.420435</v>
      </c>
      <c r="F23" s="26"/>
      <c r="G23" s="26"/>
      <c r="H23" s="26"/>
      <c r="I23" s="26"/>
      <c r="J23" s="26"/>
      <c r="K23" s="26"/>
      <c r="L23" s="26"/>
      <c r="M23" s="26"/>
      <c r="N23" s="28"/>
      <c r="O23" s="29"/>
      <c r="P23" s="29"/>
      <c r="Q23" s="31"/>
      <c r="R23" s="32"/>
      <c r="S23" s="22">
        <f t="shared" si="0"/>
        <v>24715.88609</v>
      </c>
    </row>
    <row r="24" spans="2:19" x14ac:dyDescent="0.3">
      <c r="B24" s="2" t="s">
        <v>15</v>
      </c>
      <c r="C24" s="3" t="s">
        <v>11</v>
      </c>
      <c r="D24" s="3" t="s">
        <v>12</v>
      </c>
      <c r="E24" s="25">
        <v>2138.2744349999998</v>
      </c>
      <c r="F24" s="26"/>
      <c r="G24" s="26"/>
      <c r="H24" s="26"/>
      <c r="I24" s="26"/>
      <c r="J24" s="26"/>
      <c r="K24" s="26"/>
      <c r="L24" s="26"/>
      <c r="M24" s="26"/>
      <c r="N24" s="28"/>
      <c r="O24" s="29"/>
      <c r="P24" s="29"/>
      <c r="Q24" s="31"/>
      <c r="R24" s="32"/>
      <c r="S24" s="22">
        <f t="shared" si="0"/>
        <v>29935.842089999998</v>
      </c>
    </row>
    <row r="25" spans="2:19" x14ac:dyDescent="0.3">
      <c r="B25" s="2" t="s">
        <v>15</v>
      </c>
      <c r="C25" s="3" t="s">
        <v>11</v>
      </c>
      <c r="D25" s="3" t="s">
        <v>12</v>
      </c>
      <c r="E25" s="25">
        <v>2138.2744349999998</v>
      </c>
      <c r="F25" s="26"/>
      <c r="G25" s="26"/>
      <c r="H25" s="26"/>
      <c r="I25" s="26"/>
      <c r="J25" s="26"/>
      <c r="K25" s="26"/>
      <c r="L25" s="26"/>
      <c r="M25" s="26"/>
      <c r="N25" s="28"/>
      <c r="O25" s="29"/>
      <c r="P25" s="29"/>
      <c r="Q25" s="31"/>
      <c r="R25" s="32"/>
      <c r="S25" s="22">
        <f t="shared" si="0"/>
        <v>29935.842089999998</v>
      </c>
    </row>
    <row r="26" spans="2:19" x14ac:dyDescent="0.3">
      <c r="B26" s="2" t="s">
        <v>16</v>
      </c>
      <c r="C26" s="3" t="s">
        <v>11</v>
      </c>
      <c r="D26" s="3" t="s">
        <v>12</v>
      </c>
      <c r="E26" s="25">
        <v>2086.1164899999999</v>
      </c>
      <c r="F26" s="27">
        <v>483.21710000000002</v>
      </c>
      <c r="G26" s="26"/>
      <c r="H26" s="26"/>
      <c r="I26" s="26"/>
      <c r="J26" s="26"/>
      <c r="K26" s="26"/>
      <c r="L26" s="26"/>
      <c r="M26" s="26"/>
      <c r="N26" s="28"/>
      <c r="O26" s="29"/>
      <c r="P26" s="29"/>
      <c r="Q26" s="31"/>
      <c r="R26" s="32"/>
      <c r="S26" s="22">
        <f t="shared" si="0"/>
        <v>35970.670259999999</v>
      </c>
    </row>
    <row r="27" spans="2:19" x14ac:dyDescent="0.3">
      <c r="B27" s="2" t="s">
        <v>17</v>
      </c>
      <c r="C27" s="3" t="s">
        <v>11</v>
      </c>
      <c r="D27" s="3" t="s">
        <v>12</v>
      </c>
      <c r="E27" s="25">
        <v>2086.1164899999999</v>
      </c>
      <c r="F27" s="26"/>
      <c r="G27" s="26"/>
      <c r="H27" s="26"/>
      <c r="I27" s="26"/>
      <c r="J27" s="26"/>
      <c r="K27" s="26"/>
      <c r="L27" s="26"/>
      <c r="M27" s="26"/>
      <c r="N27" s="28"/>
      <c r="O27" s="29"/>
      <c r="P27" s="29"/>
      <c r="Q27" s="31"/>
      <c r="R27" s="32"/>
      <c r="S27" s="22">
        <f t="shared" si="0"/>
        <v>29205.630859999997</v>
      </c>
    </row>
    <row r="28" spans="2:19" x14ac:dyDescent="0.3">
      <c r="B28" s="2" t="s">
        <v>18</v>
      </c>
      <c r="C28" s="3" t="s">
        <v>11</v>
      </c>
      <c r="D28" s="3" t="s">
        <v>19</v>
      </c>
      <c r="E28" s="25">
        <v>1579.71975</v>
      </c>
      <c r="F28" s="26"/>
      <c r="G28" s="26"/>
      <c r="H28" s="26"/>
      <c r="I28" s="26"/>
      <c r="J28" s="26"/>
      <c r="K28" s="26"/>
      <c r="L28" s="26"/>
      <c r="M28" s="26"/>
      <c r="N28" s="28"/>
      <c r="O28" s="29"/>
      <c r="P28" s="29"/>
      <c r="Q28" s="31"/>
      <c r="R28" s="32"/>
      <c r="S28" s="22">
        <f t="shared" si="0"/>
        <v>22116.076499999999</v>
      </c>
    </row>
    <row r="29" spans="2:19" x14ac:dyDescent="0.3">
      <c r="B29" s="2" t="s">
        <v>18</v>
      </c>
      <c r="C29" s="3" t="s">
        <v>11</v>
      </c>
      <c r="D29" s="3" t="s">
        <v>19</v>
      </c>
      <c r="E29" s="25">
        <v>1579.71975</v>
      </c>
      <c r="F29" s="26"/>
      <c r="G29" s="26"/>
      <c r="H29" s="26"/>
      <c r="I29" s="26"/>
      <c r="J29" s="26"/>
      <c r="K29" s="26"/>
      <c r="L29" s="26"/>
      <c r="M29" s="26"/>
      <c r="N29" s="28"/>
      <c r="O29" s="29"/>
      <c r="P29" s="29"/>
      <c r="Q29" s="31"/>
      <c r="R29" s="32"/>
      <c r="S29" s="22">
        <f t="shared" si="0"/>
        <v>22116.076499999999</v>
      </c>
    </row>
    <row r="30" spans="2:19" x14ac:dyDescent="0.3">
      <c r="B30" s="2" t="s">
        <v>20</v>
      </c>
      <c r="C30" s="3" t="s">
        <v>11</v>
      </c>
      <c r="D30" s="3" t="s">
        <v>19</v>
      </c>
      <c r="E30" s="86">
        <v>1867.7230199999999</v>
      </c>
      <c r="F30" s="26"/>
      <c r="G30" s="26"/>
      <c r="H30" s="26"/>
      <c r="I30" s="26"/>
      <c r="J30" s="26"/>
      <c r="K30" s="26"/>
      <c r="L30" s="26"/>
      <c r="M30" s="26"/>
      <c r="N30" s="28"/>
      <c r="O30" s="29"/>
      <c r="P30" s="29"/>
      <c r="Q30" s="31"/>
      <c r="R30" s="32"/>
      <c r="S30" s="22">
        <f t="shared" si="0"/>
        <v>26148.12228</v>
      </c>
    </row>
    <row r="31" spans="2:19" x14ac:dyDescent="0.3">
      <c r="B31" s="2" t="s">
        <v>166</v>
      </c>
      <c r="C31" s="3" t="s">
        <v>11</v>
      </c>
      <c r="D31" s="3" t="s">
        <v>19</v>
      </c>
      <c r="E31" s="86">
        <v>1867.723</v>
      </c>
      <c r="F31" s="26"/>
      <c r="G31" s="26"/>
      <c r="H31" s="26"/>
      <c r="I31" s="26"/>
      <c r="J31" s="26"/>
      <c r="K31" s="26"/>
      <c r="L31" s="26"/>
      <c r="M31" s="26"/>
      <c r="N31" s="28"/>
      <c r="O31" s="29"/>
      <c r="P31" s="29"/>
      <c r="Q31" s="31"/>
      <c r="R31" s="32"/>
      <c r="S31" s="22">
        <f t="shared" si="0"/>
        <v>26148.121999999999</v>
      </c>
    </row>
    <row r="32" spans="2:19" x14ac:dyDescent="0.3">
      <c r="B32" s="2" t="s">
        <v>104</v>
      </c>
      <c r="C32" s="3" t="s">
        <v>11</v>
      </c>
      <c r="D32" s="3" t="s">
        <v>19</v>
      </c>
      <c r="E32" s="86">
        <v>2035.8307075</v>
      </c>
      <c r="F32" s="26"/>
      <c r="G32" s="26"/>
      <c r="H32" s="26"/>
      <c r="I32" s="26"/>
      <c r="J32" s="26"/>
      <c r="K32" s="34">
        <v>333.35825566393498</v>
      </c>
      <c r="L32" s="26"/>
      <c r="M32" s="26"/>
      <c r="N32" s="28"/>
      <c r="O32" s="30">
        <v>358.75</v>
      </c>
      <c r="P32" s="29"/>
      <c r="Q32" s="31"/>
      <c r="R32" s="32"/>
      <c r="S32" s="22">
        <f t="shared" si="0"/>
        <v>38191.145484295092</v>
      </c>
    </row>
    <row r="33" spans="2:19" x14ac:dyDescent="0.3">
      <c r="B33" s="2" t="s">
        <v>227</v>
      </c>
      <c r="C33" s="3" t="s">
        <v>11</v>
      </c>
      <c r="D33" s="3" t="s">
        <v>19</v>
      </c>
      <c r="E33" s="86">
        <v>1670.5539175000001</v>
      </c>
      <c r="F33" s="26"/>
      <c r="G33" s="26"/>
      <c r="H33" s="26"/>
      <c r="I33" s="26"/>
      <c r="J33" s="26"/>
      <c r="K33" s="34"/>
      <c r="L33" s="26"/>
      <c r="M33" s="26"/>
      <c r="N33" s="28"/>
      <c r="O33" s="29"/>
      <c r="P33" s="29"/>
      <c r="Q33" s="31"/>
      <c r="R33" s="32"/>
      <c r="S33" s="22">
        <f t="shared" si="0"/>
        <v>23387.754845000003</v>
      </c>
    </row>
    <row r="34" spans="2:19" x14ac:dyDescent="0.3">
      <c r="B34" s="2" t="s">
        <v>105</v>
      </c>
      <c r="C34" s="3" t="s">
        <v>11</v>
      </c>
      <c r="D34" s="3" t="s">
        <v>19</v>
      </c>
      <c r="E34" s="86">
        <v>1903.4462175000001</v>
      </c>
      <c r="F34" s="26"/>
      <c r="G34" s="26"/>
      <c r="H34" s="26"/>
      <c r="I34" s="26"/>
      <c r="J34" s="26"/>
      <c r="K34" s="26"/>
      <c r="L34" s="26"/>
      <c r="M34" s="26"/>
      <c r="N34" s="28"/>
      <c r="O34" s="29"/>
      <c r="P34" s="29"/>
      <c r="Q34" s="31"/>
      <c r="R34" s="32"/>
      <c r="S34" s="22">
        <f t="shared" si="0"/>
        <v>26648.247045</v>
      </c>
    </row>
    <row r="35" spans="2:19" x14ac:dyDescent="0.3">
      <c r="B35" s="2" t="s">
        <v>106</v>
      </c>
      <c r="C35" s="3" t="s">
        <v>11</v>
      </c>
      <c r="D35" s="3" t="s">
        <v>19</v>
      </c>
      <c r="E35" s="86">
        <v>1615.7904225000002</v>
      </c>
      <c r="F35" s="26"/>
      <c r="G35" s="26"/>
      <c r="H35" s="26"/>
      <c r="I35" s="26"/>
      <c r="J35" s="26"/>
      <c r="K35" s="26"/>
      <c r="L35" s="26"/>
      <c r="M35" s="26"/>
      <c r="N35" s="28"/>
      <c r="O35" s="29"/>
      <c r="P35" s="29"/>
      <c r="Q35" s="31"/>
      <c r="R35" s="32"/>
      <c r="S35" s="22">
        <f t="shared" si="0"/>
        <v>22621.065915000003</v>
      </c>
    </row>
    <row r="36" spans="2:19" x14ac:dyDescent="0.3">
      <c r="B36" s="2" t="s">
        <v>107</v>
      </c>
      <c r="C36" s="3" t="s">
        <v>11</v>
      </c>
      <c r="D36" s="3" t="s">
        <v>19</v>
      </c>
      <c r="E36" s="86">
        <v>2105.9765824999999</v>
      </c>
      <c r="F36" s="26"/>
      <c r="G36" s="26"/>
      <c r="H36" s="26"/>
      <c r="I36" s="26"/>
      <c r="J36" s="35">
        <v>330.00099999999998</v>
      </c>
      <c r="K36" s="26"/>
      <c r="L36" s="26"/>
      <c r="M36" s="26"/>
      <c r="N36" s="28"/>
      <c r="O36" s="29"/>
      <c r="P36" s="29"/>
      <c r="Q36" s="31"/>
      <c r="R36" s="32"/>
      <c r="S36" s="22">
        <f t="shared" si="0"/>
        <v>34103.686154999996</v>
      </c>
    </row>
    <row r="37" spans="2:19" x14ac:dyDescent="0.3">
      <c r="B37" s="2" t="s">
        <v>228</v>
      </c>
      <c r="C37" s="3" t="s">
        <v>11</v>
      </c>
      <c r="D37" s="3" t="s">
        <v>19</v>
      </c>
      <c r="E37" s="86">
        <v>3491.4507811356598</v>
      </c>
      <c r="F37" s="26"/>
      <c r="G37" s="26"/>
      <c r="H37" s="26"/>
      <c r="I37" s="26"/>
      <c r="J37" s="35"/>
      <c r="K37" s="26"/>
      <c r="L37" s="26"/>
      <c r="M37" s="26"/>
      <c r="N37" s="28"/>
      <c r="O37" s="29"/>
      <c r="P37" s="29"/>
      <c r="Q37" s="31"/>
      <c r="R37" s="32"/>
      <c r="S37" s="22">
        <f t="shared" si="0"/>
        <v>48880.310935899237</v>
      </c>
    </row>
    <row r="38" spans="2:19" x14ac:dyDescent="0.3">
      <c r="B38" s="2" t="s">
        <v>108</v>
      </c>
      <c r="C38" s="3" t="s">
        <v>11</v>
      </c>
      <c r="D38" s="3" t="s">
        <v>21</v>
      </c>
      <c r="E38" s="86">
        <v>1743.4576574999999</v>
      </c>
      <c r="F38" s="26"/>
      <c r="G38" s="26"/>
      <c r="H38" s="26"/>
      <c r="I38" s="26"/>
      <c r="J38" s="26"/>
      <c r="K38" s="26"/>
      <c r="L38" s="26"/>
      <c r="M38" s="26"/>
      <c r="N38" s="28"/>
      <c r="O38" s="29"/>
      <c r="P38" s="29"/>
      <c r="Q38" s="31"/>
      <c r="R38" s="32"/>
      <c r="S38" s="22">
        <f t="shared" si="0"/>
        <v>24408.407205</v>
      </c>
    </row>
    <row r="39" spans="2:19" x14ac:dyDescent="0.3">
      <c r="B39" s="87" t="s">
        <v>125</v>
      </c>
      <c r="C39" s="3" t="s">
        <v>11</v>
      </c>
      <c r="D39" s="3" t="s">
        <v>21</v>
      </c>
      <c r="E39" s="88">
        <f>1319.5537*54.66%</f>
        <v>721.26805241999989</v>
      </c>
      <c r="F39" s="26"/>
      <c r="G39" s="26"/>
      <c r="H39" s="26"/>
      <c r="I39" s="26"/>
      <c r="J39" s="26"/>
      <c r="K39" s="26"/>
      <c r="L39" s="26"/>
      <c r="M39" s="26"/>
      <c r="N39" s="28"/>
      <c r="O39" s="29"/>
      <c r="P39" s="29"/>
      <c r="Q39" s="31"/>
      <c r="R39" s="32"/>
      <c r="S39" s="22">
        <f t="shared" si="0"/>
        <v>10097.752733879999</v>
      </c>
    </row>
    <row r="40" spans="2:19" x14ac:dyDescent="0.3">
      <c r="B40" s="2" t="s">
        <v>109</v>
      </c>
      <c r="C40" s="3" t="s">
        <v>11</v>
      </c>
      <c r="D40" s="3" t="s">
        <v>21</v>
      </c>
      <c r="E40" s="86">
        <v>1649.4611599999998</v>
      </c>
      <c r="F40" s="26"/>
      <c r="G40" s="26"/>
      <c r="H40" s="26"/>
      <c r="I40" s="26"/>
      <c r="J40" s="26"/>
      <c r="K40" s="26"/>
      <c r="L40" s="26"/>
      <c r="M40" s="26"/>
      <c r="N40" s="28"/>
      <c r="O40" s="29"/>
      <c r="P40" s="29"/>
      <c r="Q40" s="31"/>
      <c r="R40" s="32"/>
      <c r="S40" s="22">
        <f t="shared" si="0"/>
        <v>23092.45624</v>
      </c>
    </row>
    <row r="41" spans="2:19" x14ac:dyDescent="0.3">
      <c r="B41" s="2" t="s">
        <v>22</v>
      </c>
      <c r="C41" s="3" t="s">
        <v>11</v>
      </c>
      <c r="D41" s="3" t="s">
        <v>21</v>
      </c>
      <c r="E41" s="86">
        <v>1755.1703868352499</v>
      </c>
      <c r="F41" s="26"/>
      <c r="G41" s="26"/>
      <c r="H41" s="26"/>
      <c r="I41" s="26"/>
      <c r="J41" s="26"/>
      <c r="K41" s="26"/>
      <c r="L41" s="26"/>
      <c r="M41" s="26"/>
      <c r="N41" s="28"/>
      <c r="O41" s="29"/>
      <c r="P41" s="29"/>
      <c r="Q41" s="31"/>
      <c r="R41" s="32"/>
      <c r="S41" s="22">
        <f t="shared" si="0"/>
        <v>24572.385415693498</v>
      </c>
    </row>
    <row r="42" spans="2:19" x14ac:dyDescent="0.3">
      <c r="B42" s="2" t="s">
        <v>22</v>
      </c>
      <c r="C42" s="3" t="s">
        <v>11</v>
      </c>
      <c r="D42" s="3" t="s">
        <v>21</v>
      </c>
      <c r="E42" s="86">
        <v>1755.1703868352499</v>
      </c>
      <c r="F42" s="26"/>
      <c r="G42" s="26"/>
      <c r="H42" s="26"/>
      <c r="I42" s="26"/>
      <c r="J42" s="26"/>
      <c r="K42" s="26"/>
      <c r="L42" s="26"/>
      <c r="M42" s="26"/>
      <c r="N42" s="28"/>
      <c r="O42" s="29"/>
      <c r="P42" s="29"/>
      <c r="Q42" s="31"/>
      <c r="R42" s="32"/>
      <c r="S42" s="22">
        <f t="shared" si="0"/>
        <v>24572.385415693498</v>
      </c>
    </row>
    <row r="43" spans="2:19" x14ac:dyDescent="0.3">
      <c r="B43" s="2" t="s">
        <v>110</v>
      </c>
      <c r="C43" s="3" t="s">
        <v>11</v>
      </c>
      <c r="D43" s="3" t="s">
        <v>21</v>
      </c>
      <c r="E43" s="89">
        <v>2360.4330375</v>
      </c>
      <c r="F43" s="26"/>
      <c r="G43" s="35">
        <v>489.90592499999997</v>
      </c>
      <c r="H43" s="35">
        <v>641.1117745340099</v>
      </c>
      <c r="I43" s="26"/>
      <c r="J43" s="26"/>
      <c r="K43" s="26"/>
      <c r="L43" s="26"/>
      <c r="M43" s="26"/>
      <c r="N43" s="28"/>
      <c r="O43" s="29"/>
      <c r="P43" s="29"/>
      <c r="Q43" s="31"/>
      <c r="R43" s="32"/>
      <c r="S43" s="22">
        <f t="shared" si="0"/>
        <v>48880.310318476135</v>
      </c>
    </row>
    <row r="44" spans="2:19" x14ac:dyDescent="0.3">
      <c r="B44" s="2" t="s">
        <v>23</v>
      </c>
      <c r="C44" s="3" t="s">
        <v>11</v>
      </c>
      <c r="D44" s="3" t="s">
        <v>21</v>
      </c>
      <c r="E44" s="89">
        <v>1755.1703868352499</v>
      </c>
      <c r="F44" s="18"/>
      <c r="G44" s="18"/>
      <c r="H44" s="18"/>
      <c r="I44" s="18"/>
      <c r="J44" s="18"/>
      <c r="K44" s="18"/>
      <c r="L44" s="18"/>
      <c r="M44" s="18"/>
      <c r="N44" s="23"/>
      <c r="O44" s="24"/>
      <c r="P44" s="24"/>
      <c r="Q44" s="31"/>
      <c r="R44" s="32"/>
      <c r="S44" s="22">
        <f t="shared" si="0"/>
        <v>24572.385415693498</v>
      </c>
    </row>
    <row r="45" spans="2:19" x14ac:dyDescent="0.3">
      <c r="B45" s="2" t="s">
        <v>164</v>
      </c>
      <c r="C45" s="3" t="s">
        <v>11</v>
      </c>
      <c r="D45" s="3" t="s">
        <v>21</v>
      </c>
      <c r="E45" s="89">
        <v>1755.1703868352499</v>
      </c>
      <c r="F45" s="18"/>
      <c r="G45" s="18"/>
      <c r="H45" s="18"/>
      <c r="I45" s="35">
        <v>367.71839999999997</v>
      </c>
      <c r="J45" s="18"/>
      <c r="K45" s="18"/>
      <c r="L45" s="18"/>
      <c r="M45" s="18"/>
      <c r="N45" s="23"/>
      <c r="O45" s="24"/>
      <c r="P45" s="24"/>
      <c r="Q45" s="31"/>
      <c r="R45" s="32"/>
      <c r="S45" s="22">
        <f t="shared" si="0"/>
        <v>29720.443015693498</v>
      </c>
    </row>
    <row r="46" spans="2:19" x14ac:dyDescent="0.3">
      <c r="B46" s="2" t="s">
        <v>103</v>
      </c>
      <c r="C46" s="3" t="s">
        <v>11</v>
      </c>
      <c r="D46" s="3" t="s">
        <v>21</v>
      </c>
      <c r="E46" s="89">
        <v>1962.6675400000001</v>
      </c>
      <c r="F46" s="18"/>
      <c r="G46" s="18"/>
      <c r="H46" s="18"/>
      <c r="I46" s="18"/>
      <c r="J46" s="18"/>
      <c r="K46" s="18"/>
      <c r="L46" s="18"/>
      <c r="M46" s="36"/>
      <c r="N46" s="37"/>
      <c r="O46" s="38"/>
      <c r="P46" s="38"/>
      <c r="Q46" s="90"/>
      <c r="R46" s="91"/>
      <c r="S46" s="22">
        <f t="shared" si="0"/>
        <v>27477.345560000002</v>
      </c>
    </row>
    <row r="47" spans="2:19" x14ac:dyDescent="0.3">
      <c r="B47" s="2" t="s">
        <v>102</v>
      </c>
      <c r="C47" s="3" t="s">
        <v>11</v>
      </c>
      <c r="D47" s="3" t="s">
        <v>21</v>
      </c>
      <c r="E47" s="89">
        <v>1799.51091</v>
      </c>
      <c r="F47" s="18"/>
      <c r="G47" s="18"/>
      <c r="H47" s="18"/>
      <c r="I47" s="18"/>
      <c r="J47" s="18"/>
      <c r="K47" s="18"/>
      <c r="L47" s="23"/>
      <c r="M47" s="24"/>
      <c r="N47" s="24"/>
      <c r="O47" s="24"/>
      <c r="P47" s="24"/>
      <c r="Q47" s="32"/>
      <c r="R47" s="32"/>
      <c r="S47" s="22">
        <f t="shared" si="0"/>
        <v>25193.152739999998</v>
      </c>
    </row>
    <row r="48" spans="2:19" x14ac:dyDescent="0.3">
      <c r="B48" s="2" t="s">
        <v>165</v>
      </c>
      <c r="C48" s="3" t="s">
        <v>11</v>
      </c>
      <c r="D48" s="3" t="s">
        <v>21</v>
      </c>
      <c r="E48" s="89">
        <v>1755.1675</v>
      </c>
      <c r="F48" s="18"/>
      <c r="G48" s="18"/>
      <c r="H48" s="18"/>
      <c r="I48" s="18"/>
      <c r="J48" s="18"/>
      <c r="K48" s="18"/>
      <c r="L48" s="23"/>
      <c r="M48" s="24"/>
      <c r="N48" s="24"/>
      <c r="O48" s="24"/>
      <c r="P48" s="24"/>
      <c r="Q48" s="32"/>
      <c r="R48" s="32"/>
      <c r="S48" s="22">
        <f t="shared" si="0"/>
        <v>24572.345000000001</v>
      </c>
    </row>
    <row r="49" spans="2:24" x14ac:dyDescent="0.3">
      <c r="B49" s="2" t="s">
        <v>24</v>
      </c>
      <c r="C49" s="3" t="s">
        <v>11</v>
      </c>
      <c r="D49" s="3" t="s">
        <v>25</v>
      </c>
      <c r="E49" s="89">
        <v>1384.3128274999999</v>
      </c>
      <c r="F49" s="18"/>
      <c r="G49" s="18"/>
      <c r="H49" s="18"/>
      <c r="I49" s="18"/>
      <c r="J49" s="18"/>
      <c r="K49" s="18"/>
      <c r="L49" s="18"/>
      <c r="M49" s="39"/>
      <c r="N49" s="40"/>
      <c r="O49" s="41"/>
      <c r="P49" s="41"/>
      <c r="Q49" s="92"/>
      <c r="R49" s="93"/>
      <c r="S49" s="22">
        <f t="shared" si="0"/>
        <v>19380.379584999999</v>
      </c>
    </row>
    <row r="50" spans="2:24" x14ac:dyDescent="0.3">
      <c r="B50" s="2" t="s">
        <v>26</v>
      </c>
      <c r="C50" s="3" t="s">
        <v>11</v>
      </c>
      <c r="D50" s="3" t="s">
        <v>25</v>
      </c>
      <c r="E50" s="89">
        <v>1384.3128274999999</v>
      </c>
      <c r="F50" s="18"/>
      <c r="G50" s="18"/>
      <c r="H50" s="18"/>
      <c r="I50" s="18"/>
      <c r="J50" s="18"/>
      <c r="K50" s="18"/>
      <c r="L50" s="18"/>
      <c r="M50" s="18"/>
      <c r="N50" s="23"/>
      <c r="O50" s="24"/>
      <c r="P50" s="24"/>
      <c r="Q50" s="31"/>
      <c r="R50" s="32"/>
      <c r="S50" s="22">
        <f t="shared" si="0"/>
        <v>19380.379584999999</v>
      </c>
    </row>
    <row r="51" spans="2:24" x14ac:dyDescent="0.3">
      <c r="B51" s="2" t="s">
        <v>111</v>
      </c>
      <c r="C51" s="3" t="s">
        <v>11</v>
      </c>
      <c r="D51" s="3" t="s">
        <v>25</v>
      </c>
      <c r="E51" s="89">
        <v>1930.0584974999999</v>
      </c>
      <c r="F51" s="26"/>
      <c r="G51" s="26"/>
      <c r="H51" s="26"/>
      <c r="I51" s="26"/>
      <c r="J51" s="26"/>
      <c r="K51" s="26"/>
      <c r="L51" s="26"/>
      <c r="M51" s="26"/>
      <c r="N51" s="28"/>
      <c r="O51" s="29"/>
      <c r="P51" s="29"/>
      <c r="Q51" s="31"/>
      <c r="R51" s="32"/>
      <c r="S51" s="22">
        <f t="shared" si="0"/>
        <v>27020.818964999999</v>
      </c>
    </row>
    <row r="52" spans="2:24" x14ac:dyDescent="0.3">
      <c r="B52" s="2" t="s">
        <v>112</v>
      </c>
      <c r="C52" s="3" t="s">
        <v>11</v>
      </c>
      <c r="D52" s="3" t="s">
        <v>25</v>
      </c>
      <c r="E52" s="89">
        <v>1418.06987</v>
      </c>
      <c r="F52" s="26"/>
      <c r="G52" s="26"/>
      <c r="H52" s="26"/>
      <c r="I52" s="26"/>
      <c r="J52" s="26"/>
      <c r="K52" s="26"/>
      <c r="L52" s="26"/>
      <c r="M52" s="26"/>
      <c r="N52" s="28"/>
      <c r="O52" s="29"/>
      <c r="P52" s="29"/>
      <c r="Q52" s="31"/>
      <c r="R52" s="32"/>
      <c r="S52" s="22">
        <f t="shared" si="0"/>
        <v>19852.978180000002</v>
      </c>
    </row>
    <row r="53" spans="2:24" x14ac:dyDescent="0.3">
      <c r="B53" s="2" t="s">
        <v>113</v>
      </c>
      <c r="C53" s="3" t="s">
        <v>11</v>
      </c>
      <c r="D53" s="3" t="s">
        <v>25</v>
      </c>
      <c r="E53" s="86">
        <v>1350.5451250000001</v>
      </c>
      <c r="F53" s="26"/>
      <c r="G53" s="26"/>
      <c r="H53" s="26"/>
      <c r="I53" s="26"/>
      <c r="J53" s="26"/>
      <c r="K53" s="26"/>
      <c r="L53" s="26"/>
      <c r="M53" s="26"/>
      <c r="N53" s="28"/>
      <c r="O53" s="29"/>
      <c r="P53" s="29"/>
      <c r="Q53" s="31"/>
      <c r="R53" s="32"/>
      <c r="S53" s="22">
        <f t="shared" si="0"/>
        <v>18907.63175</v>
      </c>
    </row>
    <row r="54" spans="2:24" x14ac:dyDescent="0.3">
      <c r="B54" s="2" t="s">
        <v>154</v>
      </c>
      <c r="C54" s="3" t="s">
        <v>11</v>
      </c>
      <c r="D54" s="3" t="s">
        <v>25</v>
      </c>
      <c r="E54" s="86">
        <v>1576.4378025000001</v>
      </c>
      <c r="F54" s="18"/>
      <c r="G54" s="18"/>
      <c r="H54" s="18"/>
      <c r="I54" s="18"/>
      <c r="J54" s="18"/>
      <c r="K54" s="18"/>
      <c r="L54" s="18"/>
      <c r="M54" s="18"/>
      <c r="N54" s="23"/>
      <c r="O54" s="24"/>
      <c r="P54" s="24"/>
      <c r="Q54" s="31"/>
      <c r="R54" s="32"/>
      <c r="S54" s="22">
        <f t="shared" si="0"/>
        <v>22070.129235</v>
      </c>
    </row>
    <row r="55" spans="2:24" x14ac:dyDescent="0.3">
      <c r="B55" s="2" t="s">
        <v>155</v>
      </c>
      <c r="C55" s="3" t="s">
        <v>11</v>
      </c>
      <c r="D55" s="3" t="s">
        <v>25</v>
      </c>
      <c r="E55" s="86">
        <v>1576.4378025000001</v>
      </c>
      <c r="F55" s="18"/>
      <c r="G55" s="18"/>
      <c r="H55" s="18"/>
      <c r="I55" s="18"/>
      <c r="J55" s="18"/>
      <c r="K55" s="18"/>
      <c r="L55" s="18"/>
      <c r="M55" s="18"/>
      <c r="N55" s="27">
        <v>178.72970000000001</v>
      </c>
      <c r="O55" s="24"/>
      <c r="P55" s="24"/>
      <c r="Q55" s="31"/>
      <c r="R55" s="32"/>
      <c r="S55" s="22">
        <f t="shared" si="0"/>
        <v>24572.345035000002</v>
      </c>
      <c r="U55" s="94"/>
      <c r="V55" s="94"/>
    </row>
    <row r="56" spans="2:24" x14ac:dyDescent="0.3">
      <c r="B56" s="2" t="s">
        <v>156</v>
      </c>
      <c r="C56" s="3" t="s">
        <v>11</v>
      </c>
      <c r="D56" s="3" t="s">
        <v>25</v>
      </c>
      <c r="E56" s="95">
        <v>1576.4378025000001</v>
      </c>
      <c r="F56" s="18"/>
      <c r="G56" s="18"/>
      <c r="H56" s="18"/>
      <c r="I56" s="18"/>
      <c r="J56" s="18"/>
      <c r="K56" s="18"/>
      <c r="L56" s="18"/>
      <c r="M56" s="18"/>
      <c r="N56" s="37"/>
      <c r="O56" s="38"/>
      <c r="P56" s="38"/>
      <c r="Q56" s="31"/>
      <c r="R56" s="32"/>
      <c r="S56" s="22">
        <f t="shared" si="0"/>
        <v>22070.129235</v>
      </c>
    </row>
    <row r="57" spans="2:24" x14ac:dyDescent="0.3">
      <c r="B57" s="96" t="s">
        <v>157</v>
      </c>
      <c r="C57" s="97" t="s">
        <v>11</v>
      </c>
      <c r="D57" s="98" t="s">
        <v>25</v>
      </c>
      <c r="E57" s="99">
        <v>1576.4378025000001</v>
      </c>
      <c r="F57" s="100"/>
      <c r="G57" s="42"/>
      <c r="H57" s="42"/>
      <c r="I57" s="42"/>
      <c r="J57" s="42"/>
      <c r="K57" s="42"/>
      <c r="L57" s="42"/>
      <c r="M57" s="43"/>
      <c r="N57" s="24"/>
      <c r="O57" s="24"/>
      <c r="P57" s="24"/>
      <c r="Q57" s="31"/>
      <c r="R57" s="32"/>
      <c r="S57" s="22">
        <f t="shared" si="0"/>
        <v>22070.129235</v>
      </c>
    </row>
    <row r="58" spans="2:24" ht="15" thickBot="1" x14ac:dyDescent="0.35">
      <c r="B58" s="279"/>
      <c r="C58" s="280"/>
      <c r="D58" s="280"/>
      <c r="E58" s="280"/>
      <c r="F58" s="280"/>
      <c r="G58" s="280"/>
      <c r="H58" s="280"/>
      <c r="I58" s="280"/>
      <c r="J58" s="280"/>
      <c r="K58" s="280"/>
      <c r="L58" s="280"/>
      <c r="M58" s="280"/>
      <c r="N58" s="280"/>
      <c r="O58" s="280"/>
      <c r="P58" s="280"/>
      <c r="Q58" s="280"/>
      <c r="R58" s="280"/>
      <c r="S58" s="281"/>
    </row>
    <row r="59" spans="2:24" ht="15" thickBot="1" x14ac:dyDescent="0.35"/>
    <row r="60" spans="2:24" ht="15" thickBot="1" x14ac:dyDescent="0.35">
      <c r="B60" s="102" t="s">
        <v>62</v>
      </c>
      <c r="C60" s="103"/>
      <c r="D60" s="103"/>
      <c r="E60" s="104"/>
      <c r="F60" s="103"/>
      <c r="G60" s="103"/>
      <c r="H60" s="103"/>
      <c r="I60" s="103"/>
      <c r="J60" s="103"/>
      <c r="K60" s="103"/>
      <c r="L60" s="103"/>
      <c r="M60" s="103"/>
      <c r="N60" s="103"/>
      <c r="O60" s="103"/>
      <c r="P60" s="103"/>
      <c r="Q60" s="103"/>
      <c r="R60" s="103"/>
      <c r="S60" s="103"/>
      <c r="T60" s="103"/>
      <c r="U60" s="103"/>
      <c r="V60" s="103"/>
      <c r="W60" s="103"/>
      <c r="X60" s="105"/>
    </row>
    <row r="61" spans="2:24" ht="15" customHeight="1" x14ac:dyDescent="0.3">
      <c r="B61" s="237" t="s">
        <v>205</v>
      </c>
      <c r="C61" s="237"/>
      <c r="D61" s="237"/>
      <c r="E61" s="237"/>
      <c r="F61" s="237"/>
      <c r="G61" s="237"/>
      <c r="H61" s="237"/>
      <c r="I61" s="237"/>
      <c r="J61" s="237"/>
      <c r="K61" s="6"/>
      <c r="L61" s="6"/>
      <c r="M61" s="6"/>
      <c r="N61" s="6"/>
      <c r="O61" s="7"/>
      <c r="P61" s="7"/>
      <c r="Q61" s="7"/>
      <c r="R61" s="7"/>
      <c r="S61" s="7"/>
      <c r="T61" s="7"/>
      <c r="U61" s="7"/>
      <c r="V61" s="7"/>
      <c r="W61" s="7"/>
      <c r="X61" s="63"/>
    </row>
    <row r="62" spans="2:24" x14ac:dyDescent="0.3">
      <c r="B62" s="237"/>
      <c r="C62" s="237"/>
      <c r="D62" s="237"/>
      <c r="E62" s="237"/>
      <c r="F62" s="237"/>
      <c r="G62" s="237"/>
      <c r="H62" s="237"/>
      <c r="I62" s="237"/>
      <c r="J62" s="237"/>
      <c r="K62" s="6"/>
      <c r="L62" s="6"/>
      <c r="M62" s="6"/>
      <c r="N62" s="6"/>
      <c r="O62" s="7"/>
      <c r="P62" s="7"/>
      <c r="Q62" s="7"/>
      <c r="R62" s="7"/>
      <c r="S62" s="7"/>
      <c r="T62" s="7"/>
      <c r="U62" s="7"/>
      <c r="V62" s="7"/>
      <c r="W62" s="7"/>
      <c r="X62" s="63"/>
    </row>
    <row r="63" spans="2:24" x14ac:dyDescent="0.3">
      <c r="B63" s="237"/>
      <c r="C63" s="237"/>
      <c r="D63" s="237"/>
      <c r="E63" s="237"/>
      <c r="F63" s="237"/>
      <c r="G63" s="237"/>
      <c r="H63" s="237"/>
      <c r="I63" s="237"/>
      <c r="J63" s="237"/>
      <c r="K63" s="6"/>
      <c r="L63" s="6"/>
      <c r="M63" s="6"/>
      <c r="N63" s="6"/>
      <c r="O63" s="7"/>
      <c r="P63" s="7"/>
      <c r="Q63" s="7"/>
      <c r="R63" s="7"/>
      <c r="S63" s="7"/>
      <c r="T63" s="7"/>
      <c r="U63" s="7"/>
      <c r="V63" s="7"/>
      <c r="W63" s="7"/>
      <c r="X63" s="63"/>
    </row>
    <row r="64" spans="2:24" x14ac:dyDescent="0.3">
      <c r="B64" s="237"/>
      <c r="C64" s="237"/>
      <c r="D64" s="237"/>
      <c r="E64" s="237"/>
      <c r="F64" s="237"/>
      <c r="G64" s="237"/>
      <c r="H64" s="237"/>
      <c r="I64" s="237"/>
      <c r="J64" s="237"/>
      <c r="K64" s="6"/>
      <c r="L64" s="6"/>
      <c r="M64" s="6"/>
      <c r="N64" s="6"/>
      <c r="O64" s="7"/>
      <c r="P64" s="7"/>
      <c r="Q64" s="7"/>
      <c r="R64" s="7"/>
      <c r="S64" s="7"/>
      <c r="T64" s="7"/>
      <c r="U64" s="7"/>
      <c r="V64" s="7"/>
      <c r="W64" s="7"/>
      <c r="X64" s="63"/>
    </row>
    <row r="65" spans="2:24" ht="14.25" customHeight="1" thickBot="1" x14ac:dyDescent="0.35">
      <c r="B65" s="237"/>
      <c r="C65" s="237"/>
      <c r="D65" s="237"/>
      <c r="E65" s="237"/>
      <c r="F65" s="237"/>
      <c r="G65" s="237"/>
      <c r="H65" s="237"/>
      <c r="I65" s="237"/>
      <c r="J65" s="237"/>
      <c r="K65" s="6"/>
      <c r="L65" s="6"/>
      <c r="M65" s="6"/>
      <c r="N65" s="6"/>
      <c r="O65" s="7"/>
      <c r="P65" s="7"/>
      <c r="Q65" s="7"/>
      <c r="R65" s="7"/>
      <c r="S65" s="7"/>
      <c r="T65" s="7"/>
      <c r="U65" s="7"/>
      <c r="V65" s="7"/>
      <c r="W65" s="7"/>
      <c r="X65" s="63"/>
    </row>
    <row r="66" spans="2:24" ht="15" hidden="1" thickBot="1" x14ac:dyDescent="0.35">
      <c r="B66" s="237"/>
      <c r="C66" s="237"/>
      <c r="D66" s="237"/>
      <c r="E66" s="237"/>
      <c r="F66" s="237"/>
      <c r="G66" s="237"/>
      <c r="H66" s="237"/>
      <c r="I66" s="237"/>
      <c r="J66" s="237"/>
      <c r="K66" s="7"/>
      <c r="L66" s="7"/>
      <c r="M66" s="7"/>
      <c r="N66" s="7"/>
      <c r="O66" s="7"/>
      <c r="P66" s="7"/>
      <c r="Q66" s="7"/>
      <c r="R66" s="7"/>
      <c r="S66" s="7"/>
      <c r="T66" s="7"/>
      <c r="U66" s="7"/>
      <c r="V66" s="7"/>
      <c r="W66" s="7"/>
      <c r="X66" s="63"/>
    </row>
    <row r="67" spans="2:24" ht="15" thickBot="1" x14ac:dyDescent="0.35">
      <c r="B67" s="263">
        <v>2025</v>
      </c>
      <c r="C67" s="264"/>
      <c r="D67" s="264"/>
      <c r="E67" s="265"/>
      <c r="F67" s="248" t="s">
        <v>27</v>
      </c>
      <c r="G67" s="249"/>
      <c r="H67" s="249"/>
      <c r="I67" s="250"/>
      <c r="J67" s="251" t="s">
        <v>28</v>
      </c>
      <c r="K67" s="252"/>
      <c r="L67" s="252"/>
      <c r="M67" s="252"/>
      <c r="N67" s="252"/>
      <c r="O67" s="252"/>
      <c r="P67" s="252"/>
      <c r="Q67" s="252"/>
      <c r="R67" s="252"/>
      <c r="S67" s="252"/>
      <c r="T67" s="252"/>
      <c r="U67" s="252"/>
      <c r="V67" s="252"/>
      <c r="W67" s="252"/>
      <c r="X67" s="260" t="s">
        <v>209</v>
      </c>
    </row>
    <row r="68" spans="2:24" x14ac:dyDescent="0.3">
      <c r="B68" s="266"/>
      <c r="C68" s="267"/>
      <c r="D68" s="267"/>
      <c r="E68" s="268"/>
      <c r="F68" s="44" t="s">
        <v>29</v>
      </c>
      <c r="G68" s="44" t="s">
        <v>30</v>
      </c>
      <c r="H68" s="44" t="s">
        <v>2</v>
      </c>
      <c r="I68" s="44" t="s">
        <v>2</v>
      </c>
      <c r="J68" s="44" t="s">
        <v>2</v>
      </c>
      <c r="K68" s="44" t="s">
        <v>2</v>
      </c>
      <c r="L68" s="44" t="s">
        <v>2</v>
      </c>
      <c r="M68" s="44" t="s">
        <v>2</v>
      </c>
      <c r="N68" s="45" t="s">
        <v>2</v>
      </c>
      <c r="O68" s="45" t="s">
        <v>2</v>
      </c>
      <c r="P68" s="44" t="s">
        <v>2</v>
      </c>
      <c r="Q68" s="44" t="s">
        <v>2</v>
      </c>
      <c r="R68" s="44" t="s">
        <v>2</v>
      </c>
      <c r="S68" s="44" t="s">
        <v>2</v>
      </c>
      <c r="T68" s="44" t="s">
        <v>2</v>
      </c>
      <c r="U68" s="106" t="s">
        <v>2</v>
      </c>
      <c r="V68" s="106" t="s">
        <v>2</v>
      </c>
      <c r="W68" s="106" t="s">
        <v>2</v>
      </c>
      <c r="X68" s="261"/>
    </row>
    <row r="69" spans="2:24" ht="130.19999999999999" thickBot="1" x14ac:dyDescent="0.35">
      <c r="B69" s="107" t="s">
        <v>31</v>
      </c>
      <c r="C69" s="108" t="s">
        <v>4</v>
      </c>
      <c r="D69" s="108" t="s">
        <v>5</v>
      </c>
      <c r="E69" s="109" t="s">
        <v>32</v>
      </c>
      <c r="F69" s="110" t="s">
        <v>33</v>
      </c>
      <c r="G69" s="108" t="s">
        <v>34</v>
      </c>
      <c r="H69" s="46" t="s">
        <v>35</v>
      </c>
      <c r="I69" s="46" t="s">
        <v>36</v>
      </c>
      <c r="J69" s="3" t="s">
        <v>229</v>
      </c>
      <c r="K69" s="3" t="s">
        <v>230</v>
      </c>
      <c r="L69" s="3" t="s">
        <v>135</v>
      </c>
      <c r="M69" s="3" t="s">
        <v>231</v>
      </c>
      <c r="N69" s="3" t="s">
        <v>134</v>
      </c>
      <c r="O69" s="3" t="s">
        <v>132</v>
      </c>
      <c r="P69" s="3" t="s">
        <v>133</v>
      </c>
      <c r="Q69" s="3" t="s">
        <v>232</v>
      </c>
      <c r="R69" s="3" t="s">
        <v>129</v>
      </c>
      <c r="S69" s="47" t="s">
        <v>233</v>
      </c>
      <c r="T69" s="3" t="s">
        <v>131</v>
      </c>
      <c r="U69" s="83" t="s">
        <v>150</v>
      </c>
      <c r="V69" s="83" t="s">
        <v>151</v>
      </c>
      <c r="W69" s="83" t="s">
        <v>130</v>
      </c>
      <c r="X69" s="262"/>
    </row>
    <row r="70" spans="2:24" x14ac:dyDescent="0.3">
      <c r="B70" s="2" t="s">
        <v>141</v>
      </c>
      <c r="C70" s="3" t="s">
        <v>37</v>
      </c>
      <c r="D70" s="3" t="s">
        <v>38</v>
      </c>
      <c r="E70" s="111">
        <v>30</v>
      </c>
      <c r="F70" s="48">
        <v>1366.74</v>
      </c>
      <c r="G70" s="52">
        <v>843.4</v>
      </c>
      <c r="H70" s="55">
        <v>1193.8585</v>
      </c>
      <c r="I70" s="56">
        <v>3508.45</v>
      </c>
      <c r="J70" s="112">
        <v>371.3057</v>
      </c>
      <c r="K70" s="49"/>
      <c r="L70" s="49"/>
      <c r="M70" s="49"/>
      <c r="N70" s="49"/>
      <c r="O70" s="49"/>
      <c r="P70" s="49"/>
      <c r="Q70" s="49"/>
      <c r="R70" s="113"/>
      <c r="S70" s="30">
        <v>583.50829999999996</v>
      </c>
      <c r="T70" s="57"/>
      <c r="U70" s="49"/>
      <c r="V70" s="49"/>
      <c r="W70" s="49"/>
      <c r="X70" s="114">
        <f>((F70*12)+(G70*2)+((H70+I70+J70+K70+L70+M70+N70+O70+P70+Q70+R70+S70+T70+U70+V70+W70)*14))</f>
        <v>97287.39499999999</v>
      </c>
    </row>
    <row r="71" spans="2:24" x14ac:dyDescent="0.3">
      <c r="B71" s="2" t="s">
        <v>142</v>
      </c>
      <c r="C71" s="3" t="s">
        <v>37</v>
      </c>
      <c r="D71" s="3" t="s">
        <v>38</v>
      </c>
      <c r="E71" s="111">
        <v>30</v>
      </c>
      <c r="F71" s="48">
        <v>1366.74</v>
      </c>
      <c r="G71" s="52">
        <v>843.4</v>
      </c>
      <c r="H71" s="115">
        <v>1193.8585</v>
      </c>
      <c r="I71" s="116">
        <v>3508.45</v>
      </c>
      <c r="J71" s="117">
        <v>371.3057</v>
      </c>
      <c r="K71" s="49"/>
      <c r="L71" s="49"/>
      <c r="M71" s="49"/>
      <c r="N71" s="49"/>
      <c r="O71" s="49"/>
      <c r="P71" s="49"/>
      <c r="Q71" s="49"/>
      <c r="R71" s="113"/>
      <c r="S71" s="50">
        <v>477.41590000000002</v>
      </c>
      <c r="T71" s="57"/>
      <c r="U71" s="49"/>
      <c r="V71" s="49"/>
      <c r="W71" s="49"/>
      <c r="X71" s="114">
        <f t="shared" ref="X71:X103" si="1">((F71*12)+(G71*2)+((H71+I71+J71+K71+L71+M71+N71+O71+P71+Q71+R71+S71+T71+U71+V71+W71)*14))</f>
        <v>95802.101399999985</v>
      </c>
    </row>
    <row r="72" spans="2:24" x14ac:dyDescent="0.3">
      <c r="B72" s="2" t="s">
        <v>143</v>
      </c>
      <c r="C72" s="3" t="s">
        <v>39</v>
      </c>
      <c r="D72" s="3" t="s">
        <v>38</v>
      </c>
      <c r="E72" s="111">
        <v>29</v>
      </c>
      <c r="F72" s="48">
        <v>1366.74</v>
      </c>
      <c r="G72" s="52">
        <v>843.4</v>
      </c>
      <c r="H72" s="55">
        <v>1070.8277499999999</v>
      </c>
      <c r="I72" s="56">
        <v>1957.39</v>
      </c>
      <c r="J72" s="30"/>
      <c r="K72" s="112">
        <v>543.69771166654505</v>
      </c>
      <c r="L72" s="49"/>
      <c r="M72" s="49"/>
      <c r="N72" s="49"/>
      <c r="O72" s="49"/>
      <c r="P72" s="49"/>
      <c r="Q72" s="49"/>
      <c r="R72" s="113"/>
      <c r="S72" s="50">
        <v>477.41590000000002</v>
      </c>
      <c r="T72" s="57"/>
      <c r="U72" s="49"/>
      <c r="V72" s="49"/>
      <c r="W72" s="49"/>
      <c r="X72" s="114">
        <f t="shared" si="1"/>
        <v>74778.319063331626</v>
      </c>
    </row>
    <row r="73" spans="2:24" x14ac:dyDescent="0.3">
      <c r="B73" s="2" t="s">
        <v>147</v>
      </c>
      <c r="C73" s="3" t="s">
        <v>39</v>
      </c>
      <c r="D73" s="3" t="s">
        <v>38</v>
      </c>
      <c r="E73" s="111">
        <v>29</v>
      </c>
      <c r="F73" s="48">
        <v>1366.74</v>
      </c>
      <c r="G73" s="52">
        <v>843.4</v>
      </c>
      <c r="H73" s="55">
        <v>1070.8277499999999</v>
      </c>
      <c r="I73" s="56">
        <v>1962.32</v>
      </c>
      <c r="J73" s="30"/>
      <c r="K73" s="57"/>
      <c r="L73" s="49"/>
      <c r="M73" s="49"/>
      <c r="N73" s="49"/>
      <c r="O73" s="49"/>
      <c r="P73" s="49"/>
      <c r="Q73" s="49"/>
      <c r="R73" s="49"/>
      <c r="S73" s="51"/>
      <c r="T73" s="49"/>
      <c r="U73" s="49"/>
      <c r="V73" s="49"/>
      <c r="W73" s="49"/>
      <c r="X73" s="114">
        <f t="shared" si="1"/>
        <v>60551.748500000002</v>
      </c>
    </row>
    <row r="74" spans="2:24" x14ac:dyDescent="0.3">
      <c r="B74" s="2" t="s">
        <v>40</v>
      </c>
      <c r="C74" s="3" t="s">
        <v>37</v>
      </c>
      <c r="D74" s="3" t="s">
        <v>38</v>
      </c>
      <c r="E74" s="111">
        <v>27</v>
      </c>
      <c r="F74" s="48">
        <v>1366.74</v>
      </c>
      <c r="G74" s="52">
        <v>843.4</v>
      </c>
      <c r="H74" s="55">
        <v>980.76100000000008</v>
      </c>
      <c r="I74" s="48">
        <v>1471.9</v>
      </c>
      <c r="J74" s="118"/>
      <c r="K74" s="49"/>
      <c r="L74" s="49"/>
      <c r="M74" s="49"/>
      <c r="N74" s="49"/>
      <c r="O74" s="49"/>
      <c r="P74" s="49"/>
      <c r="Q74" s="49"/>
      <c r="R74" s="49"/>
      <c r="S74" s="49"/>
      <c r="T74" s="49"/>
      <c r="U74" s="49"/>
      <c r="V74" s="49"/>
      <c r="W74" s="49"/>
      <c r="X74" s="114">
        <f t="shared" si="1"/>
        <v>52424.934000000001</v>
      </c>
    </row>
    <row r="75" spans="2:24" x14ac:dyDescent="0.3">
      <c r="B75" s="2" t="s">
        <v>59</v>
      </c>
      <c r="C75" s="3" t="s">
        <v>39</v>
      </c>
      <c r="D75" s="3" t="s">
        <v>38</v>
      </c>
      <c r="E75" s="111">
        <v>26</v>
      </c>
      <c r="F75" s="48">
        <v>1366.74</v>
      </c>
      <c r="G75" s="52">
        <v>843.4</v>
      </c>
      <c r="H75" s="55">
        <v>860.46699999999998</v>
      </c>
      <c r="I75" s="56">
        <v>2287.4699999999998</v>
      </c>
      <c r="J75" s="57"/>
      <c r="K75" s="19">
        <v>543.69771166654505</v>
      </c>
      <c r="L75" s="49"/>
      <c r="M75" s="49"/>
      <c r="N75" s="49"/>
      <c r="O75" s="49"/>
      <c r="P75" s="49"/>
      <c r="Q75" s="49"/>
      <c r="R75" s="49"/>
      <c r="S75" s="49"/>
      <c r="T75" s="49"/>
      <c r="U75" s="49"/>
      <c r="V75" s="49"/>
      <c r="W75" s="49"/>
      <c r="X75" s="114">
        <f t="shared" si="1"/>
        <v>69770.565963331625</v>
      </c>
    </row>
    <row r="76" spans="2:24" s="122" customFormat="1" x14ac:dyDescent="0.3">
      <c r="B76" s="119" t="s">
        <v>60</v>
      </c>
      <c r="C76" s="110" t="s">
        <v>39</v>
      </c>
      <c r="D76" s="110" t="s">
        <v>38</v>
      </c>
      <c r="E76" s="120">
        <v>25</v>
      </c>
      <c r="F76" s="48">
        <v>1366.74</v>
      </c>
      <c r="G76" s="52">
        <v>843.4</v>
      </c>
      <c r="H76" s="55">
        <v>763.40974999999992</v>
      </c>
      <c r="I76" s="121">
        <v>1528.38</v>
      </c>
      <c r="J76" s="57"/>
      <c r="K76" s="49"/>
      <c r="L76" s="49"/>
      <c r="M76" s="49"/>
      <c r="N76" s="49"/>
      <c r="O76" s="49"/>
      <c r="P76" s="49"/>
      <c r="Q76" s="49"/>
      <c r="R76" s="49"/>
      <c r="S76" s="49"/>
      <c r="T76" s="49"/>
      <c r="U76" s="49"/>
      <c r="V76" s="49"/>
      <c r="W76" s="49"/>
      <c r="X76" s="114">
        <f t="shared" si="1"/>
        <v>50172.736499999999</v>
      </c>
    </row>
    <row r="77" spans="2:24" s="122" customFormat="1" x14ac:dyDescent="0.3">
      <c r="B77" s="119" t="s">
        <v>41</v>
      </c>
      <c r="C77" s="110" t="s">
        <v>39</v>
      </c>
      <c r="D77" s="110" t="s">
        <v>38</v>
      </c>
      <c r="E77" s="120">
        <v>22</v>
      </c>
      <c r="F77" s="48">
        <v>1366.74</v>
      </c>
      <c r="G77" s="52">
        <v>843.4</v>
      </c>
      <c r="H77" s="55">
        <v>628.31475</v>
      </c>
      <c r="I77" s="56">
        <v>898.87</v>
      </c>
      <c r="J77" s="57"/>
      <c r="K77" s="49"/>
      <c r="L77" s="49"/>
      <c r="M77" s="49"/>
      <c r="N77" s="49"/>
      <c r="O77" s="49"/>
      <c r="P77" s="49"/>
      <c r="Q77" s="49"/>
      <c r="R77" s="49"/>
      <c r="S77" s="49"/>
      <c r="T77" s="49"/>
      <c r="U77" s="27">
        <v>154.50360000000001</v>
      </c>
      <c r="V77" s="49"/>
      <c r="W77" s="49"/>
      <c r="X77" s="114">
        <f t="shared" si="1"/>
        <v>41631.316899999998</v>
      </c>
    </row>
    <row r="78" spans="2:24" s="122" customFormat="1" x14ac:dyDescent="0.3">
      <c r="B78" s="119" t="s">
        <v>42</v>
      </c>
      <c r="C78" s="110" t="s">
        <v>39</v>
      </c>
      <c r="D78" s="110" t="s">
        <v>38</v>
      </c>
      <c r="E78" s="120">
        <v>22</v>
      </c>
      <c r="F78" s="48">
        <v>1366.74</v>
      </c>
      <c r="G78" s="52">
        <v>843.4</v>
      </c>
      <c r="H78" s="55">
        <v>628.31475</v>
      </c>
      <c r="I78" s="56">
        <v>1528.38</v>
      </c>
      <c r="J78" s="57"/>
      <c r="K78" s="49"/>
      <c r="L78" s="49"/>
      <c r="M78" s="49"/>
      <c r="N78" s="49"/>
      <c r="O78" s="49"/>
      <c r="P78" s="49"/>
      <c r="Q78" s="49"/>
      <c r="R78" s="49"/>
      <c r="S78" s="49"/>
      <c r="T78" s="49"/>
      <c r="U78" s="49"/>
      <c r="V78" s="49"/>
      <c r="W78" s="49"/>
      <c r="X78" s="114">
        <f t="shared" si="1"/>
        <v>48281.406499999997</v>
      </c>
    </row>
    <row r="79" spans="2:24" s="122" customFormat="1" x14ac:dyDescent="0.3">
      <c r="B79" s="119" t="s">
        <v>146</v>
      </c>
      <c r="C79" s="110" t="s">
        <v>39</v>
      </c>
      <c r="D79" s="110" t="s">
        <v>38</v>
      </c>
      <c r="E79" s="120">
        <v>22</v>
      </c>
      <c r="F79" s="48">
        <v>1366.74</v>
      </c>
      <c r="G79" s="52">
        <v>843.4</v>
      </c>
      <c r="H79" s="55">
        <v>628.31475</v>
      </c>
      <c r="I79" s="56">
        <v>1562.13</v>
      </c>
      <c r="J79" s="57"/>
      <c r="K79" s="49"/>
      <c r="L79" s="49"/>
      <c r="M79" s="49"/>
      <c r="N79" s="49"/>
      <c r="O79" s="49"/>
      <c r="P79" s="49"/>
      <c r="Q79" s="49"/>
      <c r="R79" s="49"/>
      <c r="S79" s="49"/>
      <c r="T79" s="49"/>
      <c r="U79" s="49"/>
      <c r="V79" s="49"/>
      <c r="W79" s="49"/>
      <c r="X79" s="114">
        <f t="shared" si="1"/>
        <v>48753.906499999997</v>
      </c>
    </row>
    <row r="80" spans="2:24" s="122" customFormat="1" x14ac:dyDescent="0.3">
      <c r="B80" s="119" t="s">
        <v>144</v>
      </c>
      <c r="C80" s="110" t="s">
        <v>39</v>
      </c>
      <c r="D80" s="110" t="s">
        <v>43</v>
      </c>
      <c r="E80" s="120">
        <v>20</v>
      </c>
      <c r="F80" s="48">
        <v>1181.79</v>
      </c>
      <c r="G80" s="52">
        <v>861.9</v>
      </c>
      <c r="H80" s="55">
        <v>541.87649999999996</v>
      </c>
      <c r="I80" s="56">
        <v>1735.54</v>
      </c>
      <c r="J80" s="57"/>
      <c r="K80" s="49"/>
      <c r="L80" s="49"/>
      <c r="M80" s="49"/>
      <c r="N80" s="49"/>
      <c r="O80" s="49"/>
      <c r="P80" s="49"/>
      <c r="Q80" s="49"/>
      <c r="R80" s="123">
        <v>438.00029999999998</v>
      </c>
      <c r="S80" s="27">
        <v>477.41590000000002</v>
      </c>
      <c r="T80" s="124"/>
      <c r="U80" s="124"/>
      <c r="V80" s="124"/>
      <c r="W80" s="49"/>
      <c r="X80" s="114">
        <f t="shared" si="1"/>
        <v>60604.9378</v>
      </c>
    </row>
    <row r="81" spans="2:24" s="122" customFormat="1" x14ac:dyDescent="0.3">
      <c r="B81" s="119" t="s">
        <v>145</v>
      </c>
      <c r="C81" s="110" t="s">
        <v>39</v>
      </c>
      <c r="D81" s="110" t="s">
        <v>43</v>
      </c>
      <c r="E81" s="120">
        <v>20</v>
      </c>
      <c r="F81" s="48">
        <v>1181.79</v>
      </c>
      <c r="G81" s="52">
        <v>861.9</v>
      </c>
      <c r="H81" s="55">
        <v>541.87649999999996</v>
      </c>
      <c r="I81" s="56">
        <v>1735.54</v>
      </c>
      <c r="J81" s="57"/>
      <c r="K81" s="49"/>
      <c r="L81" s="49"/>
      <c r="M81" s="49"/>
      <c r="N81" s="49"/>
      <c r="O81" s="49"/>
      <c r="P81" s="49"/>
      <c r="Q81" s="49"/>
      <c r="R81" s="49"/>
      <c r="S81" s="49"/>
      <c r="T81" s="49"/>
      <c r="U81" s="49"/>
      <c r="V81" s="49"/>
      <c r="W81" s="49"/>
      <c r="X81" s="114">
        <f t="shared" si="1"/>
        <v>47789.110999999997</v>
      </c>
    </row>
    <row r="82" spans="2:24" s="122" customFormat="1" x14ac:dyDescent="0.3">
      <c r="B82" s="119" t="s">
        <v>44</v>
      </c>
      <c r="C82" s="110" t="s">
        <v>39</v>
      </c>
      <c r="D82" s="110" t="s">
        <v>43</v>
      </c>
      <c r="E82" s="120">
        <v>20</v>
      </c>
      <c r="F82" s="48">
        <v>1181.79</v>
      </c>
      <c r="G82" s="52">
        <v>861.9</v>
      </c>
      <c r="H82" s="55">
        <v>541.87649999999996</v>
      </c>
      <c r="I82" s="56">
        <v>1016.02</v>
      </c>
      <c r="J82" s="57"/>
      <c r="K82" s="49"/>
      <c r="L82" s="49"/>
      <c r="M82" s="49"/>
      <c r="N82" s="49"/>
      <c r="O82" s="49"/>
      <c r="P82" s="49"/>
      <c r="Q82" s="49"/>
      <c r="R82" s="49"/>
      <c r="S82" s="49"/>
      <c r="T82" s="49"/>
      <c r="U82" s="49"/>
      <c r="V82" s="49"/>
      <c r="W82" s="49"/>
      <c r="X82" s="114">
        <f t="shared" si="1"/>
        <v>37715.830999999998</v>
      </c>
    </row>
    <row r="83" spans="2:24" s="122" customFormat="1" x14ac:dyDescent="0.3">
      <c r="B83" s="119" t="s">
        <v>149</v>
      </c>
      <c r="C83" s="110" t="s">
        <v>39</v>
      </c>
      <c r="D83" s="110" t="s">
        <v>43</v>
      </c>
      <c r="E83" s="120">
        <v>20</v>
      </c>
      <c r="F83" s="48">
        <v>1181.79</v>
      </c>
      <c r="G83" s="52">
        <v>861.9</v>
      </c>
      <c r="H83" s="55">
        <v>541.87649999999996</v>
      </c>
      <c r="I83" s="56">
        <v>1016.02</v>
      </c>
      <c r="J83" s="57"/>
      <c r="K83" s="49"/>
      <c r="L83" s="49"/>
      <c r="M83" s="49"/>
      <c r="N83" s="49"/>
      <c r="O83" s="49"/>
      <c r="P83" s="49"/>
      <c r="Q83" s="49"/>
      <c r="R83" s="49"/>
      <c r="S83" s="27">
        <v>371.30290000000002</v>
      </c>
      <c r="T83" s="49"/>
      <c r="U83" s="49"/>
      <c r="V83" s="49"/>
      <c r="W83" s="49"/>
      <c r="X83" s="114">
        <f t="shared" si="1"/>
        <v>42914.071599999996</v>
      </c>
    </row>
    <row r="84" spans="2:24" s="122" customFormat="1" x14ac:dyDescent="0.3">
      <c r="B84" s="119" t="s">
        <v>195</v>
      </c>
      <c r="C84" s="110" t="s">
        <v>39</v>
      </c>
      <c r="D84" s="110" t="s">
        <v>43</v>
      </c>
      <c r="E84" s="120">
        <v>20</v>
      </c>
      <c r="F84" s="48">
        <v>1181.79</v>
      </c>
      <c r="G84" s="52">
        <v>861.9</v>
      </c>
      <c r="H84" s="55">
        <v>541.87649999999996</v>
      </c>
      <c r="I84" s="56">
        <v>1016.02</v>
      </c>
      <c r="J84" s="57"/>
      <c r="K84" s="49"/>
      <c r="L84" s="124">
        <v>271.09559999999999</v>
      </c>
      <c r="M84" s="49"/>
      <c r="N84" s="49"/>
      <c r="O84" s="49"/>
      <c r="P84" s="49"/>
      <c r="Q84" s="49"/>
      <c r="R84" s="49"/>
      <c r="S84" s="49"/>
      <c r="T84" s="49"/>
      <c r="U84" s="49"/>
      <c r="V84" s="49"/>
      <c r="W84" s="49"/>
      <c r="X84" s="114">
        <f t="shared" si="1"/>
        <v>41511.169399999999</v>
      </c>
    </row>
    <row r="85" spans="2:24" s="122" customFormat="1" x14ac:dyDescent="0.3">
      <c r="B85" s="119" t="s">
        <v>45</v>
      </c>
      <c r="C85" s="110" t="s">
        <v>39</v>
      </c>
      <c r="D85" s="110" t="s">
        <v>43</v>
      </c>
      <c r="E85" s="120">
        <v>20</v>
      </c>
      <c r="F85" s="48">
        <v>1181.79</v>
      </c>
      <c r="G85" s="52">
        <v>861.9</v>
      </c>
      <c r="H85" s="55">
        <v>541.87649999999996</v>
      </c>
      <c r="I85" s="56">
        <v>1016.02</v>
      </c>
      <c r="J85" s="57"/>
      <c r="K85" s="49"/>
      <c r="L85" s="49"/>
      <c r="M85" s="49"/>
      <c r="N85" s="49"/>
      <c r="O85" s="49"/>
      <c r="P85" s="49"/>
      <c r="Q85" s="49"/>
      <c r="R85" s="49"/>
      <c r="S85" s="49"/>
      <c r="T85" s="49"/>
      <c r="U85" s="49"/>
      <c r="V85" s="49"/>
      <c r="W85" s="49"/>
      <c r="X85" s="114">
        <f t="shared" si="1"/>
        <v>37715.830999999998</v>
      </c>
    </row>
    <row r="86" spans="2:24" x14ac:dyDescent="0.3">
      <c r="B86" s="2" t="s">
        <v>46</v>
      </c>
      <c r="C86" s="3" t="s">
        <v>39</v>
      </c>
      <c r="D86" s="3" t="s">
        <v>47</v>
      </c>
      <c r="E86" s="111">
        <v>22</v>
      </c>
      <c r="F86" s="48">
        <v>887.32</v>
      </c>
      <c r="G86" s="52">
        <v>766.92</v>
      </c>
      <c r="H86" s="55">
        <v>628.31475</v>
      </c>
      <c r="I86" s="56">
        <v>3211.67</v>
      </c>
      <c r="J86" s="57"/>
      <c r="K86" s="49"/>
      <c r="L86" s="49"/>
      <c r="M86" s="49"/>
      <c r="N86" s="49"/>
      <c r="O86" s="49"/>
      <c r="P86" s="49"/>
      <c r="Q86" s="49"/>
      <c r="R86" s="49"/>
      <c r="S86" s="49"/>
      <c r="T86" s="49"/>
      <c r="U86" s="49"/>
      <c r="V86" s="49"/>
      <c r="W86" s="49"/>
      <c r="X86" s="114">
        <f t="shared" si="1"/>
        <v>65941.46650000001</v>
      </c>
    </row>
    <row r="87" spans="2:24" x14ac:dyDescent="0.3">
      <c r="B87" s="2" t="s">
        <v>148</v>
      </c>
      <c r="C87" s="3" t="s">
        <v>39</v>
      </c>
      <c r="D87" s="3" t="s">
        <v>47</v>
      </c>
      <c r="E87" s="111">
        <v>20</v>
      </c>
      <c r="F87" s="48">
        <v>887.32</v>
      </c>
      <c r="G87" s="52">
        <v>766.92</v>
      </c>
      <c r="H87" s="55">
        <v>541.87649999999996</v>
      </c>
      <c r="I87" s="56">
        <v>2124.36</v>
      </c>
      <c r="J87" s="57"/>
      <c r="K87" s="49"/>
      <c r="L87" s="49"/>
      <c r="M87" s="49"/>
      <c r="N87" s="49"/>
      <c r="O87" s="49"/>
      <c r="P87" s="49"/>
      <c r="Q87" s="49"/>
      <c r="R87" s="49"/>
      <c r="S87" s="49"/>
      <c r="T87" s="49"/>
      <c r="U87" s="49"/>
      <c r="V87" s="49">
        <v>515.01179999999999</v>
      </c>
      <c r="W87" s="49"/>
      <c r="X87" s="114">
        <f t="shared" si="1"/>
        <v>56719.156200000005</v>
      </c>
    </row>
    <row r="88" spans="2:24" x14ac:dyDescent="0.3">
      <c r="B88" s="2" t="s">
        <v>48</v>
      </c>
      <c r="C88" s="3" t="s">
        <v>39</v>
      </c>
      <c r="D88" s="3" t="s">
        <v>47</v>
      </c>
      <c r="E88" s="111">
        <v>18</v>
      </c>
      <c r="F88" s="48">
        <v>887.32</v>
      </c>
      <c r="G88" s="52">
        <v>766.92</v>
      </c>
      <c r="H88" s="55">
        <v>486.55725000000001</v>
      </c>
      <c r="I88" s="56">
        <v>1759.48</v>
      </c>
      <c r="J88" s="57"/>
      <c r="K88" s="49"/>
      <c r="L88" s="49"/>
      <c r="M88" s="49"/>
      <c r="N88" s="49"/>
      <c r="O88" s="49"/>
      <c r="P88" s="49"/>
      <c r="Q88" s="49"/>
      <c r="R88" s="49"/>
      <c r="S88" s="49"/>
      <c r="T88" s="49"/>
      <c r="U88" s="49"/>
      <c r="V88" s="49"/>
      <c r="W88" s="49"/>
      <c r="X88" s="114">
        <f t="shared" si="1"/>
        <v>43626.201499999996</v>
      </c>
    </row>
    <row r="89" spans="2:24" x14ac:dyDescent="0.3">
      <c r="B89" s="2" t="s">
        <v>49</v>
      </c>
      <c r="C89" s="3" t="s">
        <v>39</v>
      </c>
      <c r="D89" s="3" t="s">
        <v>47</v>
      </c>
      <c r="E89" s="111">
        <v>18</v>
      </c>
      <c r="F89" s="48">
        <v>887.32</v>
      </c>
      <c r="G89" s="52">
        <v>766.92</v>
      </c>
      <c r="H89" s="55">
        <v>486.55725000000001</v>
      </c>
      <c r="I89" s="56">
        <v>1395.29</v>
      </c>
      <c r="J89" s="57"/>
      <c r="K89" s="49"/>
      <c r="L89" s="49"/>
      <c r="M89" s="49"/>
      <c r="N89" s="49"/>
      <c r="O89" s="49"/>
      <c r="P89" s="49"/>
      <c r="Q89" s="49"/>
      <c r="R89" s="49"/>
      <c r="S89" s="49"/>
      <c r="T89" s="49"/>
      <c r="U89" s="49"/>
      <c r="V89" s="49"/>
      <c r="W89" s="35">
        <v>364.19571796949998</v>
      </c>
      <c r="X89" s="114">
        <f t="shared" si="1"/>
        <v>43626.281551572996</v>
      </c>
    </row>
    <row r="90" spans="2:24" x14ac:dyDescent="0.3">
      <c r="B90" s="2" t="s">
        <v>50</v>
      </c>
      <c r="C90" s="3" t="s">
        <v>39</v>
      </c>
      <c r="D90" s="3" t="s">
        <v>47</v>
      </c>
      <c r="E90" s="111">
        <v>18</v>
      </c>
      <c r="F90" s="48">
        <v>887.32</v>
      </c>
      <c r="G90" s="52">
        <v>766.92</v>
      </c>
      <c r="H90" s="55">
        <v>486.55725000000001</v>
      </c>
      <c r="I90" s="56">
        <v>1395.29</v>
      </c>
      <c r="J90" s="57"/>
      <c r="K90" s="49"/>
      <c r="L90" s="49"/>
      <c r="M90" s="49"/>
      <c r="N90" s="49"/>
      <c r="O90" s="49"/>
      <c r="P90" s="49"/>
      <c r="Q90" s="49"/>
      <c r="R90" s="49"/>
      <c r="S90" s="49"/>
      <c r="T90" s="49"/>
      <c r="U90" s="49"/>
      <c r="V90" s="49"/>
      <c r="W90" s="49"/>
      <c r="X90" s="114">
        <f t="shared" si="1"/>
        <v>38527.541499999999</v>
      </c>
    </row>
    <row r="91" spans="2:24" x14ac:dyDescent="0.3">
      <c r="B91" s="2" t="s">
        <v>50</v>
      </c>
      <c r="C91" s="3" t="s">
        <v>51</v>
      </c>
      <c r="D91" s="3" t="s">
        <v>47</v>
      </c>
      <c r="E91" s="111">
        <v>18</v>
      </c>
      <c r="F91" s="48">
        <v>887.32</v>
      </c>
      <c r="G91" s="52">
        <v>766.92</v>
      </c>
      <c r="H91" s="55">
        <v>486.55725000000001</v>
      </c>
      <c r="I91" s="56">
        <v>1238.8900000000001</v>
      </c>
      <c r="J91" s="57"/>
      <c r="K91" s="49"/>
      <c r="L91" s="49"/>
      <c r="M91" s="53"/>
      <c r="N91" s="53"/>
      <c r="O91" s="53"/>
      <c r="P91" s="53"/>
      <c r="Q91" s="53"/>
      <c r="R91" s="49"/>
      <c r="S91" s="49"/>
      <c r="T91" s="49"/>
      <c r="U91" s="49"/>
      <c r="V91" s="49"/>
      <c r="W91" s="49"/>
      <c r="X91" s="114">
        <f t="shared" si="1"/>
        <v>36337.941500000001</v>
      </c>
    </row>
    <row r="92" spans="2:24" x14ac:dyDescent="0.3">
      <c r="B92" s="2" t="s">
        <v>136</v>
      </c>
      <c r="C92" s="3" t="s">
        <v>39</v>
      </c>
      <c r="D92" s="3" t="s">
        <v>47</v>
      </c>
      <c r="E92" s="111">
        <v>14</v>
      </c>
      <c r="F92" s="48">
        <v>887.32</v>
      </c>
      <c r="G92" s="52">
        <v>766.92</v>
      </c>
      <c r="H92" s="55">
        <v>375.92899999999997</v>
      </c>
      <c r="I92" s="56">
        <v>817.46</v>
      </c>
      <c r="J92" s="57"/>
      <c r="K92" s="49"/>
      <c r="L92" s="113"/>
      <c r="M92" s="54">
        <v>332.36236360139998</v>
      </c>
      <c r="N92" s="30"/>
      <c r="O92" s="30"/>
      <c r="P92" s="30"/>
      <c r="Q92" s="30"/>
      <c r="R92" s="57"/>
      <c r="S92" s="49"/>
      <c r="T92" s="49"/>
      <c r="U92" s="49"/>
      <c r="V92" s="49"/>
      <c r="W92" s="49"/>
      <c r="X92" s="114">
        <f t="shared" si="1"/>
        <v>33542.199090419599</v>
      </c>
    </row>
    <row r="93" spans="2:24" x14ac:dyDescent="0.3">
      <c r="B93" s="2" t="s">
        <v>137</v>
      </c>
      <c r="C93" s="3" t="s">
        <v>39</v>
      </c>
      <c r="D93" s="3" t="s">
        <v>47</v>
      </c>
      <c r="E93" s="111">
        <v>14</v>
      </c>
      <c r="F93" s="48">
        <v>887.32</v>
      </c>
      <c r="G93" s="52">
        <v>766.92</v>
      </c>
      <c r="H93" s="55">
        <v>375.92899999999997</v>
      </c>
      <c r="I93" s="56">
        <v>817.46</v>
      </c>
      <c r="J93" s="57"/>
      <c r="K93" s="49"/>
      <c r="L93" s="113"/>
      <c r="M93" s="54">
        <v>332.36236360139998</v>
      </c>
      <c r="N93" s="30"/>
      <c r="O93" s="30"/>
      <c r="P93" s="30"/>
      <c r="Q93" s="30"/>
      <c r="R93" s="57"/>
      <c r="S93" s="49"/>
      <c r="T93" s="125">
        <v>221.58870970800001</v>
      </c>
      <c r="U93" s="49"/>
      <c r="V93" s="49"/>
      <c r="W93" s="49"/>
      <c r="X93" s="114">
        <f t="shared" si="1"/>
        <v>36644.441026331595</v>
      </c>
    </row>
    <row r="94" spans="2:24" s="122" customFormat="1" ht="15" customHeight="1" x14ac:dyDescent="0.3">
      <c r="B94" s="119" t="s">
        <v>140</v>
      </c>
      <c r="C94" s="110" t="s">
        <v>39</v>
      </c>
      <c r="D94" s="110" t="s">
        <v>47</v>
      </c>
      <c r="E94" s="120">
        <v>14</v>
      </c>
      <c r="F94" s="48">
        <v>887.32</v>
      </c>
      <c r="G94" s="52">
        <v>766.92</v>
      </c>
      <c r="H94" s="55">
        <v>375.92899999999997</v>
      </c>
      <c r="I94" s="56">
        <v>817.46</v>
      </c>
      <c r="J94" s="57"/>
      <c r="K94" s="49"/>
      <c r="L94" s="113"/>
      <c r="M94" s="30"/>
      <c r="N94" s="30"/>
      <c r="O94" s="30"/>
      <c r="P94" s="30"/>
      <c r="Q94" s="126">
        <v>221.58870970800001</v>
      </c>
      <c r="R94" s="57"/>
      <c r="S94" s="127">
        <v>371.30290000000002</v>
      </c>
      <c r="T94" s="49"/>
      <c r="U94" s="49"/>
      <c r="V94" s="49"/>
      <c r="W94" s="49"/>
      <c r="X94" s="114">
        <f t="shared" si="1"/>
        <v>37189.608535912004</v>
      </c>
    </row>
    <row r="95" spans="2:24" x14ac:dyDescent="0.3">
      <c r="B95" s="2" t="s">
        <v>138</v>
      </c>
      <c r="C95" s="3" t="s">
        <v>39</v>
      </c>
      <c r="D95" s="3" t="s">
        <v>47</v>
      </c>
      <c r="E95" s="111">
        <v>14</v>
      </c>
      <c r="F95" s="48">
        <v>887.32</v>
      </c>
      <c r="G95" s="52">
        <v>766.92</v>
      </c>
      <c r="H95" s="55">
        <v>375.92899999999997</v>
      </c>
      <c r="I95" s="56">
        <v>817.46</v>
      </c>
      <c r="J95" s="57"/>
      <c r="K95" s="49"/>
      <c r="L95" s="113"/>
      <c r="M95" s="30"/>
      <c r="N95" s="30"/>
      <c r="O95" s="30"/>
      <c r="P95" s="30"/>
      <c r="Q95" s="30"/>
      <c r="R95" s="57"/>
      <c r="S95" s="49"/>
      <c r="T95" s="49"/>
      <c r="U95" s="49"/>
      <c r="V95" s="49"/>
      <c r="W95" s="49"/>
      <c r="X95" s="114">
        <f t="shared" si="1"/>
        <v>28889.126000000004</v>
      </c>
    </row>
    <row r="96" spans="2:24" x14ac:dyDescent="0.3">
      <c r="B96" s="2" t="s">
        <v>52</v>
      </c>
      <c r="C96" s="3" t="s">
        <v>39</v>
      </c>
      <c r="D96" s="3" t="s">
        <v>47</v>
      </c>
      <c r="E96" s="111">
        <v>14</v>
      </c>
      <c r="F96" s="48">
        <v>887.32</v>
      </c>
      <c r="G96" s="52">
        <v>766.92</v>
      </c>
      <c r="H96" s="55">
        <v>375.92899999999997</v>
      </c>
      <c r="I96" s="56">
        <v>1105.22</v>
      </c>
      <c r="J96" s="57"/>
      <c r="K96" s="49"/>
      <c r="L96" s="113"/>
      <c r="M96" s="30"/>
      <c r="N96" s="30"/>
      <c r="O96" s="30"/>
      <c r="P96" s="30"/>
      <c r="Q96" s="30"/>
      <c r="R96" s="128"/>
      <c r="S96" s="49"/>
      <c r="T96" s="49"/>
      <c r="U96" s="49"/>
      <c r="V96" s="49"/>
      <c r="W96" s="49"/>
      <c r="X96" s="114">
        <f t="shared" si="1"/>
        <v>32917.766000000003</v>
      </c>
    </row>
    <row r="97" spans="2:24" x14ac:dyDescent="0.3">
      <c r="B97" s="2" t="s">
        <v>139</v>
      </c>
      <c r="C97" s="3" t="s">
        <v>39</v>
      </c>
      <c r="D97" s="3" t="s">
        <v>53</v>
      </c>
      <c r="E97" s="111">
        <v>18</v>
      </c>
      <c r="F97" s="48">
        <v>738.5</v>
      </c>
      <c r="G97" s="52">
        <v>731.77</v>
      </c>
      <c r="H97" s="55">
        <v>486.55725000000001</v>
      </c>
      <c r="I97" s="56">
        <v>1395.29</v>
      </c>
      <c r="J97" s="57"/>
      <c r="K97" s="49"/>
      <c r="L97" s="113"/>
      <c r="M97" s="30"/>
      <c r="N97" s="30"/>
      <c r="O97" s="30"/>
      <c r="P97" s="30"/>
      <c r="Q97" s="30"/>
      <c r="R97" s="129"/>
      <c r="S97" s="57"/>
      <c r="T97" s="49"/>
      <c r="U97" s="49"/>
      <c r="V97" s="49"/>
      <c r="W97" s="49"/>
      <c r="X97" s="114">
        <f t="shared" si="1"/>
        <v>36671.4015</v>
      </c>
    </row>
    <row r="98" spans="2:24" x14ac:dyDescent="0.3">
      <c r="B98" s="2" t="s">
        <v>167</v>
      </c>
      <c r="C98" s="3" t="s">
        <v>39</v>
      </c>
      <c r="D98" s="3" t="s">
        <v>53</v>
      </c>
      <c r="E98" s="111">
        <v>12</v>
      </c>
      <c r="F98" s="48">
        <v>738.5</v>
      </c>
      <c r="G98" s="52">
        <v>731.77</v>
      </c>
      <c r="H98" s="55">
        <v>320.53800000000001</v>
      </c>
      <c r="I98" s="56">
        <v>676.95</v>
      </c>
      <c r="J98" s="57"/>
      <c r="K98" s="49"/>
      <c r="L98" s="113"/>
      <c r="M98" s="30"/>
      <c r="N98" s="30"/>
      <c r="O98" s="30"/>
      <c r="P98" s="30"/>
      <c r="Q98" s="30"/>
      <c r="R98" s="129"/>
      <c r="S98" s="57"/>
      <c r="T98" s="49"/>
      <c r="U98" s="49"/>
      <c r="V98" s="49"/>
      <c r="W98" s="49"/>
      <c r="X98" s="114">
        <f t="shared" si="1"/>
        <v>24290.372000000003</v>
      </c>
    </row>
    <row r="99" spans="2:24" x14ac:dyDescent="0.3">
      <c r="B99" s="2" t="s">
        <v>58</v>
      </c>
      <c r="C99" s="3" t="s">
        <v>39</v>
      </c>
      <c r="D99" s="3" t="s">
        <v>53</v>
      </c>
      <c r="E99" s="111">
        <v>12</v>
      </c>
      <c r="F99" s="48">
        <v>738.5</v>
      </c>
      <c r="G99" s="52">
        <v>731.77</v>
      </c>
      <c r="H99" s="55">
        <v>320.53800000000001</v>
      </c>
      <c r="I99" s="56">
        <v>693.87</v>
      </c>
      <c r="J99" s="57"/>
      <c r="K99" s="49"/>
      <c r="L99" s="113"/>
      <c r="M99" s="30"/>
      <c r="N99" s="54">
        <v>332.36236360139998</v>
      </c>
      <c r="O99" s="30"/>
      <c r="P99" s="30"/>
      <c r="Q99" s="130">
        <v>221.58870970800001</v>
      </c>
      <c r="R99" s="129"/>
      <c r="S99" s="57"/>
      <c r="T99" s="49"/>
      <c r="U99" s="49"/>
      <c r="V99" s="49"/>
      <c r="W99" s="49"/>
      <c r="X99" s="114">
        <f t="shared" si="1"/>
        <v>32282.567026331602</v>
      </c>
    </row>
    <row r="100" spans="2:24" x14ac:dyDescent="0.3">
      <c r="B100" s="2" t="s">
        <v>57</v>
      </c>
      <c r="C100" s="3" t="s">
        <v>39</v>
      </c>
      <c r="D100" s="3" t="s">
        <v>53</v>
      </c>
      <c r="E100" s="111">
        <v>12</v>
      </c>
      <c r="F100" s="48">
        <v>738.5</v>
      </c>
      <c r="G100" s="52">
        <v>731.77</v>
      </c>
      <c r="H100" s="55">
        <v>320.53800000000001</v>
      </c>
      <c r="I100" s="56">
        <v>693.87</v>
      </c>
      <c r="J100" s="57"/>
      <c r="K100" s="49"/>
      <c r="L100" s="113"/>
      <c r="M100" s="30"/>
      <c r="N100" s="30"/>
      <c r="O100" s="30"/>
      <c r="P100" s="54">
        <v>332.36236360139998</v>
      </c>
      <c r="Q100" s="130">
        <v>221.58870970800001</v>
      </c>
      <c r="R100" s="129"/>
      <c r="S100" s="57"/>
      <c r="T100" s="49"/>
      <c r="U100" s="49"/>
      <c r="V100" s="49"/>
      <c r="W100" s="49"/>
      <c r="X100" s="114">
        <f t="shared" si="1"/>
        <v>32282.567026331602</v>
      </c>
    </row>
    <row r="101" spans="2:24" x14ac:dyDescent="0.3">
      <c r="B101" s="2" t="s">
        <v>56</v>
      </c>
      <c r="C101" s="3" t="s">
        <v>39</v>
      </c>
      <c r="D101" s="3" t="s">
        <v>53</v>
      </c>
      <c r="E101" s="111">
        <v>12</v>
      </c>
      <c r="F101" s="48">
        <v>738.5</v>
      </c>
      <c r="G101" s="52">
        <v>731.77</v>
      </c>
      <c r="H101" s="55">
        <v>320.53800000000001</v>
      </c>
      <c r="I101" s="56">
        <v>693.87</v>
      </c>
      <c r="J101" s="57"/>
      <c r="K101" s="49"/>
      <c r="L101" s="113"/>
      <c r="M101" s="30"/>
      <c r="N101" s="30"/>
      <c r="O101" s="54">
        <v>332.36236360139998</v>
      </c>
      <c r="P101" s="30"/>
      <c r="Q101" s="130">
        <v>221.58870970800001</v>
      </c>
      <c r="R101" s="129"/>
      <c r="S101" s="57"/>
      <c r="T101" s="49"/>
      <c r="U101" s="49"/>
      <c r="V101" s="49"/>
      <c r="W101" s="49"/>
      <c r="X101" s="114">
        <f t="shared" si="1"/>
        <v>32282.567026331602</v>
      </c>
    </row>
    <row r="102" spans="2:24" x14ac:dyDescent="0.3">
      <c r="B102" s="2" t="s">
        <v>55</v>
      </c>
      <c r="C102" s="3" t="s">
        <v>39</v>
      </c>
      <c r="D102" s="3" t="s">
        <v>53</v>
      </c>
      <c r="E102" s="111">
        <v>12</v>
      </c>
      <c r="F102" s="48">
        <v>738.5</v>
      </c>
      <c r="G102" s="52">
        <v>731.77</v>
      </c>
      <c r="H102" s="55">
        <v>320.53800000000001</v>
      </c>
      <c r="I102" s="56">
        <v>693.87</v>
      </c>
      <c r="J102" s="57"/>
      <c r="K102" s="49"/>
      <c r="L102" s="113"/>
      <c r="M102" s="30"/>
      <c r="N102" s="30"/>
      <c r="O102" s="30"/>
      <c r="P102" s="30"/>
      <c r="Q102" s="130">
        <v>221.58870970800001</v>
      </c>
      <c r="R102" s="129"/>
      <c r="S102" s="57"/>
      <c r="T102" s="49"/>
      <c r="U102" s="49"/>
      <c r="V102" s="49"/>
      <c r="W102" s="49"/>
      <c r="X102" s="114">
        <f t="shared" si="1"/>
        <v>27629.493935912</v>
      </c>
    </row>
    <row r="103" spans="2:24" x14ac:dyDescent="0.3">
      <c r="B103" s="96" t="s">
        <v>54</v>
      </c>
      <c r="C103" s="97" t="s">
        <v>39</v>
      </c>
      <c r="D103" s="97" t="s">
        <v>53</v>
      </c>
      <c r="E103" s="131">
        <v>12</v>
      </c>
      <c r="F103" s="48">
        <v>738.5</v>
      </c>
      <c r="G103" s="52">
        <v>731.77</v>
      </c>
      <c r="H103" s="55">
        <v>320.53800000000001</v>
      </c>
      <c r="I103" s="56">
        <v>693.87</v>
      </c>
      <c r="J103" s="58"/>
      <c r="K103" s="132"/>
      <c r="L103" s="133"/>
      <c r="M103" s="30"/>
      <c r="N103" s="30"/>
      <c r="O103" s="30"/>
      <c r="P103" s="30"/>
      <c r="Q103" s="30"/>
      <c r="R103" s="129"/>
      <c r="S103" s="58"/>
      <c r="T103" s="132"/>
      <c r="U103" s="132"/>
      <c r="V103" s="132"/>
      <c r="W103" s="132"/>
      <c r="X103" s="114">
        <f t="shared" si="1"/>
        <v>24527.252</v>
      </c>
    </row>
    <row r="104" spans="2:24" ht="15" thickBot="1" x14ac:dyDescent="0.35">
      <c r="B104" s="134"/>
      <c r="C104" s="59"/>
      <c r="D104" s="59"/>
      <c r="E104" s="135"/>
      <c r="F104" s="59"/>
      <c r="G104" s="59"/>
      <c r="H104" s="59"/>
      <c r="I104" s="59"/>
      <c r="J104" s="59"/>
      <c r="K104" s="59"/>
      <c r="L104" s="59"/>
      <c r="M104" s="59"/>
      <c r="N104" s="59"/>
      <c r="O104" s="59"/>
      <c r="P104" s="59"/>
      <c r="Q104" s="59"/>
      <c r="R104" s="59"/>
      <c r="S104" s="59"/>
      <c r="T104" s="59"/>
      <c r="U104" s="59"/>
      <c r="V104" s="59"/>
      <c r="W104" s="59"/>
      <c r="X104" s="64"/>
    </row>
    <row r="105" spans="2:24" ht="15" thickBot="1" x14ac:dyDescent="0.35"/>
    <row r="106" spans="2:24" ht="60.75" customHeight="1" thickBot="1" x14ac:dyDescent="0.35">
      <c r="B106" s="241" t="s">
        <v>218</v>
      </c>
      <c r="C106" s="242"/>
      <c r="D106" s="242"/>
      <c r="E106" s="242"/>
      <c r="F106" s="242"/>
      <c r="G106" s="242"/>
      <c r="H106" s="243"/>
    </row>
    <row r="107" spans="2:24" ht="60.75" customHeight="1" thickBot="1" x14ac:dyDescent="0.35">
      <c r="B107" s="244"/>
      <c r="C107" s="245"/>
      <c r="D107" s="245"/>
      <c r="E107" s="245"/>
      <c r="F107" s="245"/>
      <c r="G107" s="245"/>
      <c r="H107" s="246"/>
    </row>
    <row r="108" spans="2:24" ht="35.25" customHeight="1" x14ac:dyDescent="0.3">
      <c r="B108" s="229" t="s">
        <v>212</v>
      </c>
      <c r="C108" s="230"/>
      <c r="D108" s="230"/>
      <c r="E108" s="230"/>
      <c r="F108" s="230"/>
      <c r="G108" s="231"/>
      <c r="H108" s="136"/>
    </row>
    <row r="109" spans="2:24" x14ac:dyDescent="0.3">
      <c r="B109" s="87" t="s">
        <v>168</v>
      </c>
      <c r="C109" s="137" t="s">
        <v>67</v>
      </c>
      <c r="D109" s="137" t="s">
        <v>180</v>
      </c>
      <c r="E109" s="138" t="s">
        <v>181</v>
      </c>
      <c r="F109" s="137" t="s">
        <v>153</v>
      </c>
      <c r="G109" s="139" t="s">
        <v>152</v>
      </c>
      <c r="H109" s="63"/>
    </row>
    <row r="110" spans="2:24" x14ac:dyDescent="0.3">
      <c r="B110" s="87" t="s">
        <v>169</v>
      </c>
      <c r="C110" s="140">
        <v>560.51820183449991</v>
      </c>
      <c r="D110" s="140">
        <v>397.21827218099997</v>
      </c>
      <c r="E110" s="141">
        <v>331.01866022925003</v>
      </c>
      <c r="F110" s="140">
        <v>282.81355925924998</v>
      </c>
      <c r="G110" s="142">
        <v>253.07162997487501</v>
      </c>
      <c r="H110" s="63"/>
    </row>
    <row r="111" spans="2:24" x14ac:dyDescent="0.3">
      <c r="B111" s="87" t="s">
        <v>170</v>
      </c>
      <c r="C111" s="140">
        <v>560.51820183449991</v>
      </c>
      <c r="D111" s="140">
        <v>397.21827218099997</v>
      </c>
      <c r="E111" s="141">
        <v>305.63888057324999</v>
      </c>
      <c r="F111" s="140">
        <v>189.08141848424998</v>
      </c>
      <c r="G111" s="142">
        <v>178.67818088175</v>
      </c>
      <c r="H111" s="63"/>
    </row>
    <row r="112" spans="2:24" x14ac:dyDescent="0.3">
      <c r="B112" s="87" t="s">
        <v>171</v>
      </c>
      <c r="C112" s="140">
        <v>454.22080407802503</v>
      </c>
      <c r="D112" s="137" t="s">
        <v>101</v>
      </c>
      <c r="E112" s="143" t="s">
        <v>101</v>
      </c>
      <c r="F112" s="137" t="s">
        <v>101</v>
      </c>
      <c r="G112" s="139" t="s">
        <v>101</v>
      </c>
      <c r="H112" s="63"/>
    </row>
    <row r="113" spans="2:8" x14ac:dyDescent="0.3">
      <c r="B113" s="87" t="s">
        <v>172</v>
      </c>
      <c r="C113" s="140">
        <v>560.51820183449991</v>
      </c>
      <c r="D113" s="140">
        <v>388.41157104224999</v>
      </c>
      <c r="E113" s="141">
        <v>287.04695594700001</v>
      </c>
      <c r="F113" s="140">
        <v>203.41934595225001</v>
      </c>
      <c r="G113" s="142">
        <v>202.66742877899998</v>
      </c>
      <c r="H113" s="63"/>
    </row>
    <row r="114" spans="2:8" x14ac:dyDescent="0.3">
      <c r="B114" s="87" t="s">
        <v>173</v>
      </c>
      <c r="C114" s="140">
        <v>48.668611556249999</v>
      </c>
      <c r="D114" s="140">
        <v>48.668611556249999</v>
      </c>
      <c r="E114" s="141">
        <v>48.668611556249999</v>
      </c>
      <c r="F114" s="140">
        <v>48.668611556249999</v>
      </c>
      <c r="G114" s="142">
        <v>48.668611556249999</v>
      </c>
      <c r="H114" s="63"/>
    </row>
    <row r="115" spans="2:8" x14ac:dyDescent="0.3">
      <c r="B115" s="87" t="s">
        <v>174</v>
      </c>
      <c r="C115" s="140">
        <v>447.20531384925005</v>
      </c>
      <c r="D115" s="140">
        <v>331.93538116650001</v>
      </c>
      <c r="E115" s="141">
        <v>253.77719608949999</v>
      </c>
      <c r="F115" s="140">
        <v>176.63873430225001</v>
      </c>
      <c r="G115" s="142">
        <v>175.96921901100001</v>
      </c>
      <c r="H115" s="63"/>
    </row>
    <row r="116" spans="2:8" x14ac:dyDescent="0.3">
      <c r="B116" s="87" t="s">
        <v>175</v>
      </c>
      <c r="C116" s="140">
        <v>194.5714438725</v>
      </c>
      <c r="D116" s="140">
        <v>194.5714438725</v>
      </c>
      <c r="E116" s="141">
        <v>194.5714438725</v>
      </c>
      <c r="F116" s="140">
        <v>173.65166607975002</v>
      </c>
      <c r="G116" s="142">
        <v>172.99245102374999</v>
      </c>
      <c r="H116" s="63"/>
    </row>
    <row r="117" spans="2:8" x14ac:dyDescent="0.3">
      <c r="B117" s="87" t="s">
        <v>176</v>
      </c>
      <c r="C117" s="140">
        <v>223.21425000000002</v>
      </c>
      <c r="D117" s="140">
        <v>204.10312500000001</v>
      </c>
      <c r="E117" s="141">
        <v>176.52498750000001</v>
      </c>
      <c r="F117" s="140">
        <v>158.79299999999998</v>
      </c>
      <c r="G117" s="142">
        <v>158.16775000000001</v>
      </c>
      <c r="H117" s="63"/>
    </row>
    <row r="118" spans="2:8" x14ac:dyDescent="0.3">
      <c r="B118" s="87" t="s">
        <v>177</v>
      </c>
      <c r="C118" s="140">
        <v>113.56009363125</v>
      </c>
      <c r="D118" s="140">
        <v>113.56009363125</v>
      </c>
      <c r="E118" s="141">
        <v>113.56009363125</v>
      </c>
      <c r="F118" s="140">
        <v>113.56009363125</v>
      </c>
      <c r="G118" s="139" t="s">
        <v>101</v>
      </c>
      <c r="H118" s="63"/>
    </row>
    <row r="119" spans="2:8" x14ac:dyDescent="0.3">
      <c r="B119" s="87" t="s">
        <v>178</v>
      </c>
      <c r="C119" s="140">
        <v>48.668611556249999</v>
      </c>
      <c r="D119" s="140">
        <v>48.668611556249999</v>
      </c>
      <c r="E119" s="141">
        <v>48.668611556249999</v>
      </c>
      <c r="F119" s="140">
        <v>48.668611556249999</v>
      </c>
      <c r="G119" s="142">
        <v>48.668611556249999</v>
      </c>
      <c r="H119" s="63"/>
    </row>
    <row r="120" spans="2:8" ht="15" thickBot="1" x14ac:dyDescent="0.35">
      <c r="B120" s="144" t="s">
        <v>179</v>
      </c>
      <c r="C120" s="145">
        <v>3211.67</v>
      </c>
      <c r="D120" s="145">
        <v>2124.36</v>
      </c>
      <c r="E120" s="146">
        <v>1759.48</v>
      </c>
      <c r="F120" s="145">
        <v>1395.29</v>
      </c>
      <c r="G120" s="147">
        <v>1238.8900000000001</v>
      </c>
      <c r="H120" s="63"/>
    </row>
    <row r="121" spans="2:8" x14ac:dyDescent="0.3">
      <c r="B121" s="148"/>
      <c r="C121" s="7"/>
      <c r="D121" s="7"/>
      <c r="E121" s="149"/>
      <c r="F121" s="7"/>
      <c r="G121" s="7"/>
      <c r="H121" s="63"/>
    </row>
    <row r="122" spans="2:8" ht="15" thickBot="1" x14ac:dyDescent="0.35">
      <c r="B122" s="148"/>
      <c r="C122" s="7"/>
      <c r="D122" s="7"/>
      <c r="E122" s="149"/>
      <c r="F122" s="7"/>
      <c r="G122" s="7"/>
      <c r="H122" s="63"/>
    </row>
    <row r="123" spans="2:8" ht="38.25" customHeight="1" x14ac:dyDescent="0.3">
      <c r="B123" s="232" t="s">
        <v>211</v>
      </c>
      <c r="C123" s="233"/>
      <c r="D123" s="8"/>
      <c r="E123" s="73"/>
      <c r="F123" s="8"/>
      <c r="G123" s="8"/>
      <c r="H123" s="63"/>
    </row>
    <row r="124" spans="2:8" ht="57.6" x14ac:dyDescent="0.3">
      <c r="B124" s="2" t="s">
        <v>183</v>
      </c>
      <c r="C124" s="150" t="s">
        <v>182</v>
      </c>
      <c r="D124" s="7"/>
      <c r="E124" s="149"/>
      <c r="F124" s="7"/>
      <c r="G124" s="7"/>
      <c r="H124" s="63"/>
    </row>
    <row r="125" spans="2:8" x14ac:dyDescent="0.3">
      <c r="B125" s="2" t="s">
        <v>184</v>
      </c>
      <c r="C125" s="60">
        <v>170.3409</v>
      </c>
      <c r="D125" s="7"/>
      <c r="E125" s="149"/>
      <c r="F125" s="7"/>
      <c r="G125" s="7"/>
      <c r="H125" s="63"/>
    </row>
    <row r="126" spans="2:8" x14ac:dyDescent="0.3">
      <c r="B126" s="2" t="s">
        <v>185</v>
      </c>
      <c r="C126" s="60">
        <v>56.7804</v>
      </c>
      <c r="D126" s="7"/>
      <c r="E126" s="149"/>
      <c r="F126" s="7"/>
      <c r="G126" s="7"/>
      <c r="H126" s="63"/>
    </row>
    <row r="127" spans="2:8" x14ac:dyDescent="0.3">
      <c r="B127" s="2" t="s">
        <v>186</v>
      </c>
      <c r="C127" s="60">
        <v>11.3537</v>
      </c>
      <c r="D127" s="7"/>
      <c r="E127" s="149"/>
      <c r="F127" s="7"/>
      <c r="G127" s="7"/>
      <c r="H127" s="63"/>
    </row>
    <row r="128" spans="2:8" x14ac:dyDescent="0.3">
      <c r="B128" s="2" t="s">
        <v>187</v>
      </c>
      <c r="C128" s="60">
        <v>112.54810000000001</v>
      </c>
      <c r="D128" s="7"/>
      <c r="E128" s="149"/>
      <c r="F128" s="7"/>
      <c r="G128" s="7"/>
      <c r="H128" s="63"/>
    </row>
    <row r="129" spans="1:8" x14ac:dyDescent="0.3">
      <c r="B129" s="2" t="s">
        <v>188</v>
      </c>
      <c r="C129" s="60">
        <v>135.05969999999999</v>
      </c>
      <c r="D129" s="7"/>
      <c r="E129" s="149"/>
      <c r="F129" s="7"/>
      <c r="G129" s="7"/>
      <c r="H129" s="63"/>
    </row>
    <row r="130" spans="1:8" x14ac:dyDescent="0.3">
      <c r="B130" s="2" t="s">
        <v>189</v>
      </c>
      <c r="C130" s="60">
        <v>146.30500000000001</v>
      </c>
      <c r="D130" s="7"/>
      <c r="E130" s="149"/>
      <c r="F130" s="7"/>
      <c r="G130" s="7"/>
      <c r="H130" s="63"/>
    </row>
    <row r="131" spans="1:8" x14ac:dyDescent="0.3">
      <c r="B131" s="2" t="s">
        <v>190</v>
      </c>
      <c r="C131" s="61">
        <v>160.636</v>
      </c>
      <c r="D131" s="7"/>
      <c r="E131" s="149"/>
      <c r="F131" s="7"/>
      <c r="G131" s="7"/>
      <c r="H131" s="63"/>
    </row>
    <row r="132" spans="1:8" x14ac:dyDescent="0.3">
      <c r="B132" s="2" t="s">
        <v>191</v>
      </c>
      <c r="C132" s="60">
        <v>168.8168</v>
      </c>
      <c r="D132" s="7"/>
      <c r="E132" s="149"/>
      <c r="F132" s="7"/>
      <c r="G132" s="7"/>
      <c r="H132" s="63"/>
    </row>
    <row r="133" spans="1:8" x14ac:dyDescent="0.3">
      <c r="B133" s="2" t="s">
        <v>192</v>
      </c>
      <c r="C133" s="60">
        <v>2.06</v>
      </c>
      <c r="D133" s="7"/>
      <c r="E133" s="149"/>
      <c r="F133" s="7"/>
      <c r="G133" s="7"/>
      <c r="H133" s="63"/>
    </row>
    <row r="134" spans="1:8" x14ac:dyDescent="0.3">
      <c r="B134" s="2" t="s">
        <v>193</v>
      </c>
      <c r="C134" s="60">
        <v>11.3537</v>
      </c>
      <c r="D134" s="7"/>
      <c r="E134" s="149"/>
      <c r="F134" s="7"/>
      <c r="G134" s="7"/>
      <c r="H134" s="63"/>
    </row>
    <row r="135" spans="1:8" ht="15" thickBot="1" x14ac:dyDescent="0.35">
      <c r="B135" s="151" t="s">
        <v>194</v>
      </c>
      <c r="C135" s="62">
        <v>220.6773</v>
      </c>
      <c r="D135" s="7"/>
      <c r="E135" s="149"/>
      <c r="F135" s="7"/>
      <c r="G135" s="7"/>
      <c r="H135" s="63"/>
    </row>
    <row r="136" spans="1:8" x14ac:dyDescent="0.3">
      <c r="B136" s="152"/>
      <c r="C136" s="153"/>
      <c r="D136" s="154"/>
      <c r="E136" s="155"/>
      <c r="F136" s="154"/>
      <c r="G136" s="154"/>
      <c r="H136" s="68"/>
    </row>
    <row r="137" spans="1:8" ht="34.5" customHeight="1" x14ac:dyDescent="0.3">
      <c r="A137" s="63"/>
      <c r="B137" s="194" t="s">
        <v>197</v>
      </c>
      <c r="C137" s="195"/>
      <c r="D137" s="195"/>
      <c r="E137" s="195"/>
      <c r="F137" s="195"/>
      <c r="G137" s="195"/>
      <c r="H137" s="63"/>
    </row>
    <row r="138" spans="1:8" ht="32.25" customHeight="1" x14ac:dyDescent="0.3">
      <c r="A138" s="63"/>
      <c r="B138" s="194" t="s">
        <v>198</v>
      </c>
      <c r="C138" s="195"/>
      <c r="D138" s="195"/>
      <c r="E138" s="195"/>
      <c r="F138" s="195"/>
      <c r="G138" s="195"/>
      <c r="H138" s="63"/>
    </row>
    <row r="139" spans="1:8" x14ac:dyDescent="0.3">
      <c r="A139" s="63"/>
      <c r="B139" s="247" t="s">
        <v>219</v>
      </c>
      <c r="C139" s="237"/>
      <c r="D139" s="237"/>
      <c r="E139" s="237"/>
      <c r="F139" s="237"/>
      <c r="G139" s="237"/>
      <c r="H139" s="63"/>
    </row>
    <row r="140" spans="1:8" ht="60" customHeight="1" x14ac:dyDescent="0.3">
      <c r="A140" s="63"/>
      <c r="B140" s="238" t="s">
        <v>206</v>
      </c>
      <c r="C140" s="237"/>
      <c r="D140" s="237"/>
      <c r="E140" s="237"/>
      <c r="F140" s="237"/>
      <c r="G140" s="237"/>
      <c r="H140" s="63"/>
    </row>
    <row r="141" spans="1:8" ht="45.75" customHeight="1" x14ac:dyDescent="0.3">
      <c r="A141" s="63"/>
      <c r="B141" s="239" t="s">
        <v>207</v>
      </c>
      <c r="C141" s="240"/>
      <c r="D141" s="240"/>
      <c r="E141" s="240"/>
      <c r="F141" s="240"/>
      <c r="G141" s="240"/>
      <c r="H141" s="63"/>
    </row>
    <row r="142" spans="1:8" ht="84.75" customHeight="1" x14ac:dyDescent="0.3">
      <c r="A142" s="63"/>
      <c r="B142" s="239" t="s">
        <v>208</v>
      </c>
      <c r="C142" s="240"/>
      <c r="D142" s="240"/>
      <c r="E142" s="240"/>
      <c r="F142" s="240"/>
      <c r="G142" s="240"/>
      <c r="H142" s="63"/>
    </row>
    <row r="143" spans="1:8" ht="98.25" customHeight="1" x14ac:dyDescent="0.3">
      <c r="A143" s="63"/>
      <c r="B143" s="194" t="s">
        <v>199</v>
      </c>
      <c r="C143" s="195"/>
      <c r="D143" s="195"/>
      <c r="E143" s="195"/>
      <c r="F143" s="195"/>
      <c r="G143" s="195"/>
      <c r="H143" s="196"/>
    </row>
    <row r="144" spans="1:8" ht="65.25" customHeight="1" thickBot="1" x14ac:dyDescent="0.35">
      <c r="A144" s="63"/>
      <c r="B144" s="197" t="s">
        <v>99</v>
      </c>
      <c r="C144" s="198"/>
      <c r="D144" s="198"/>
      <c r="E144" s="198"/>
      <c r="F144" s="198"/>
      <c r="G144" s="198"/>
      <c r="H144" s="199"/>
    </row>
    <row r="145" spans="2:9" ht="15" thickBot="1" x14ac:dyDescent="0.35">
      <c r="B145" s="134"/>
      <c r="C145" s="59"/>
      <c r="D145" s="59"/>
      <c r="E145" s="135"/>
      <c r="F145" s="59"/>
      <c r="G145" s="59"/>
      <c r="H145" s="64"/>
    </row>
    <row r="146" spans="2:9" ht="15" thickBot="1" x14ac:dyDescent="0.35"/>
    <row r="147" spans="2:9" ht="15" thickBot="1" x14ac:dyDescent="0.35">
      <c r="B147" s="234" t="s">
        <v>220</v>
      </c>
      <c r="C147" s="235"/>
      <c r="D147" s="235"/>
      <c r="E147" s="235"/>
      <c r="F147" s="236"/>
    </row>
    <row r="148" spans="2:9" ht="15" thickBot="1" x14ac:dyDescent="0.35"/>
    <row r="149" spans="2:9" ht="37.5" customHeight="1" x14ac:dyDescent="0.3">
      <c r="C149" s="156" t="s">
        <v>128</v>
      </c>
      <c r="D149" s="157" t="s">
        <v>126</v>
      </c>
      <c r="E149" s="230" t="s">
        <v>127</v>
      </c>
      <c r="F149" s="231"/>
    </row>
    <row r="150" spans="2:9" x14ac:dyDescent="0.3">
      <c r="C150" s="158" t="s">
        <v>38</v>
      </c>
      <c r="D150" s="159">
        <v>52.6</v>
      </c>
      <c r="E150" s="253">
        <v>32.47</v>
      </c>
      <c r="F150" s="254"/>
    </row>
    <row r="151" spans="2:9" x14ac:dyDescent="0.3">
      <c r="C151" s="158" t="s">
        <v>43</v>
      </c>
      <c r="D151" s="159">
        <v>42.9</v>
      </c>
      <c r="E151" s="253">
        <v>31.27</v>
      </c>
      <c r="F151" s="254"/>
    </row>
    <row r="152" spans="2:9" x14ac:dyDescent="0.3">
      <c r="C152" s="158" t="s">
        <v>159</v>
      </c>
      <c r="D152" s="159">
        <v>37.64</v>
      </c>
      <c r="E152" s="258">
        <v>32.54</v>
      </c>
      <c r="F152" s="259"/>
    </row>
    <row r="153" spans="2:9" x14ac:dyDescent="0.3">
      <c r="C153" s="158" t="s">
        <v>47</v>
      </c>
      <c r="D153" s="159">
        <v>32.47</v>
      </c>
      <c r="E153" s="253">
        <v>28.03</v>
      </c>
      <c r="F153" s="254"/>
    </row>
    <row r="154" spans="2:9" x14ac:dyDescent="0.3">
      <c r="C154" s="158" t="s">
        <v>53</v>
      </c>
      <c r="D154" s="159">
        <v>22.11</v>
      </c>
      <c r="E154" s="253">
        <v>21.87</v>
      </c>
      <c r="F154" s="254"/>
    </row>
    <row r="155" spans="2:9" ht="15" thickBot="1" x14ac:dyDescent="0.35">
      <c r="C155" s="160" t="s">
        <v>200</v>
      </c>
      <c r="D155" s="161">
        <v>16.649999999999999</v>
      </c>
      <c r="E155" s="256">
        <v>16.649999999999999</v>
      </c>
      <c r="F155" s="257"/>
    </row>
    <row r="156" spans="2:9" x14ac:dyDescent="0.3">
      <c r="F156" s="162"/>
    </row>
    <row r="158" spans="2:9" ht="15" thickBot="1" x14ac:dyDescent="0.35"/>
    <row r="159" spans="2:9" ht="43.5" customHeight="1" thickBot="1" x14ac:dyDescent="0.35">
      <c r="B159" s="255" t="s">
        <v>221</v>
      </c>
      <c r="C159" s="242"/>
      <c r="D159" s="242"/>
      <c r="E159" s="242"/>
      <c r="F159" s="242"/>
      <c r="G159" s="242"/>
      <c r="H159" s="242"/>
      <c r="I159" s="243"/>
    </row>
    <row r="160" spans="2:9" ht="15" thickBot="1" x14ac:dyDescent="0.35">
      <c r="B160" s="148"/>
      <c r="C160" s="7"/>
      <c r="D160" s="7"/>
      <c r="E160" s="149"/>
      <c r="F160" s="7"/>
      <c r="G160" s="7"/>
      <c r="H160" s="7"/>
      <c r="I160" s="63"/>
    </row>
    <row r="161" spans="2:9" ht="39.75" customHeight="1" thickBot="1" x14ac:dyDescent="0.35">
      <c r="B161" s="241" t="s">
        <v>222</v>
      </c>
      <c r="C161" s="242"/>
      <c r="D161" s="242"/>
      <c r="E161" s="242"/>
      <c r="F161" s="242"/>
      <c r="G161" s="242"/>
      <c r="H161" s="242"/>
      <c r="I161" s="243"/>
    </row>
    <row r="162" spans="2:9" ht="15" thickBot="1" x14ac:dyDescent="0.35"/>
    <row r="163" spans="2:9" ht="15" thickBot="1" x14ac:dyDescent="0.35">
      <c r="B163" s="241" t="s">
        <v>223</v>
      </c>
      <c r="C163" s="242"/>
      <c r="D163" s="242"/>
      <c r="E163" s="242"/>
      <c r="F163" s="242"/>
      <c r="G163" s="242"/>
      <c r="H163" s="242"/>
      <c r="I163" s="243"/>
    </row>
    <row r="164" spans="2:9" x14ac:dyDescent="0.3">
      <c r="B164" s="148"/>
      <c r="C164" s="7"/>
      <c r="D164" s="7"/>
      <c r="E164" s="149"/>
      <c r="F164" s="7"/>
      <c r="G164" s="7"/>
      <c r="H164" s="7"/>
      <c r="I164" s="63"/>
    </row>
    <row r="165" spans="2:9" x14ac:dyDescent="0.3">
      <c r="B165" s="148"/>
      <c r="C165" s="7"/>
      <c r="D165" s="7"/>
      <c r="E165" s="149"/>
      <c r="F165" s="7"/>
      <c r="G165" s="7"/>
      <c r="H165" s="7"/>
      <c r="I165" s="63"/>
    </row>
    <row r="166" spans="2:9" ht="15" thickBot="1" x14ac:dyDescent="0.35">
      <c r="B166" s="148"/>
      <c r="C166" s="7"/>
      <c r="D166" s="7"/>
      <c r="E166" s="149"/>
      <c r="F166" s="7"/>
      <c r="G166" s="7"/>
      <c r="H166" s="7"/>
      <c r="I166" s="63"/>
    </row>
    <row r="167" spans="2:9" ht="42" customHeight="1" x14ac:dyDescent="0.3">
      <c r="B167" s="148"/>
      <c r="C167" s="163" t="s">
        <v>63</v>
      </c>
      <c r="D167" s="164" t="s">
        <v>64</v>
      </c>
      <c r="E167" s="165" t="s">
        <v>65</v>
      </c>
      <c r="F167" s="218" t="s">
        <v>66</v>
      </c>
      <c r="G167" s="219"/>
      <c r="H167" s="7"/>
      <c r="I167" s="63"/>
    </row>
    <row r="168" spans="2:9" x14ac:dyDescent="0.3">
      <c r="B168" s="148"/>
      <c r="C168" s="166" t="s">
        <v>47</v>
      </c>
      <c r="D168" s="167" t="s">
        <v>67</v>
      </c>
      <c r="E168" s="168">
        <v>35.33</v>
      </c>
      <c r="F168" s="220">
        <v>39.9</v>
      </c>
      <c r="G168" s="221"/>
      <c r="H168" s="7"/>
      <c r="I168" s="63"/>
    </row>
    <row r="169" spans="2:9" x14ac:dyDescent="0.3">
      <c r="B169" s="148"/>
      <c r="C169" s="166" t="s">
        <v>47</v>
      </c>
      <c r="D169" s="167" t="s">
        <v>68</v>
      </c>
      <c r="E169" s="168">
        <v>35.33</v>
      </c>
      <c r="F169" s="220">
        <v>39.9</v>
      </c>
      <c r="G169" s="221"/>
      <c r="H169" s="7"/>
      <c r="I169" s="63"/>
    </row>
    <row r="170" spans="2:9" ht="15" thickBot="1" x14ac:dyDescent="0.35">
      <c r="B170" s="148"/>
      <c r="C170" s="169" t="s">
        <v>47</v>
      </c>
      <c r="D170" s="170" t="s">
        <v>69</v>
      </c>
      <c r="E170" s="171">
        <v>35.33</v>
      </c>
      <c r="F170" s="222">
        <v>39.9</v>
      </c>
      <c r="G170" s="223"/>
      <c r="H170" s="7"/>
      <c r="I170" s="63"/>
    </row>
    <row r="171" spans="2:9" ht="15" thickBot="1" x14ac:dyDescent="0.35">
      <c r="B171" s="134"/>
      <c r="C171" s="59"/>
      <c r="D171" s="59"/>
      <c r="E171" s="135"/>
      <c r="F171" s="59"/>
      <c r="G171" s="59"/>
      <c r="H171" s="59"/>
      <c r="I171" s="64"/>
    </row>
    <row r="172" spans="2:9" ht="15" thickBot="1" x14ac:dyDescent="0.35"/>
    <row r="173" spans="2:9" ht="15" thickBot="1" x14ac:dyDescent="0.35">
      <c r="B173" s="205" t="s">
        <v>224</v>
      </c>
      <c r="C173" s="206"/>
      <c r="D173" s="206"/>
      <c r="E173" s="206"/>
      <c r="F173" s="206"/>
      <c r="G173" s="206"/>
      <c r="H173" s="206"/>
      <c r="I173" s="207"/>
    </row>
    <row r="174" spans="2:9" ht="15" thickBot="1" x14ac:dyDescent="0.35">
      <c r="B174" s="148"/>
      <c r="C174" s="7"/>
      <c r="D174" s="7"/>
      <c r="E174" s="149"/>
      <c r="F174" s="7"/>
      <c r="G174" s="7"/>
      <c r="H174" s="7"/>
      <c r="I174" s="63"/>
    </row>
    <row r="175" spans="2:9" ht="55.5" customHeight="1" x14ac:dyDescent="0.3">
      <c r="B175" s="148"/>
      <c r="C175" s="172" t="s">
        <v>70</v>
      </c>
      <c r="D175" s="173" t="s">
        <v>71</v>
      </c>
      <c r="E175" s="174" t="s">
        <v>72</v>
      </c>
      <c r="F175" s="175" t="s">
        <v>73</v>
      </c>
      <c r="G175" s="7"/>
      <c r="H175" s="7"/>
      <c r="I175" s="63"/>
    </row>
    <row r="176" spans="2:9" x14ac:dyDescent="0.3">
      <c r="B176" s="148"/>
      <c r="C176" s="166" t="s">
        <v>38</v>
      </c>
      <c r="D176" s="176">
        <v>29.516999999999999</v>
      </c>
      <c r="E176" s="65">
        <v>31.798400000000001</v>
      </c>
      <c r="F176" s="177">
        <v>34.069000000000003</v>
      </c>
      <c r="G176" s="7"/>
      <c r="H176" s="7"/>
      <c r="I176" s="63"/>
    </row>
    <row r="177" spans="2:11" x14ac:dyDescent="0.3">
      <c r="B177" s="148"/>
      <c r="C177" s="166" t="s">
        <v>43</v>
      </c>
      <c r="D177" s="176">
        <v>27.257200000000001</v>
      </c>
      <c r="E177" s="65">
        <v>29.527899999999999</v>
      </c>
      <c r="F177" s="177">
        <v>31.798400000000001</v>
      </c>
      <c r="G177" s="7"/>
      <c r="H177" s="7"/>
      <c r="I177" s="63"/>
    </row>
    <row r="178" spans="2:11" x14ac:dyDescent="0.3">
      <c r="B178" s="148"/>
      <c r="C178" s="166" t="s">
        <v>47</v>
      </c>
      <c r="D178" s="176">
        <v>22.70540025</v>
      </c>
      <c r="E178" s="65">
        <v>27.257199750000002</v>
      </c>
      <c r="F178" s="177">
        <v>29.527899675</v>
      </c>
      <c r="G178" s="7"/>
      <c r="H178" s="7"/>
      <c r="I178" s="63"/>
    </row>
    <row r="179" spans="2:11" x14ac:dyDescent="0.3">
      <c r="B179" s="148"/>
      <c r="C179" s="166" t="s">
        <v>53</v>
      </c>
      <c r="D179" s="176">
        <v>20.434999625</v>
      </c>
      <c r="E179" s="65">
        <v>23.845999749999997</v>
      </c>
      <c r="F179" s="177">
        <v>27.257199750000002</v>
      </c>
      <c r="G179" s="7"/>
      <c r="H179" s="7"/>
      <c r="I179" s="63"/>
    </row>
    <row r="180" spans="2:11" ht="15" thickBot="1" x14ac:dyDescent="0.35">
      <c r="B180" s="148"/>
      <c r="C180" s="169" t="s">
        <v>74</v>
      </c>
      <c r="D180" s="66">
        <v>18.164300000000001</v>
      </c>
      <c r="E180" s="66">
        <v>20.445699999999999</v>
      </c>
      <c r="F180" s="178">
        <v>24.975999999999999</v>
      </c>
      <c r="G180" s="7"/>
      <c r="H180" s="7"/>
      <c r="I180" s="63"/>
    </row>
    <row r="181" spans="2:11" ht="15" thickBot="1" x14ac:dyDescent="0.35">
      <c r="B181" s="134"/>
      <c r="C181" s="59"/>
      <c r="D181" s="59"/>
      <c r="E181" s="135"/>
      <c r="F181" s="59"/>
      <c r="G181" s="59"/>
      <c r="H181" s="59"/>
      <c r="I181" s="64"/>
    </row>
    <row r="183" spans="2:11" ht="15" thickBot="1" x14ac:dyDescent="0.35"/>
    <row r="184" spans="2:11" ht="48" customHeight="1" thickBot="1" x14ac:dyDescent="0.35">
      <c r="B184" s="224" t="s">
        <v>201</v>
      </c>
      <c r="C184" s="225"/>
      <c r="D184" s="225"/>
      <c r="E184" s="225"/>
      <c r="F184" s="225"/>
      <c r="G184" s="225"/>
      <c r="H184" s="225"/>
      <c r="I184" s="226"/>
    </row>
    <row r="185" spans="2:11" x14ac:dyDescent="0.3">
      <c r="B185" s="148"/>
      <c r="C185" s="7"/>
      <c r="D185" s="7"/>
      <c r="E185" s="149"/>
      <c r="F185" s="7"/>
      <c r="G185" s="7"/>
      <c r="H185" s="7"/>
      <c r="I185" s="63"/>
    </row>
    <row r="186" spans="2:11" x14ac:dyDescent="0.3">
      <c r="B186" s="148"/>
      <c r="C186" s="7"/>
      <c r="D186" s="7"/>
      <c r="E186" s="149"/>
      <c r="F186" s="7"/>
      <c r="G186" s="7"/>
      <c r="H186" s="7"/>
      <c r="I186" s="63"/>
    </row>
    <row r="187" spans="2:11" ht="67.5" customHeight="1" x14ac:dyDescent="0.3">
      <c r="B187" s="208" t="s">
        <v>225</v>
      </c>
      <c r="C187" s="209"/>
      <c r="D187" s="209"/>
      <c r="E187" s="209"/>
      <c r="F187" s="209"/>
      <c r="G187" s="209"/>
      <c r="H187" s="209"/>
      <c r="I187" s="63"/>
    </row>
    <row r="188" spans="2:11" ht="48.75" customHeight="1" thickBot="1" x14ac:dyDescent="0.35">
      <c r="B188" s="210" t="s">
        <v>100</v>
      </c>
      <c r="C188" s="211"/>
      <c r="D188" s="211"/>
      <c r="E188" s="211"/>
      <c r="F188" s="211"/>
      <c r="G188" s="211"/>
      <c r="H188" s="211"/>
      <c r="I188" s="67"/>
      <c r="J188" s="179"/>
      <c r="K188" s="179"/>
    </row>
    <row r="189" spans="2:11" ht="15" thickBot="1" x14ac:dyDescent="0.35"/>
    <row r="190" spans="2:11" ht="48" customHeight="1" thickBot="1" x14ac:dyDescent="0.35">
      <c r="B190" s="224" t="s">
        <v>202</v>
      </c>
      <c r="C190" s="225"/>
      <c r="D190" s="225"/>
      <c r="E190" s="225"/>
      <c r="F190" s="225"/>
      <c r="G190" s="225"/>
      <c r="H190" s="225"/>
      <c r="I190" s="226"/>
    </row>
    <row r="191" spans="2:11" x14ac:dyDescent="0.3">
      <c r="B191" s="180"/>
      <c r="C191" s="154"/>
      <c r="D191" s="154"/>
      <c r="E191" s="155"/>
      <c r="F191" s="154"/>
      <c r="G191" s="154"/>
      <c r="H191" s="154"/>
      <c r="I191" s="68"/>
    </row>
    <row r="192" spans="2:11" x14ac:dyDescent="0.3">
      <c r="B192" s="148"/>
      <c r="C192" s="7"/>
      <c r="D192" s="7"/>
      <c r="E192" s="149"/>
      <c r="F192" s="7"/>
      <c r="G192" s="7"/>
      <c r="H192" s="7"/>
      <c r="I192" s="63"/>
    </row>
    <row r="193" spans="2:9" ht="67.5" customHeight="1" thickBot="1" x14ac:dyDescent="0.35">
      <c r="B193" s="227" t="s">
        <v>226</v>
      </c>
      <c r="C193" s="228"/>
      <c r="D193" s="228"/>
      <c r="E193" s="228"/>
      <c r="F193" s="228"/>
      <c r="G193" s="228"/>
      <c r="H193" s="228"/>
      <c r="I193" s="64"/>
    </row>
    <row r="195" spans="2:9" ht="15" thickBot="1" x14ac:dyDescent="0.35"/>
    <row r="196" spans="2:9" ht="48" customHeight="1" thickBot="1" x14ac:dyDescent="0.35">
      <c r="B196" s="212" t="s">
        <v>75</v>
      </c>
      <c r="C196" s="213"/>
      <c r="D196" s="213"/>
      <c r="E196" s="213"/>
      <c r="F196" s="213"/>
      <c r="G196" s="213"/>
      <c r="H196" s="214"/>
    </row>
    <row r="197" spans="2:9" ht="48" customHeight="1" thickBot="1" x14ac:dyDescent="0.35">
      <c r="B197" s="69"/>
      <c r="C197" s="69"/>
      <c r="D197" s="69"/>
      <c r="E197" s="70"/>
      <c r="F197" s="69"/>
      <c r="G197" s="69"/>
      <c r="H197" s="69"/>
    </row>
    <row r="198" spans="2:9" x14ac:dyDescent="0.3">
      <c r="B198" s="215" t="s">
        <v>78</v>
      </c>
      <c r="C198" s="216"/>
      <c r="D198" s="216"/>
      <c r="E198" s="216"/>
      <c r="F198" s="216"/>
      <c r="G198" s="216"/>
      <c r="H198" s="217"/>
    </row>
    <row r="199" spans="2:9" x14ac:dyDescent="0.3">
      <c r="B199" s="148"/>
      <c r="C199" s="7"/>
      <c r="D199" s="7"/>
      <c r="E199" s="149"/>
      <c r="F199" s="7"/>
      <c r="G199" s="7"/>
      <c r="H199" s="63"/>
    </row>
    <row r="200" spans="2:9" ht="183" customHeight="1" thickBot="1" x14ac:dyDescent="0.35">
      <c r="B200" s="200" t="s">
        <v>76</v>
      </c>
      <c r="C200" s="198"/>
      <c r="D200" s="198"/>
      <c r="E200" s="198"/>
      <c r="F200" s="198"/>
      <c r="G200" s="198"/>
      <c r="H200" s="199"/>
    </row>
    <row r="201" spans="2:9" ht="15" thickBot="1" x14ac:dyDescent="0.35"/>
    <row r="202" spans="2:9" x14ac:dyDescent="0.3">
      <c r="B202" s="181" t="s">
        <v>77</v>
      </c>
      <c r="C202" s="182"/>
      <c r="D202" s="182"/>
      <c r="E202" s="183"/>
      <c r="F202" s="182"/>
      <c r="G202" s="182"/>
      <c r="H202" s="184"/>
    </row>
    <row r="203" spans="2:9" x14ac:dyDescent="0.3">
      <c r="B203" s="148"/>
      <c r="C203" s="7"/>
      <c r="D203" s="7"/>
      <c r="E203" s="149"/>
      <c r="F203" s="7"/>
      <c r="G203" s="7"/>
      <c r="H203" s="63"/>
    </row>
    <row r="204" spans="2:9" x14ac:dyDescent="0.3">
      <c r="B204" s="148"/>
      <c r="C204" s="201" t="s">
        <v>79</v>
      </c>
      <c r="D204" s="193" t="s">
        <v>80</v>
      </c>
      <c r="E204" s="193"/>
      <c r="F204" s="193"/>
      <c r="G204" s="7"/>
      <c r="H204" s="63"/>
    </row>
    <row r="205" spans="2:9" ht="28.8" x14ac:dyDescent="0.3">
      <c r="B205" s="148"/>
      <c r="C205" s="201"/>
      <c r="D205" s="185" t="s">
        <v>81</v>
      </c>
      <c r="E205" s="186" t="s">
        <v>82</v>
      </c>
      <c r="F205" s="185" t="s">
        <v>83</v>
      </c>
      <c r="G205" s="7"/>
      <c r="H205" s="63"/>
    </row>
    <row r="206" spans="2:9" x14ac:dyDescent="0.3">
      <c r="B206" s="148"/>
      <c r="C206" s="187" t="s">
        <v>84</v>
      </c>
      <c r="D206" s="188">
        <v>65.97</v>
      </c>
      <c r="E206" s="189">
        <v>37.4</v>
      </c>
      <c r="F206" s="188">
        <v>103.37</v>
      </c>
      <c r="G206" s="7"/>
      <c r="H206" s="63"/>
    </row>
    <row r="207" spans="2:9" x14ac:dyDescent="0.3">
      <c r="B207" s="148"/>
      <c r="C207" s="187" t="s">
        <v>85</v>
      </c>
      <c r="D207" s="188">
        <v>48.92</v>
      </c>
      <c r="E207" s="189">
        <v>28.21</v>
      </c>
      <c r="F207" s="188">
        <v>77.13</v>
      </c>
      <c r="G207" s="7"/>
      <c r="H207" s="63"/>
    </row>
    <row r="208" spans="2:9" ht="15" thickBot="1" x14ac:dyDescent="0.35">
      <c r="B208" s="134"/>
      <c r="C208" s="59"/>
      <c r="D208" s="59"/>
      <c r="E208" s="135"/>
      <c r="F208" s="59"/>
      <c r="G208" s="59"/>
      <c r="H208" s="64"/>
    </row>
    <row r="210" spans="2:8" ht="15" thickBot="1" x14ac:dyDescent="0.35"/>
    <row r="211" spans="2:8" x14ac:dyDescent="0.3">
      <c r="B211" s="202" t="s">
        <v>203</v>
      </c>
      <c r="C211" s="203"/>
      <c r="D211" s="203"/>
      <c r="E211" s="203"/>
      <c r="F211" s="203"/>
      <c r="G211" s="203"/>
      <c r="H211" s="204"/>
    </row>
    <row r="212" spans="2:8" x14ac:dyDescent="0.3">
      <c r="B212" s="148"/>
      <c r="C212" s="7"/>
      <c r="D212" s="7"/>
      <c r="E212" s="149"/>
      <c r="F212" s="7"/>
      <c r="G212" s="7"/>
      <c r="H212" s="63"/>
    </row>
    <row r="213" spans="2:8" ht="24.75" customHeight="1" x14ac:dyDescent="0.3">
      <c r="B213" s="148"/>
      <c r="C213" s="185" t="s">
        <v>86</v>
      </c>
      <c r="D213" s="193" t="s">
        <v>87</v>
      </c>
      <c r="E213" s="193"/>
      <c r="F213" s="193" t="s">
        <v>88</v>
      </c>
      <c r="G213" s="193"/>
      <c r="H213" s="63"/>
    </row>
    <row r="214" spans="2:8" ht="61.5" customHeight="1" x14ac:dyDescent="0.3">
      <c r="B214" s="148"/>
      <c r="C214" s="190" t="s">
        <v>89</v>
      </c>
      <c r="D214" s="192" t="s">
        <v>90</v>
      </c>
      <c r="E214" s="192"/>
      <c r="F214" s="192" t="s">
        <v>91</v>
      </c>
      <c r="G214" s="192"/>
      <c r="H214" s="63"/>
    </row>
    <row r="215" spans="2:8" ht="64.5" customHeight="1" x14ac:dyDescent="0.3">
      <c r="B215" s="148"/>
      <c r="C215" s="190" t="s">
        <v>92</v>
      </c>
      <c r="D215" s="192" t="s">
        <v>93</v>
      </c>
      <c r="E215" s="192"/>
      <c r="F215" s="192" t="s">
        <v>94</v>
      </c>
      <c r="G215" s="192"/>
      <c r="H215" s="63"/>
    </row>
    <row r="216" spans="2:8" x14ac:dyDescent="0.3">
      <c r="B216" s="148"/>
      <c r="C216" s="7"/>
      <c r="D216" s="7"/>
      <c r="E216" s="149"/>
      <c r="F216" s="7"/>
      <c r="G216" s="7"/>
      <c r="H216" s="63"/>
    </row>
    <row r="217" spans="2:8" ht="28.8" x14ac:dyDescent="0.3">
      <c r="B217" s="148"/>
      <c r="C217" s="185" t="s">
        <v>95</v>
      </c>
      <c r="D217" s="185" t="s">
        <v>86</v>
      </c>
      <c r="E217" s="186" t="s">
        <v>87</v>
      </c>
      <c r="F217" s="185" t="s">
        <v>88</v>
      </c>
      <c r="G217" s="7"/>
      <c r="H217" s="63"/>
    </row>
    <row r="218" spans="2:8" x14ac:dyDescent="0.3">
      <c r="B218" s="148"/>
      <c r="C218" s="185" t="s">
        <v>96</v>
      </c>
      <c r="D218" s="143">
        <v>45.89</v>
      </c>
      <c r="E218" s="143">
        <v>42.83</v>
      </c>
      <c r="F218" s="143">
        <v>39.78</v>
      </c>
      <c r="G218" s="7"/>
      <c r="H218" s="63"/>
    </row>
    <row r="219" spans="2:8" x14ac:dyDescent="0.3">
      <c r="B219" s="148"/>
      <c r="C219" s="185" t="s">
        <v>97</v>
      </c>
      <c r="D219" s="143">
        <v>42.83</v>
      </c>
      <c r="E219" s="143">
        <v>39.78</v>
      </c>
      <c r="F219" s="143">
        <v>36.72</v>
      </c>
      <c r="G219" s="7"/>
      <c r="H219" s="63"/>
    </row>
    <row r="220" spans="2:8" x14ac:dyDescent="0.3">
      <c r="B220" s="148"/>
      <c r="C220" s="7"/>
      <c r="D220" s="7"/>
      <c r="E220" s="149"/>
      <c r="F220" s="7"/>
      <c r="G220" s="7"/>
      <c r="H220" s="63"/>
    </row>
    <row r="221" spans="2:8" ht="15" thickBot="1" x14ac:dyDescent="0.35">
      <c r="B221" s="134"/>
      <c r="C221" s="59"/>
      <c r="D221" s="59"/>
      <c r="E221" s="135"/>
      <c r="F221" s="59"/>
      <c r="G221" s="59"/>
      <c r="H221" s="64"/>
    </row>
    <row r="225" spans="2:2" x14ac:dyDescent="0.3">
      <c r="B225" s="191" t="s">
        <v>98</v>
      </c>
    </row>
  </sheetData>
  <mergeCells count="58">
    <mergeCell ref="X67:X69"/>
    <mergeCell ref="B67:E68"/>
    <mergeCell ref="B1:N1"/>
    <mergeCell ref="B6:D7"/>
    <mergeCell ref="B2:I2"/>
    <mergeCell ref="B4:P4"/>
    <mergeCell ref="N5:P5"/>
    <mergeCell ref="B58:S58"/>
    <mergeCell ref="E6:Q6"/>
    <mergeCell ref="S6:S8"/>
    <mergeCell ref="B163:I163"/>
    <mergeCell ref="E149:F149"/>
    <mergeCell ref="E150:F150"/>
    <mergeCell ref="E151:F151"/>
    <mergeCell ref="E153:F153"/>
    <mergeCell ref="E154:F154"/>
    <mergeCell ref="B161:I161"/>
    <mergeCell ref="B159:I159"/>
    <mergeCell ref="E155:F155"/>
    <mergeCell ref="E152:F152"/>
    <mergeCell ref="B108:G108"/>
    <mergeCell ref="B123:C123"/>
    <mergeCell ref="B147:F147"/>
    <mergeCell ref="B61:J66"/>
    <mergeCell ref="B140:G140"/>
    <mergeCell ref="B141:G141"/>
    <mergeCell ref="B142:G142"/>
    <mergeCell ref="B106:H106"/>
    <mergeCell ref="B107:H107"/>
    <mergeCell ref="B137:G137"/>
    <mergeCell ref="B138:G138"/>
    <mergeCell ref="B139:G139"/>
    <mergeCell ref="F67:I67"/>
    <mergeCell ref="J67:W67"/>
    <mergeCell ref="B198:H198"/>
    <mergeCell ref="F167:G167"/>
    <mergeCell ref="F168:G168"/>
    <mergeCell ref="F169:G169"/>
    <mergeCell ref="F170:G170"/>
    <mergeCell ref="B184:I184"/>
    <mergeCell ref="B190:I190"/>
    <mergeCell ref="B193:H193"/>
    <mergeCell ref="D215:E215"/>
    <mergeCell ref="F213:G213"/>
    <mergeCell ref="F214:G214"/>
    <mergeCell ref="F215:G215"/>
    <mergeCell ref="B143:H143"/>
    <mergeCell ref="B144:H144"/>
    <mergeCell ref="B200:H200"/>
    <mergeCell ref="C204:C205"/>
    <mergeCell ref="D204:F204"/>
    <mergeCell ref="B211:H211"/>
    <mergeCell ref="D213:E213"/>
    <mergeCell ref="D214:E214"/>
    <mergeCell ref="B173:I173"/>
    <mergeCell ref="B187:H187"/>
    <mergeCell ref="B188:H188"/>
    <mergeCell ref="B196:H196"/>
  </mergeCells>
  <pageMargins left="0.25" right="0.25" top="0.75" bottom="0.75" header="0.3" footer="0.3"/>
  <pageSetup paperSize="9" scale="34"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Arandigoyen Alonso</dc:creator>
  <cp:lastModifiedBy>Sandra Arandigoyen Alonso</cp:lastModifiedBy>
  <cp:lastPrinted>2026-01-15T08:00:09Z</cp:lastPrinted>
  <dcterms:created xsi:type="dcterms:W3CDTF">2025-02-28T09:05:40Z</dcterms:created>
  <dcterms:modified xsi:type="dcterms:W3CDTF">2026-02-06T14:39:52Z</dcterms:modified>
</cp:coreProperties>
</file>