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C5B4F603-2AEC-4AD9-BD04-4CA69C07C49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2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F15" i="5"/>
  <c r="F16" i="5"/>
  <c r="C10" i="5"/>
  <c r="C11" i="5"/>
  <c r="C12" i="5"/>
  <c r="C13" i="5"/>
  <c r="C14" i="5"/>
  <c r="C15" i="5"/>
  <c r="C16" i="5"/>
  <c r="C17" i="5"/>
  <c r="C18" i="5"/>
  <c r="C19" i="5"/>
  <c r="C20" i="5"/>
  <c r="C9" i="5"/>
  <c r="B21" i="5" l="1"/>
  <c r="I9" i="5" l="1"/>
  <c r="J9" i="5" s="1"/>
  <c r="I10" i="5"/>
  <c r="J10" i="5"/>
  <c r="I11" i="5"/>
  <c r="J11" i="5" s="1"/>
  <c r="I12" i="5"/>
  <c r="K12" i="5" s="1"/>
  <c r="I13" i="5"/>
  <c r="K13" i="5" s="1"/>
  <c r="I14" i="5"/>
  <c r="J14" i="5" s="1"/>
  <c r="I15" i="5"/>
  <c r="J15" i="5" s="1"/>
  <c r="I16" i="5"/>
  <c r="K16" i="5" s="1"/>
  <c r="I17" i="5"/>
  <c r="J17" i="5" s="1"/>
  <c r="I18" i="5"/>
  <c r="J18" i="5" s="1"/>
  <c r="I19" i="5"/>
  <c r="J19" i="5" s="1"/>
  <c r="I20" i="5"/>
  <c r="J20" i="5" s="1"/>
  <c r="H21" i="5"/>
  <c r="I22" i="5"/>
  <c r="J22" i="5" s="1"/>
  <c r="I23" i="5"/>
  <c r="J23" i="5"/>
  <c r="I26" i="5"/>
  <c r="J26" i="5"/>
  <c r="J24" i="5" l="1"/>
  <c r="J16" i="5"/>
  <c r="K14" i="5"/>
  <c r="J13" i="5"/>
  <c r="J12" i="5"/>
  <c r="K15" i="5"/>
  <c r="K9" i="5"/>
  <c r="J21" i="5" l="1"/>
  <c r="J25" i="5" s="1"/>
  <c r="J27" i="5" s="1"/>
  <c r="C24" i="5" l="1"/>
  <c r="H24" i="5" s="1"/>
  <c r="H25" i="5" s="1"/>
  <c r="H27" i="5" s="1"/>
  <c r="H29" i="5" s="1"/>
  <c r="E13" i="5" l="1"/>
  <c r="E28" i="5"/>
  <c r="E12" i="5"/>
  <c r="E14" i="5"/>
  <c r="F14" i="5" s="1"/>
  <c r="E16" i="5"/>
  <c r="E19" i="5"/>
  <c r="B24" i="5"/>
  <c r="B25" i="5" s="1"/>
  <c r="B27" i="5" s="1"/>
  <c r="B29" i="5" s="1"/>
  <c r="E10" i="5"/>
  <c r="E15" i="5"/>
  <c r="E17" i="5"/>
  <c r="E18" i="5"/>
  <c r="E20" i="5"/>
  <c r="E22" i="5"/>
  <c r="E23" i="5"/>
  <c r="D21" i="5"/>
  <c r="I21" i="5" s="1"/>
  <c r="K21" i="5" s="1"/>
  <c r="D24" i="5"/>
  <c r="I24" i="5" s="1"/>
  <c r="D25" i="5" l="1"/>
  <c r="I25" i="5" s="1"/>
  <c r="K25" i="5" s="1"/>
  <c r="E24" i="5"/>
  <c r="E11" i="5"/>
  <c r="D27" i="5" l="1"/>
  <c r="I27" i="5" s="1"/>
  <c r="K27" i="5" s="1"/>
  <c r="D29" i="5" l="1"/>
  <c r="I29" i="5" s="1"/>
  <c r="J29" i="5" l="1"/>
  <c r="K29" i="5"/>
  <c r="C21" i="5" l="1"/>
  <c r="C25" i="5" s="1"/>
  <c r="C27" i="5" s="1"/>
  <c r="C29" i="5" s="1"/>
  <c r="E9" i="5"/>
  <c r="E21" i="5" s="1"/>
  <c r="E25" i="5" s="1"/>
  <c r="E27" i="5" s="1"/>
  <c r="E29" i="5" s="1"/>
  <c r="F9" i="5" l="1"/>
</calcChain>
</file>

<file path=xl/sharedStrings.xml><?xml version="1.0" encoding="utf-8"?>
<sst xmlns="http://schemas.openxmlformats.org/spreadsheetml/2006/main" count="31" uniqueCount="30">
  <si>
    <t xml:space="preserve">AJUNTAMENT DE TARRAGONA </t>
  </si>
  <si>
    <t>Desviació</t>
  </si>
  <si>
    <t>%</t>
  </si>
  <si>
    <t>APORTACIÓ MUNICIPAL</t>
  </si>
  <si>
    <t>DIFERÈNCIA</t>
  </si>
  <si>
    <t>MITJANS DE COMUNICACIÓ</t>
  </si>
  <si>
    <t>Xifra de negocis</t>
  </si>
  <si>
    <t>Variació d'existències</t>
  </si>
  <si>
    <t>Treballs realitzats per l'empresa pel seu actiu</t>
  </si>
  <si>
    <t>Aprovisionaments</t>
  </si>
  <si>
    <t>Altres ingressos d'explotació</t>
  </si>
  <si>
    <t>Despeses de personal</t>
  </si>
  <si>
    <t>Altres despeses d'explotació</t>
  </si>
  <si>
    <t>Amortització de l'immobilitzat</t>
  </si>
  <si>
    <t>Imputació de subvencions de l'immobilitzat no financer i altres</t>
  </si>
  <si>
    <t>Execessos de provisions</t>
  </si>
  <si>
    <t>Deteriorament i resultat per alienament de l'immobilitzat</t>
  </si>
  <si>
    <t>Altres resultats</t>
  </si>
  <si>
    <t xml:space="preserve">A) RESULTAT D'EXPLOTACIÓ </t>
  </si>
  <si>
    <t>Ingressos financers</t>
  </si>
  <si>
    <t>Despeses financeres</t>
  </si>
  <si>
    <t xml:space="preserve">B) RESULTAT FINANCER </t>
  </si>
  <si>
    <t>C) RESULTAT ABANS D'IMPOSTOS</t>
  </si>
  <si>
    <t>Impost sobre beneficis</t>
  </si>
  <si>
    <t xml:space="preserve">D) RESULTAT DE L'EXERCICI </t>
  </si>
  <si>
    <t>dif</t>
  </si>
  <si>
    <t>Pressupost  2022</t>
  </si>
  <si>
    <t>COMPTE DE RESULTATS   -  SEGUIMENT PRESSUPOSTARI   EXERCICI  2022</t>
  </si>
  <si>
    <t>Pressupost acumulat MARÇ 2022</t>
  </si>
  <si>
    <t>Real acumulat MARÇ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</si>
</sst>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u/>
      <sz val="12"/>
      <color theme="4" tint="-0.249977111117893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23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1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3" fontId="1" fillId="0" borderId="4" xfId="1" applyNumberFormat="1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vertical="center"/>
    </xf>
    <xf numFmtId="4" fontId="1" fillId="2" borderId="5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9" xfId="0" applyNumberFormat="1" applyFont="1" applyFill="1" applyBorder="1" applyAlignment="1" applyProtection="1">
      <alignment vertical="center"/>
      <protection locked="0"/>
    </xf>
    <xf numFmtId="14" fontId="1" fillId="0" borderId="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4" fontId="5" fillId="0" borderId="1" xfId="0" applyNumberFormat="1" applyFont="1" applyFill="1" applyBorder="1" applyAlignment="1" applyProtection="1">
      <alignment vertical="center"/>
    </xf>
    <xf numFmtId="0" fontId="7" fillId="0" borderId="0" xfId="0" applyFont="1"/>
    <xf numFmtId="4" fontId="5" fillId="0" borderId="16" xfId="0" applyNumberFormat="1" applyFont="1" applyFill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 applyProtection="1">
      <alignment vertical="center"/>
      <protection locked="0"/>
    </xf>
    <xf numFmtId="4" fontId="5" fillId="0" borderId="9" xfId="0" applyNumberFormat="1" applyFont="1" applyBorder="1" applyAlignment="1" applyProtection="1">
      <alignment vertical="center"/>
      <protection locked="0"/>
    </xf>
    <xf numFmtId="10" fontId="7" fillId="0" borderId="17" xfId="0" applyNumberFormat="1" applyFont="1" applyBorder="1"/>
    <xf numFmtId="10" fontId="6" fillId="3" borderId="17" xfId="0" applyNumberFormat="1" applyFont="1" applyFill="1" applyBorder="1"/>
    <xf numFmtId="0" fontId="1" fillId="0" borderId="5" xfId="1" applyNumberFormat="1" applyFont="1" applyFill="1" applyBorder="1" applyAlignment="1" applyProtection="1">
      <alignment horizontal="left" vertical="center" wrapText="1"/>
    </xf>
    <xf numFmtId="4" fontId="1" fillId="2" borderId="18" xfId="0" applyNumberFormat="1" applyFont="1" applyFill="1" applyBorder="1" applyAlignment="1">
      <alignment vertical="center"/>
    </xf>
    <xf numFmtId="10" fontId="6" fillId="3" borderId="18" xfId="0" applyNumberFormat="1" applyFont="1" applyFill="1" applyBorder="1"/>
    <xf numFmtId="0" fontId="6" fillId="0" borderId="7" xfId="0" applyFont="1" applyBorder="1"/>
    <xf numFmtId="0" fontId="7" fillId="5" borderId="18" xfId="0" applyFont="1" applyFill="1" applyBorder="1"/>
    <xf numFmtId="10" fontId="6" fillId="3" borderId="19" xfId="0" applyNumberFormat="1" applyFont="1" applyFill="1" applyBorder="1"/>
    <xf numFmtId="10" fontId="7" fillId="0" borderId="20" xfId="0" applyNumberFormat="1" applyFont="1" applyBorder="1"/>
    <xf numFmtId="10" fontId="7" fillId="0" borderId="21" xfId="0" applyNumberFormat="1" applyFont="1" applyBorder="1"/>
    <xf numFmtId="10" fontId="6" fillId="3" borderId="22" xfId="0" applyNumberFormat="1" applyFont="1" applyFill="1" applyBorder="1"/>
    <xf numFmtId="4" fontId="7" fillId="0" borderId="5" xfId="0" applyNumberFormat="1" applyFont="1" applyBorder="1"/>
    <xf numFmtId="4" fontId="6" fillId="0" borderId="5" xfId="0" applyNumberFormat="1" applyFont="1" applyBorder="1"/>
    <xf numFmtId="3" fontId="5" fillId="0" borderId="4" xfId="1" applyNumberFormat="1" applyFont="1" applyFill="1" applyBorder="1" applyAlignment="1" applyProtection="1">
      <alignment horizontal="left" vertical="center"/>
    </xf>
    <xf numFmtId="4" fontId="5" fillId="0" borderId="16" xfId="0" applyNumberFormat="1" applyFont="1" applyFill="1" applyBorder="1" applyAlignment="1" applyProtection="1">
      <alignment vertical="center"/>
      <protection locked="0"/>
    </xf>
    <xf numFmtId="4" fontId="5" fillId="0" borderId="23" xfId="0" applyNumberFormat="1" applyFont="1" applyFill="1" applyBorder="1" applyAlignment="1" applyProtection="1">
      <alignment vertical="center"/>
      <protection locked="0"/>
    </xf>
    <xf numFmtId="4" fontId="5" fillId="0" borderId="24" xfId="0" applyNumberFormat="1" applyFont="1" applyFill="1" applyBorder="1" applyAlignment="1" applyProtection="1">
      <alignment vertical="center"/>
      <protection locked="0"/>
    </xf>
    <xf numFmtId="10" fontId="7" fillId="0" borderId="17" xfId="0" applyNumberFormat="1" applyFont="1" applyBorder="1" applyAlignment="1">
      <alignment vertical="center"/>
    </xf>
    <xf numFmtId="10" fontId="7" fillId="0" borderId="20" xfId="0" applyNumberFormat="1" applyFont="1" applyBorder="1" applyAlignment="1">
      <alignment vertical="center"/>
    </xf>
    <xf numFmtId="10" fontId="7" fillId="0" borderId="21" xfId="0" applyNumberFormat="1" applyFont="1" applyBorder="1" applyAlignment="1">
      <alignment vertical="center"/>
    </xf>
    <xf numFmtId="10" fontId="6" fillId="3" borderId="5" xfId="0" applyNumberFormat="1" applyFont="1" applyFill="1" applyBorder="1" applyAlignment="1">
      <alignment vertical="center"/>
    </xf>
    <xf numFmtId="17" fontId="6" fillId="0" borderId="5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4" fontId="5" fillId="0" borderId="5" xfId="0" applyNumberFormat="1" applyFont="1" applyFill="1" applyBorder="1" applyAlignment="1" applyProtection="1">
      <alignment vertical="center"/>
      <protection locked="0"/>
    </xf>
    <xf numFmtId="4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" fontId="1" fillId="3" borderId="0" xfId="0" applyNumberFormat="1" applyFont="1" applyFill="1" applyBorder="1" applyAlignment="1" applyProtection="1">
      <alignment vertical="center"/>
      <protection locked="0"/>
    </xf>
    <xf numFmtId="10" fontId="6" fillId="0" borderId="25" xfId="0" applyNumberFormat="1" applyFont="1" applyFill="1" applyBorder="1" applyAlignment="1">
      <alignment vertical="center"/>
    </xf>
    <xf numFmtId="10" fontId="7" fillId="0" borderId="12" xfId="0" applyNumberFormat="1" applyFont="1" applyBorder="1"/>
    <xf numFmtId="10" fontId="6" fillId="0" borderId="12" xfId="0" applyNumberFormat="1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Fill="1"/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/>
    <xf numFmtId="164" fontId="7" fillId="0" borderId="0" xfId="0" applyNumberFormat="1" applyFont="1" applyBorder="1"/>
    <xf numFmtId="4" fontId="6" fillId="0" borderId="5" xfId="0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10" fontId="6" fillId="0" borderId="5" xfId="0" applyNumberFormat="1" applyFont="1" applyFill="1" applyBorder="1" applyAlignment="1">
      <alignment vertical="center"/>
    </xf>
    <xf numFmtId="17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1" fillId="0" borderId="0" xfId="1" applyNumberFormat="1" applyFont="1" applyFill="1" applyBorder="1" applyAlignment="1" applyProtection="1">
      <alignment horizontal="left" vertical="center"/>
    </xf>
    <xf numFmtId="4" fontId="5" fillId="0" borderId="0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Border="1" applyAlignment="1">
      <alignment vertical="center"/>
    </xf>
    <xf numFmtId="4" fontId="5" fillId="0" borderId="0" xfId="0" applyNumberFormat="1" applyFont="1" applyFill="1" applyBorder="1" applyAlignment="1" applyProtection="1">
      <alignment vertical="center"/>
    </xf>
    <xf numFmtId="3" fontId="5" fillId="0" borderId="0" xfId="1" applyNumberFormat="1" applyFont="1" applyFill="1" applyBorder="1" applyAlignment="1" applyProtection="1">
      <alignment horizontal="left" vertical="center"/>
    </xf>
    <xf numFmtId="4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/>
    <xf numFmtId="4" fontId="6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</cellXfs>
  <cellStyles count="2">
    <cellStyle name="Normal" xfId="0" builtinId="0"/>
    <cellStyle name="Normal_CPG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8"/>
  <sheetViews>
    <sheetView tabSelected="1" topLeftCell="B4" workbookViewId="0">
      <selection activeCell="H21" sqref="H21"/>
    </sheetView>
  </sheetViews>
  <sheetFormatPr baseColWidth="10" defaultRowHeight="15" x14ac:dyDescent="0.2"/>
  <cols>
    <col min="1" max="1" width="71.28515625" style="18" customWidth="1"/>
    <col min="2" max="2" width="18.42578125" style="18" customWidth="1"/>
    <col min="3" max="3" width="20.7109375" style="18" customWidth="1"/>
    <col min="4" max="4" width="18.140625" style="18" customWidth="1"/>
    <col min="5" max="5" width="17.28515625" style="18" customWidth="1"/>
    <col min="6" max="6" width="15.28515625" style="18" customWidth="1"/>
    <col min="7" max="7" width="8.42578125" style="18" customWidth="1"/>
    <col min="8" max="9" width="16.7109375" style="18" customWidth="1"/>
    <col min="10" max="10" width="17" style="18" customWidth="1"/>
    <col min="11" max="11" width="15.85546875" style="18" customWidth="1"/>
    <col min="12" max="16384" width="11.42578125" style="18"/>
  </cols>
  <sheetData>
    <row r="1" spans="1:11" ht="15.75" x14ac:dyDescent="0.2">
      <c r="A1" s="77"/>
      <c r="B1" s="77"/>
      <c r="C1" s="77"/>
      <c r="D1" s="77"/>
      <c r="E1" s="77"/>
    </row>
    <row r="2" spans="1:11" ht="15.75" thickBot="1" x14ac:dyDescent="0.25"/>
    <row r="3" spans="1:11" ht="16.5" thickBot="1" x14ac:dyDescent="0.25">
      <c r="A3" s="78" t="s">
        <v>0</v>
      </c>
      <c r="B3" s="79"/>
      <c r="C3" s="79"/>
      <c r="D3" s="79"/>
      <c r="E3" s="80"/>
    </row>
    <row r="4" spans="1:11" ht="16.5" thickBot="1" x14ac:dyDescent="0.25">
      <c r="A4" s="81" t="s">
        <v>5</v>
      </c>
      <c r="B4" s="82"/>
      <c r="C4" s="82"/>
      <c r="D4" s="82"/>
      <c r="E4" s="83"/>
    </row>
    <row r="5" spans="1:11" ht="16.5" thickBot="1" x14ac:dyDescent="0.25">
      <c r="A5" s="1"/>
      <c r="B5" s="1"/>
      <c r="C5" s="1"/>
      <c r="D5" s="1"/>
      <c r="E5" s="2"/>
    </row>
    <row r="6" spans="1:11" ht="48" thickBot="1" x14ac:dyDescent="0.3">
      <c r="A6" s="25" t="s">
        <v>27</v>
      </c>
      <c r="B6" s="3" t="s">
        <v>26</v>
      </c>
      <c r="C6" s="4" t="s">
        <v>28</v>
      </c>
      <c r="D6" s="3" t="s">
        <v>29</v>
      </c>
      <c r="E6" s="14" t="s">
        <v>1</v>
      </c>
      <c r="F6" s="15" t="s">
        <v>2</v>
      </c>
      <c r="H6" s="44">
        <v>44256</v>
      </c>
      <c r="I6" s="44">
        <v>44621</v>
      </c>
      <c r="J6" s="15" t="s">
        <v>25</v>
      </c>
      <c r="K6" s="15" t="s">
        <v>2</v>
      </c>
    </row>
    <row r="7" spans="1:11" ht="16.5" thickBot="1" x14ac:dyDescent="0.25">
      <c r="A7" s="5"/>
      <c r="B7" s="6"/>
      <c r="C7" s="6"/>
      <c r="D7" s="6"/>
      <c r="E7" s="7"/>
    </row>
    <row r="8" spans="1:11" ht="16.5" thickBot="1" x14ac:dyDescent="0.3">
      <c r="A8" s="84"/>
      <c r="B8" s="84"/>
      <c r="C8" s="84"/>
      <c r="D8" s="84"/>
      <c r="E8" s="85"/>
      <c r="F8" s="29"/>
    </row>
    <row r="9" spans="1:11" ht="15.75" x14ac:dyDescent="0.2">
      <c r="A9" s="8" t="s">
        <v>6</v>
      </c>
      <c r="B9" s="11">
        <v>125000</v>
      </c>
      <c r="C9" s="11">
        <f>B9/12*3</f>
        <v>31250</v>
      </c>
      <c r="D9" s="13">
        <v>16998.09</v>
      </c>
      <c r="E9" s="38">
        <f>D9-C9</f>
        <v>-14251.91</v>
      </c>
      <c r="F9" s="23">
        <f>E9/C9</f>
        <v>-0.45606111999999999</v>
      </c>
      <c r="H9" s="38">
        <v>10166.82</v>
      </c>
      <c r="I9" s="38">
        <f>D9</f>
        <v>16998.09</v>
      </c>
      <c r="J9" s="45">
        <f>I9-H9</f>
        <v>6831.27</v>
      </c>
      <c r="K9" s="40">
        <f>(I9-H9)/H9</f>
        <v>0.67191806287511735</v>
      </c>
    </row>
    <row r="10" spans="1:11" ht="15.75" x14ac:dyDescent="0.2">
      <c r="A10" s="8" t="s">
        <v>7</v>
      </c>
      <c r="B10" s="11">
        <v>0</v>
      </c>
      <c r="C10" s="11">
        <f t="shared" ref="C10:C20" si="0">B10/12*3</f>
        <v>0</v>
      </c>
      <c r="D10" s="13">
        <v>0</v>
      </c>
      <c r="E10" s="11">
        <f t="shared" ref="E10:E20" si="1">D10-C10</f>
        <v>0</v>
      </c>
      <c r="F10" s="31"/>
      <c r="H10" s="11">
        <v>0</v>
      </c>
      <c r="I10" s="11">
        <f t="shared" ref="H10:I29" si="2">D10</f>
        <v>0</v>
      </c>
      <c r="J10" s="46">
        <f t="shared" ref="J10:J26" si="3">I10-H10</f>
        <v>0</v>
      </c>
      <c r="K10" s="41"/>
    </row>
    <row r="11" spans="1:11" ht="15.75" x14ac:dyDescent="0.2">
      <c r="A11" s="8" t="s">
        <v>8</v>
      </c>
      <c r="B11" s="11">
        <v>0</v>
      </c>
      <c r="C11" s="11">
        <f t="shared" si="0"/>
        <v>0</v>
      </c>
      <c r="D11" s="13">
        <v>0</v>
      </c>
      <c r="E11" s="11">
        <f t="shared" si="1"/>
        <v>0</v>
      </c>
      <c r="F11" s="31"/>
      <c r="H11" s="11">
        <v>0</v>
      </c>
      <c r="I11" s="11">
        <f t="shared" si="2"/>
        <v>0</v>
      </c>
      <c r="J11" s="46">
        <f t="shared" si="3"/>
        <v>0</v>
      </c>
      <c r="K11" s="41"/>
    </row>
    <row r="12" spans="1:11" ht="15.75" x14ac:dyDescent="0.2">
      <c r="A12" s="8" t="s">
        <v>9</v>
      </c>
      <c r="B12" s="17">
        <v>-25000</v>
      </c>
      <c r="C12" s="11">
        <f t="shared" si="0"/>
        <v>-6250</v>
      </c>
      <c r="D12" s="19">
        <v>-1450.87</v>
      </c>
      <c r="E12" s="11">
        <f t="shared" si="1"/>
        <v>4799.13</v>
      </c>
      <c r="F12" s="31">
        <f>-E12/C12</f>
        <v>0.76786080000000001</v>
      </c>
      <c r="H12" s="17">
        <v>-5202.26</v>
      </c>
      <c r="I12" s="11">
        <f t="shared" si="2"/>
        <v>-1450.87</v>
      </c>
      <c r="J12" s="46">
        <f t="shared" si="3"/>
        <v>3751.3900000000003</v>
      </c>
      <c r="K12" s="41">
        <f>(I12-H12)/H12</f>
        <v>-0.72110774932433219</v>
      </c>
    </row>
    <row r="13" spans="1:11" ht="15.75" x14ac:dyDescent="0.2">
      <c r="A13" s="8" t="s">
        <v>10</v>
      </c>
      <c r="B13" s="17">
        <v>894329</v>
      </c>
      <c r="C13" s="11">
        <f t="shared" si="0"/>
        <v>223582.25</v>
      </c>
      <c r="D13" s="12">
        <v>223582.26</v>
      </c>
      <c r="E13" s="11">
        <f t="shared" si="1"/>
        <v>1.0000000009313226E-2</v>
      </c>
      <c r="F13" s="31"/>
      <c r="H13" s="17">
        <v>223582.26</v>
      </c>
      <c r="I13" s="11">
        <f t="shared" si="2"/>
        <v>223582.26</v>
      </c>
      <c r="J13" s="46">
        <f t="shared" si="3"/>
        <v>0</v>
      </c>
      <c r="K13" s="41">
        <f t="shared" ref="K13:K21" si="4">(I13-H13)/H13</f>
        <v>0</v>
      </c>
    </row>
    <row r="14" spans="1:11" ht="15.75" x14ac:dyDescent="0.2">
      <c r="A14" s="8" t="s">
        <v>11</v>
      </c>
      <c r="B14" s="17">
        <v>-795000</v>
      </c>
      <c r="C14" s="11">
        <f t="shared" si="0"/>
        <v>-198750</v>
      </c>
      <c r="D14" s="19">
        <v>-199592.74</v>
      </c>
      <c r="E14" s="11">
        <f t="shared" si="1"/>
        <v>-842.73999999999069</v>
      </c>
      <c r="F14" s="31">
        <f>-E14/C14</f>
        <v>-4.2402012578615887E-3</v>
      </c>
      <c r="H14" s="17">
        <v>-176674.56</v>
      </c>
      <c r="I14" s="11">
        <f t="shared" si="2"/>
        <v>-199592.74</v>
      </c>
      <c r="J14" s="46">
        <f t="shared" si="3"/>
        <v>-22918.179999999993</v>
      </c>
      <c r="K14" s="41">
        <f t="shared" si="4"/>
        <v>0.1297197513892209</v>
      </c>
    </row>
    <row r="15" spans="1:11" ht="15.75" x14ac:dyDescent="0.2">
      <c r="A15" s="8" t="s">
        <v>12</v>
      </c>
      <c r="B15" s="17">
        <v>-190000</v>
      </c>
      <c r="C15" s="11">
        <f t="shared" si="0"/>
        <v>-47500</v>
      </c>
      <c r="D15" s="19">
        <v>-29733.46</v>
      </c>
      <c r="E15" s="11">
        <f t="shared" si="1"/>
        <v>17766.54</v>
      </c>
      <c r="F15" s="31">
        <f>-E15/C15</f>
        <v>0.37403242105263157</v>
      </c>
      <c r="H15" s="17">
        <v>-28430.49</v>
      </c>
      <c r="I15" s="11">
        <f t="shared" si="2"/>
        <v>-29733.46</v>
      </c>
      <c r="J15" s="46">
        <f t="shared" si="3"/>
        <v>-1302.9699999999975</v>
      </c>
      <c r="K15" s="41">
        <f t="shared" si="4"/>
        <v>4.5830022627116079E-2</v>
      </c>
    </row>
    <row r="16" spans="1:11" ht="15.75" x14ac:dyDescent="0.2">
      <c r="A16" s="8" t="s">
        <v>13</v>
      </c>
      <c r="B16" s="17">
        <v>-9329</v>
      </c>
      <c r="C16" s="11">
        <f t="shared" si="0"/>
        <v>-2332.25</v>
      </c>
      <c r="D16" s="19">
        <v>-4126.5</v>
      </c>
      <c r="E16" s="11">
        <f t="shared" si="1"/>
        <v>-1794.25</v>
      </c>
      <c r="F16" s="31">
        <f>-E16/C16</f>
        <v>-0.76932147068281698</v>
      </c>
      <c r="H16" s="17">
        <v>-2761.47</v>
      </c>
      <c r="I16" s="11">
        <f t="shared" si="2"/>
        <v>-4126.5</v>
      </c>
      <c r="J16" s="46">
        <f t="shared" si="3"/>
        <v>-1365.0300000000002</v>
      </c>
      <c r="K16" s="41">
        <f t="shared" si="4"/>
        <v>0.49431281165466229</v>
      </c>
    </row>
    <row r="17" spans="1:11" ht="15.75" x14ac:dyDescent="0.2">
      <c r="A17" s="8" t="s">
        <v>14</v>
      </c>
      <c r="B17" s="11">
        <v>0</v>
      </c>
      <c r="C17" s="11">
        <f t="shared" si="0"/>
        <v>0</v>
      </c>
      <c r="D17" s="13">
        <v>898.56</v>
      </c>
      <c r="E17" s="11">
        <f t="shared" si="1"/>
        <v>898.56</v>
      </c>
      <c r="F17" s="31"/>
      <c r="H17" s="11">
        <v>0</v>
      </c>
      <c r="I17" s="11">
        <f t="shared" si="2"/>
        <v>898.56</v>
      </c>
      <c r="J17" s="46">
        <f t="shared" si="3"/>
        <v>898.56</v>
      </c>
      <c r="K17" s="41">
        <v>0</v>
      </c>
    </row>
    <row r="18" spans="1:11" ht="15.75" x14ac:dyDescent="0.2">
      <c r="A18" s="8" t="s">
        <v>15</v>
      </c>
      <c r="B18" s="11">
        <v>0</v>
      </c>
      <c r="C18" s="11">
        <f t="shared" si="0"/>
        <v>0</v>
      </c>
      <c r="D18" s="13">
        <v>0</v>
      </c>
      <c r="E18" s="11">
        <f t="shared" si="1"/>
        <v>0</v>
      </c>
      <c r="F18" s="31"/>
      <c r="H18" s="11">
        <v>0</v>
      </c>
      <c r="I18" s="11">
        <f t="shared" si="2"/>
        <v>0</v>
      </c>
      <c r="J18" s="46">
        <f t="shared" si="3"/>
        <v>0</v>
      </c>
      <c r="K18" s="41">
        <v>0</v>
      </c>
    </row>
    <row r="19" spans="1:11" ht="15.75" x14ac:dyDescent="0.2">
      <c r="A19" s="8" t="s">
        <v>16</v>
      </c>
      <c r="B19" s="17">
        <v>0</v>
      </c>
      <c r="C19" s="11">
        <f t="shared" si="0"/>
        <v>0</v>
      </c>
      <c r="D19" s="19">
        <v>0</v>
      </c>
      <c r="E19" s="11">
        <f t="shared" si="1"/>
        <v>0</v>
      </c>
      <c r="F19" s="31"/>
      <c r="H19" s="17">
        <v>0</v>
      </c>
      <c r="I19" s="11">
        <f t="shared" si="2"/>
        <v>0</v>
      </c>
      <c r="J19" s="46">
        <f t="shared" si="3"/>
        <v>0</v>
      </c>
      <c r="K19" s="41">
        <v>0</v>
      </c>
    </row>
    <row r="20" spans="1:11" ht="16.5" thickBot="1" x14ac:dyDescent="0.25">
      <c r="A20" s="8" t="s">
        <v>17</v>
      </c>
      <c r="B20" s="11">
        <v>0</v>
      </c>
      <c r="C20" s="11">
        <f t="shared" si="0"/>
        <v>0</v>
      </c>
      <c r="D20" s="37">
        <v>0.01</v>
      </c>
      <c r="E20" s="39">
        <f t="shared" si="1"/>
        <v>0.01</v>
      </c>
      <c r="F20" s="32"/>
      <c r="H20" s="11">
        <v>0.01</v>
      </c>
      <c r="I20" s="39">
        <f t="shared" si="2"/>
        <v>0.01</v>
      </c>
      <c r="J20" s="47">
        <f t="shared" si="3"/>
        <v>0</v>
      </c>
      <c r="K20" s="41">
        <v>0</v>
      </c>
    </row>
    <row r="21" spans="1:11" ht="16.5" thickBot="1" x14ac:dyDescent="0.3">
      <c r="A21" s="9" t="s">
        <v>18</v>
      </c>
      <c r="B21" s="10">
        <f>B9+B10+B11+B12+B13+B14+B15+B16+B17+B18+B19+B20</f>
        <v>0</v>
      </c>
      <c r="C21" s="10">
        <f>C9+C10+C11+C12+C13+C14+C15+C16+C17+C18+C19+C20</f>
        <v>0</v>
      </c>
      <c r="D21" s="10">
        <f>D9+D10+D11+D12+D13+D14+D15+D16+D17+D18+D19+D20</f>
        <v>6575.3500000000204</v>
      </c>
      <c r="E21" s="10">
        <f>E9+E10+E11+E12+E13+E14+E15+E16+E17+E18+E19+E20</f>
        <v>6575.3500000000204</v>
      </c>
      <c r="F21" s="33"/>
      <c r="H21" s="10">
        <f>SUM(H9:H20)</f>
        <v>20680.310000000005</v>
      </c>
      <c r="I21" s="16">
        <f t="shared" si="2"/>
        <v>6575.3500000000204</v>
      </c>
      <c r="J21" s="10">
        <f>J9+J10+J11+J12+J13+J14+J15+J16+J17+J18+J19+J20</f>
        <v>-14104.959999999992</v>
      </c>
      <c r="K21" s="43">
        <f t="shared" si="4"/>
        <v>-0.68204780295846534</v>
      </c>
    </row>
    <row r="22" spans="1:11" ht="15.75" x14ac:dyDescent="0.2">
      <c r="A22" s="8" t="s">
        <v>19</v>
      </c>
      <c r="B22" s="17">
        <v>0</v>
      </c>
      <c r="C22" s="17">
        <v>0</v>
      </c>
      <c r="D22" s="17">
        <v>0</v>
      </c>
      <c r="E22" s="19">
        <f>D22-C22</f>
        <v>0</v>
      </c>
      <c r="F22" s="23"/>
      <c r="H22" s="17">
        <v>0</v>
      </c>
      <c r="I22" s="38">
        <f t="shared" si="2"/>
        <v>0</v>
      </c>
      <c r="J22" s="45">
        <f t="shared" si="3"/>
        <v>0</v>
      </c>
      <c r="K22" s="40"/>
    </row>
    <row r="23" spans="1:11" ht="16.5" thickBot="1" x14ac:dyDescent="0.25">
      <c r="A23" s="8" t="s">
        <v>20</v>
      </c>
      <c r="B23" s="17">
        <v>0</v>
      </c>
      <c r="C23" s="17">
        <v>0</v>
      </c>
      <c r="D23" s="17">
        <v>0</v>
      </c>
      <c r="E23" s="19">
        <f t="shared" ref="E23" si="5">D23-C23</f>
        <v>0</v>
      </c>
      <c r="F23" s="31"/>
      <c r="H23" s="17">
        <v>0</v>
      </c>
      <c r="I23" s="39">
        <f t="shared" si="2"/>
        <v>0</v>
      </c>
      <c r="J23" s="47">
        <f t="shared" si="3"/>
        <v>0</v>
      </c>
      <c r="K23" s="42"/>
    </row>
    <row r="24" spans="1:11" ht="16.5" thickBot="1" x14ac:dyDescent="0.3">
      <c r="A24" s="9" t="s">
        <v>21</v>
      </c>
      <c r="B24" s="10">
        <f>SUM(B22:B23)</f>
        <v>0</v>
      </c>
      <c r="C24" s="10">
        <f>SUM(C22:C23)</f>
        <v>0</v>
      </c>
      <c r="D24" s="10">
        <f>SUM(D22:D23)</f>
        <v>0</v>
      </c>
      <c r="E24" s="10">
        <f>SUM(E22:E23)</f>
        <v>0</v>
      </c>
      <c r="F24" s="30"/>
      <c r="H24" s="16">
        <f t="shared" si="2"/>
        <v>0</v>
      </c>
      <c r="I24" s="16">
        <f t="shared" si="2"/>
        <v>0</v>
      </c>
      <c r="J24" s="10">
        <f t="shared" ref="J24" si="6">SUM(J22:J23)</f>
        <v>0</v>
      </c>
      <c r="K24" s="43"/>
    </row>
    <row r="25" spans="1:11" ht="16.5" thickBot="1" x14ac:dyDescent="0.3">
      <c r="A25" s="9" t="s">
        <v>22</v>
      </c>
      <c r="B25" s="10">
        <f>B21+B24</f>
        <v>0</v>
      </c>
      <c r="C25" s="10">
        <f>C21+C24</f>
        <v>0</v>
      </c>
      <c r="D25" s="10">
        <f>D21+D24</f>
        <v>6575.3500000000204</v>
      </c>
      <c r="E25" s="10">
        <f>E21+E24</f>
        <v>6575.3500000000204</v>
      </c>
      <c r="F25" s="24"/>
      <c r="H25" s="16">
        <f>H21+H24</f>
        <v>20680.310000000005</v>
      </c>
      <c r="I25" s="16">
        <f t="shared" si="2"/>
        <v>6575.3500000000204</v>
      </c>
      <c r="J25" s="10">
        <f t="shared" ref="J25" si="7">J21+J24</f>
        <v>-14104.959999999992</v>
      </c>
      <c r="K25" s="43">
        <f t="shared" ref="K25" si="8">(I25-H25)/H25</f>
        <v>-0.68204780295846534</v>
      </c>
    </row>
    <row r="26" spans="1:11" ht="15.75" thickBot="1" x14ac:dyDescent="0.25">
      <c r="A26" s="36" t="s">
        <v>23</v>
      </c>
      <c r="B26" s="20">
        <v>0</v>
      </c>
      <c r="C26" s="20">
        <v>0</v>
      </c>
      <c r="D26" s="21">
        <v>0</v>
      </c>
      <c r="E26" s="22">
        <v>0</v>
      </c>
      <c r="F26" s="23"/>
      <c r="H26" s="20">
        <v>0</v>
      </c>
      <c r="I26" s="48">
        <f t="shared" si="2"/>
        <v>0</v>
      </c>
      <c r="J26" s="49">
        <f t="shared" si="3"/>
        <v>0</v>
      </c>
      <c r="K26" s="50">
        <v>0</v>
      </c>
    </row>
    <row r="27" spans="1:11" ht="16.5" thickBot="1" x14ac:dyDescent="0.3">
      <c r="A27" s="9" t="s">
        <v>24</v>
      </c>
      <c r="B27" s="26">
        <f>B25+B26</f>
        <v>0</v>
      </c>
      <c r="C27" s="26">
        <f>C25+C26</f>
        <v>0</v>
      </c>
      <c r="D27" s="26">
        <f t="shared" ref="D27:E27" si="9">D25+D26</f>
        <v>6575.3500000000204</v>
      </c>
      <c r="E27" s="26">
        <f t="shared" si="9"/>
        <v>6575.3500000000204</v>
      </c>
      <c r="F27" s="27"/>
      <c r="H27" s="51">
        <f>H25+H26</f>
        <v>20680.310000000005</v>
      </c>
      <c r="I27" s="51">
        <f t="shared" si="2"/>
        <v>6575.3500000000204</v>
      </c>
      <c r="J27" s="10">
        <f t="shared" ref="J27" si="10">J25+J26</f>
        <v>-14104.959999999992</v>
      </c>
      <c r="K27" s="43">
        <f>-(I27-H27)/H27</f>
        <v>0.68204780295846534</v>
      </c>
    </row>
    <row r="28" spans="1:11" ht="16.5" thickBot="1" x14ac:dyDescent="0.3">
      <c r="A28" s="28" t="s">
        <v>3</v>
      </c>
      <c r="B28" s="34"/>
      <c r="C28" s="34"/>
      <c r="D28" s="34">
        <v>0</v>
      </c>
      <c r="E28" s="34">
        <f>D28-C28</f>
        <v>0</v>
      </c>
      <c r="F28" s="53"/>
      <c r="H28" s="49"/>
      <c r="I28" s="48"/>
      <c r="J28" s="49"/>
      <c r="K28" s="52"/>
    </row>
    <row r="29" spans="1:11" ht="16.5" thickBot="1" x14ac:dyDescent="0.3">
      <c r="A29" s="28" t="s">
        <v>4</v>
      </c>
      <c r="B29" s="35">
        <f>SUM(B27:B28)</f>
        <v>0</v>
      </c>
      <c r="C29" s="35">
        <f>SUM(C27:C28)</f>
        <v>0</v>
      </c>
      <c r="D29" s="35">
        <f t="shared" ref="D29:E29" si="11">SUM(D27:D28)</f>
        <v>6575.3500000000204</v>
      </c>
      <c r="E29" s="35">
        <f t="shared" si="11"/>
        <v>6575.3500000000204</v>
      </c>
      <c r="F29" s="54"/>
      <c r="H29" s="61">
        <f>H27</f>
        <v>20680.310000000005</v>
      </c>
      <c r="I29" s="62">
        <f t="shared" si="2"/>
        <v>6575.3500000000204</v>
      </c>
      <c r="J29" s="61">
        <f>I29-H29</f>
        <v>-14104.959999999985</v>
      </c>
      <c r="K29" s="63">
        <f>(I29-H29)/H29</f>
        <v>-0.68204780295846534</v>
      </c>
    </row>
    <row r="31" spans="1:11" x14ac:dyDescent="0.2">
      <c r="A31" s="55"/>
      <c r="B31" s="55"/>
      <c r="C31" s="58"/>
      <c r="D31" s="58"/>
      <c r="E31" s="58"/>
      <c r="F31" s="55"/>
    </row>
    <row r="32" spans="1:11" x14ac:dyDescent="0.2">
      <c r="A32" s="55"/>
      <c r="B32" s="55"/>
      <c r="C32" s="59"/>
      <c r="D32" s="59"/>
      <c r="E32" s="60"/>
      <c r="F32" s="55"/>
    </row>
    <row r="33" spans="1:6" ht="15.75" x14ac:dyDescent="0.25">
      <c r="A33" s="56"/>
      <c r="B33" s="64"/>
      <c r="C33" s="64"/>
      <c r="D33" s="65"/>
      <c r="E33" s="55"/>
      <c r="F33" s="55"/>
    </row>
    <row r="34" spans="1:6" x14ac:dyDescent="0.2">
      <c r="A34" s="55"/>
      <c r="B34" s="55"/>
      <c r="C34" s="55"/>
      <c r="D34" s="55"/>
      <c r="E34" s="55"/>
      <c r="F34" s="55"/>
    </row>
    <row r="35" spans="1:6" x14ac:dyDescent="0.2">
      <c r="A35" s="55"/>
      <c r="B35" s="55"/>
      <c r="C35" s="55"/>
      <c r="D35" s="55"/>
      <c r="E35" s="55"/>
      <c r="F35" s="55"/>
    </row>
    <row r="36" spans="1:6" ht="15.75" x14ac:dyDescent="0.2">
      <c r="A36" s="66"/>
      <c r="B36" s="67"/>
      <c r="C36" s="67"/>
      <c r="D36" s="68"/>
      <c r="E36" s="55"/>
      <c r="F36" s="55"/>
    </row>
    <row r="37" spans="1:6" ht="15.75" x14ac:dyDescent="0.2">
      <c r="A37" s="66"/>
      <c r="B37" s="67"/>
      <c r="C37" s="67"/>
      <c r="D37" s="68"/>
      <c r="E37" s="55"/>
      <c r="F37" s="55"/>
    </row>
    <row r="38" spans="1:6" ht="15.75" x14ac:dyDescent="0.2">
      <c r="A38" s="66"/>
      <c r="B38" s="67"/>
      <c r="C38" s="67"/>
      <c r="D38" s="68"/>
      <c r="E38" s="55"/>
      <c r="F38" s="55"/>
    </row>
    <row r="39" spans="1:6" ht="15.75" x14ac:dyDescent="0.2">
      <c r="A39" s="66"/>
      <c r="B39" s="69"/>
      <c r="C39" s="67"/>
      <c r="D39" s="68"/>
      <c r="E39" s="55"/>
      <c r="F39" s="55"/>
    </row>
    <row r="40" spans="1:6" ht="15.75" x14ac:dyDescent="0.2">
      <c r="A40" s="66"/>
      <c r="B40" s="69"/>
      <c r="C40" s="67"/>
      <c r="D40" s="68"/>
      <c r="E40" s="55"/>
      <c r="F40" s="55"/>
    </row>
    <row r="41" spans="1:6" ht="15.75" x14ac:dyDescent="0.2">
      <c r="A41" s="66"/>
      <c r="B41" s="69"/>
      <c r="C41" s="67"/>
      <c r="D41" s="68"/>
      <c r="E41" s="55"/>
      <c r="F41" s="55"/>
    </row>
    <row r="42" spans="1:6" ht="15.75" x14ac:dyDescent="0.2">
      <c r="A42" s="66"/>
      <c r="B42" s="69"/>
      <c r="C42" s="67"/>
      <c r="D42" s="68"/>
      <c r="E42" s="55"/>
      <c r="F42" s="55"/>
    </row>
    <row r="43" spans="1:6" ht="15.75" x14ac:dyDescent="0.2">
      <c r="A43" s="66"/>
      <c r="B43" s="69"/>
      <c r="C43" s="67"/>
      <c r="D43" s="68"/>
      <c r="E43" s="55"/>
      <c r="F43" s="55"/>
    </row>
    <row r="44" spans="1:6" ht="15.75" x14ac:dyDescent="0.2">
      <c r="A44" s="66"/>
      <c r="B44" s="67"/>
      <c r="C44" s="67"/>
      <c r="D44" s="68"/>
      <c r="E44" s="55"/>
    </row>
    <row r="45" spans="1:6" ht="15.75" x14ac:dyDescent="0.2">
      <c r="A45" s="66"/>
      <c r="B45" s="67"/>
      <c r="C45" s="67"/>
      <c r="D45" s="71"/>
      <c r="E45" s="55"/>
    </row>
    <row r="46" spans="1:6" ht="15.75" x14ac:dyDescent="0.2">
      <c r="A46" s="66"/>
      <c r="B46" s="69"/>
      <c r="C46" s="67"/>
      <c r="D46" s="71"/>
      <c r="E46" s="55"/>
    </row>
    <row r="47" spans="1:6" ht="15.75" x14ac:dyDescent="0.2">
      <c r="A47" s="66"/>
      <c r="B47" s="67"/>
      <c r="C47" s="67"/>
      <c r="D47" s="71"/>
      <c r="E47" s="55"/>
    </row>
    <row r="48" spans="1:6" ht="15.75" x14ac:dyDescent="0.2">
      <c r="A48" s="72"/>
      <c r="B48" s="73"/>
      <c r="C48" s="74"/>
      <c r="D48" s="73"/>
      <c r="E48" s="55"/>
    </row>
    <row r="49" spans="1:5" ht="15.75" x14ac:dyDescent="0.2">
      <c r="A49" s="66"/>
      <c r="B49" s="69"/>
      <c r="C49" s="67"/>
      <c r="D49" s="71"/>
      <c r="E49" s="55"/>
    </row>
    <row r="50" spans="1:5" ht="15.75" x14ac:dyDescent="0.2">
      <c r="A50" s="66"/>
      <c r="B50" s="69"/>
      <c r="C50" s="67"/>
      <c r="D50" s="71"/>
      <c r="E50" s="55"/>
    </row>
    <row r="51" spans="1:5" ht="15.75" x14ac:dyDescent="0.2">
      <c r="A51" s="72"/>
      <c r="B51" s="74"/>
      <c r="C51" s="74"/>
      <c r="D51" s="73"/>
      <c r="E51" s="55"/>
    </row>
    <row r="52" spans="1:5" ht="15.75" x14ac:dyDescent="0.2">
      <c r="A52" s="72"/>
      <c r="B52" s="74"/>
      <c r="C52" s="74"/>
      <c r="D52" s="73"/>
      <c r="E52" s="55"/>
    </row>
    <row r="53" spans="1:5" x14ac:dyDescent="0.2">
      <c r="A53" s="70"/>
      <c r="B53" s="67"/>
      <c r="C53" s="67"/>
      <c r="D53" s="71"/>
      <c r="E53" s="55"/>
    </row>
    <row r="54" spans="1:5" ht="15.75" x14ac:dyDescent="0.2">
      <c r="A54" s="72"/>
      <c r="B54" s="74"/>
      <c r="C54" s="74"/>
      <c r="D54" s="73"/>
      <c r="E54" s="55"/>
    </row>
    <row r="55" spans="1:5" ht="15.75" x14ac:dyDescent="0.25">
      <c r="A55" s="75"/>
      <c r="B55" s="71"/>
      <c r="C55" s="67"/>
      <c r="D55" s="71"/>
      <c r="E55" s="55"/>
    </row>
    <row r="56" spans="1:5" ht="15.75" x14ac:dyDescent="0.25">
      <c r="A56" s="75"/>
      <c r="B56" s="76"/>
      <c r="C56" s="74"/>
      <c r="D56" s="76"/>
      <c r="E56" s="55"/>
    </row>
    <row r="57" spans="1:5" x14ac:dyDescent="0.2">
      <c r="A57" s="57"/>
      <c r="B57" s="57"/>
      <c r="C57" s="57"/>
      <c r="D57" s="57"/>
    </row>
    <row r="58" spans="1:5" x14ac:dyDescent="0.2">
      <c r="A58" s="57"/>
      <c r="B58" s="57"/>
      <c r="C58" s="57"/>
      <c r="D58" s="57"/>
    </row>
  </sheetData>
  <mergeCells count="4">
    <mergeCell ref="A1:E1"/>
    <mergeCell ref="A3:E3"/>
    <mergeCell ref="A4:E4"/>
    <mergeCell ref="A8:E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</dc:creator>
  <cp:lastModifiedBy>Usuario</cp:lastModifiedBy>
  <cp:lastPrinted>2022-04-06T10:50:13Z</cp:lastPrinted>
  <dcterms:created xsi:type="dcterms:W3CDTF">2014-05-26T07:51:24Z</dcterms:created>
  <dcterms:modified xsi:type="dcterms:W3CDTF">2022-04-21T07:17:45Z</dcterms:modified>
</cp:coreProperties>
</file>