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2" i="1"/>
  <c r="E52"/>
  <c r="F42"/>
  <c r="E42"/>
  <c r="F39"/>
  <c r="F46" s="1"/>
  <c r="E39"/>
  <c r="E46" s="1"/>
  <c r="F37"/>
  <c r="E37"/>
  <c r="F32"/>
  <c r="E32"/>
  <c r="F30"/>
  <c r="E30"/>
  <c r="F23"/>
  <c r="E23"/>
  <c r="F20"/>
  <c r="E20"/>
  <c r="F16"/>
  <c r="E16"/>
  <c r="F14"/>
  <c r="E14"/>
  <c r="E35" s="1"/>
  <c r="F11"/>
  <c r="F35" s="1"/>
  <c r="E11"/>
  <c r="F47" l="1"/>
  <c r="F49" s="1"/>
  <c r="F53" s="1"/>
  <c r="F54" s="1"/>
  <c r="E47"/>
  <c r="E49" l="1"/>
  <c r="E53" s="1"/>
  <c r="E54" s="1"/>
  <c r="H35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<sst xmlns="http://schemas.openxmlformats.org/spreadsheetml/2006/main" count="85" uniqueCount="65">
  <si>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</si>
  <si>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30/09/21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</si>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</sst>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3T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2017241.53</v>
          </cell>
          <cell r="J18">
            <v>314840.06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zoomScale="110" zoomScaleNormal="110" zoomScalePageLayoutView="50" workbookViewId="0">
      <selection activeCell="E44" sqref="E44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44469</v>
      </c>
      <c r="F8" s="23">
        <v>44104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f>+SUM(E12:E13)</f>
        <v>180360.94</v>
      </c>
      <c r="F11" s="30">
        <f>+SUM(F12:F13)</f>
        <v>172609.16999999998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148898.79999999999</v>
      </c>
      <c r="F12" s="32">
        <v>145425.79999999999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>
        <v>31462.14</v>
      </c>
      <c r="F13" s="32">
        <v>27183.37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f>+SUM(E15:E15)</f>
        <v>-5560268.2699999996</v>
      </c>
      <c r="F14" s="30">
        <f>+SUM(F15:F15)</f>
        <v>-7174896.8099999996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-5560268.2699999996</v>
      </c>
      <c r="F15" s="35">
        <v>-7174896.8099999996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f>SUM(E17:E18)</f>
        <v>16887932.489999998</v>
      </c>
      <c r="F16" s="30">
        <f>SUM(F17:F18)</f>
        <v>17487435.619999997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12932.49</v>
      </c>
      <c r="F17" s="37">
        <v>2790.99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16875000</v>
      </c>
      <c r="F18" s="35">
        <v>17484644.629999999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f>+SUM(E21:E22)</f>
        <v>-6642819.8899999997</v>
      </c>
      <c r="F20" s="39">
        <f>+SUM(F21:F22)</f>
        <v>-6608064.2400000002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-5108484.09</v>
      </c>
      <c r="F21" s="41">
        <v>-5072458.32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-1534335.8</v>
      </c>
      <c r="F22" s="41">
        <v>-1535605.92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f>+SUM(E24:E27)</f>
        <v>-2922721.79</v>
      </c>
      <c r="F23" s="39">
        <f>+SUM(F24:F27)</f>
        <v>-3555014.8099999996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-2890218.8</v>
      </c>
      <c r="F24" s="41">
        <v>-3538427.67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>
        <v>-788.49</v>
      </c>
      <c r="F25" s="41">
        <v>-1533.03</v>
      </c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19285.5</v>
      </c>
      <c r="F26" s="41">
        <v>15845.89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>
        <v>-51000</v>
      </c>
      <c r="F27" s="41">
        <v>-30900</v>
      </c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-352927.63</v>
      </c>
      <c r="F28" s="39">
        <v>-260618.77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353108.01</v>
      </c>
      <c r="F29" s="39">
        <v>260619.67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f>+SUM(E31:E31)</f>
        <v>-314.7</v>
      </c>
      <c r="F30" s="39">
        <f>+SUM(F31:F31)</f>
        <v>0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>
        <v>-314.7</v>
      </c>
      <c r="F31" s="41"/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f>+E33+E34</f>
        <v>-73.680000000000007</v>
      </c>
      <c r="F32" s="30">
        <f>+F33+F34</f>
        <v>-7229.77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/>
      <c r="F33" s="41"/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-73.680000000000007</v>
      </c>
      <c r="F34" s="46">
        <v>-7229.77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f>+E11+E14+E16+E20+E23+E28+E29+E30+E32</f>
        <v>1942275.4800000007</v>
      </c>
      <c r="F35" s="47">
        <f>+F11+F14+F16+F20+F23+F28+F29+F30+F32</f>
        <v>314840.05999999691</v>
      </c>
      <c r="G35" s="9"/>
      <c r="H35" s="3">
        <f>+E47-[1]Balanç!I18</f>
        <v>0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f>+E38</f>
        <v>74966.05</v>
      </c>
      <c r="F37" s="39">
        <f>+F38</f>
        <v>0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>
        <v>74966.05</v>
      </c>
      <c r="F38" s="41"/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f>+SUM(E40:E41)</f>
        <v>0</v>
      </c>
      <c r="F39" s="39">
        <f>+SUM(F40:F41)</f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f>+E43</f>
        <v>0</v>
      </c>
      <c r="F42" s="49">
        <f>+F43</f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f>+E44+E42+E39+E37</f>
        <v>74966.05</v>
      </c>
      <c r="F46" s="47">
        <f>+F44+F42+F39+F37</f>
        <v>0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f>+E46+E35</f>
        <v>2017241.5300000007</v>
      </c>
      <c r="F47" s="47">
        <f>+F46+F35</f>
        <v>314840.05999999691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f>+E47</f>
        <v>2017241.5300000007</v>
      </c>
      <c r="F49" s="51">
        <f>+F47</f>
        <v>314840.05999999691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f>+'[2]Pérdidas y ganancias'!$J$65</f>
        <v>0</v>
      </c>
      <c r="F52" s="62">
        <f>+'[2]Pérdidas y ganancias'!$J$65</f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f>+E49</f>
        <v>2017241.5300000007</v>
      </c>
      <c r="F53" s="64">
        <f>+F49</f>
        <v>314840.05999999691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/>
      </c>
      <c r="F54" s="66" t="str">
        <f>IF(F53=[1]Balanç!J18,"","NO")</f>
        <v>NO</v>
      </c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2022-03-17T11:11:15Z</dcterms:created>
  <dcterms:modified xsi:type="dcterms:W3CDTF">2022-03-17T11:11:31Z</dcterms:modified>
</cp:coreProperties>
</file>