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ITATS XAL 2023" sheetId="1" state="visible" r:id="rId2"/>
    <sheet name="ENTITATS XAL 2022" sheetId="2" state="visible" r:id="rId3"/>
    <sheet name="ENTITATS XAL 2021" sheetId="3" state="visible" r:id="rId4"/>
    <sheet name="ENTITATS XAL 2020" sheetId="4" state="visible" r:id="rId5"/>
    <sheet name="ENTITATS XAL 2019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<sst xmlns="http://schemas.openxmlformats.org/spreadsheetml/2006/main" count="3001" uniqueCount="599">
  <si>
    <t xml:space="preserve">TELEVISIONS ADHERIDES </t>
  </si>
  <si>
    <t xml:space="preserve">NOM COMERCIAL </t>
  </si>
  <si>
    <t xml:space="preserve">ENTITAT GESTORA</t>
  </si>
  <si>
    <t xml:space="preserve">NIF</t>
  </si>
  <si>
    <t xml:space="preserve">PROTOCOL PARTICULAR</t>
  </si>
  <si>
    <t xml:space="preserve">Andorra TV </t>
  </si>
  <si>
    <t xml:space="preserve">Ràdio i Televisió d'Andorra, SA - Govern d'Andorra</t>
  </si>
  <si>
    <t xml:space="preserve">A704834X</t>
  </si>
  <si>
    <t xml:space="preserve">Balaguer TV</t>
  </si>
  <si>
    <t xml:space="preserve">Reclam Imatge i Comunicació, SCP      </t>
  </si>
  <si>
    <t xml:space="preserve">J25629734</t>
  </si>
  <si>
    <t xml:space="preserve">Banyoles TV</t>
  </si>
  <si>
    <t xml:space="preserve">Dracvisió, SL</t>
  </si>
  <si>
    <t xml:space="preserve">B17440553</t>
  </si>
  <si>
    <t xml:space="preserve">Betevé</t>
  </si>
  <si>
    <t xml:space="preserve">Informació i Comunicació de Barcelona, S.A. - Societat Privada Municipal (ICB)</t>
  </si>
  <si>
    <t xml:space="preserve">A08862997</t>
  </si>
  <si>
    <t xml:space="preserve">Canal Blau</t>
  </si>
  <si>
    <t xml:space="preserve">Consorci per a la Gestió de la Televisió Digital Local Pública del Garraf / 
Informació i Comunicació Vilanova i la Geltrú - Societat Anònima Municipal, ICVSAM</t>
  </si>
  <si>
    <t xml:space="preserve">A62584792</t>
  </si>
  <si>
    <t xml:space="preserve">Canal Camp</t>
  </si>
  <si>
    <t xml:space="preserve">Ajuntament La Selva del Camp</t>
  </si>
  <si>
    <t xml:space="preserve">P4314700H</t>
  </si>
  <si>
    <t xml:space="preserve">Canal 10 Empordà</t>
  </si>
  <si>
    <t xml:space="preserve">Ajuntament de l'Escala</t>
  </si>
  <si>
    <t xml:space="preserve">P1700045F</t>
  </si>
  <si>
    <t xml:space="preserve">Canal Reus TV</t>
  </si>
  <si>
    <t xml:space="preserve">Iniciatives de Televisió, SL</t>
  </si>
  <si>
    <t xml:space="preserve">B43496447</t>
  </si>
  <si>
    <t xml:space="preserve">Canal SET</t>
  </si>
  <si>
    <t xml:space="preserve">Organisme Autònom Local Set-Comunicació</t>
  </si>
  <si>
    <t xml:space="preserve">Q0801196G</t>
  </si>
  <si>
    <t xml:space="preserve">Canal Taronja Anoia</t>
  </si>
  <si>
    <t xml:space="preserve">Taelus. SL</t>
  </si>
  <si>
    <t xml:space="preserve">B60711843</t>
  </si>
  <si>
    <t xml:space="preserve">Canal Taronja Central</t>
  </si>
  <si>
    <t xml:space="preserve">Taelus, SL</t>
  </si>
  <si>
    <t xml:space="preserve">Canal TE</t>
  </si>
  <si>
    <t xml:space="preserve">Ebre Digital, SL</t>
  </si>
  <si>
    <t xml:space="preserve">B55606925</t>
  </si>
  <si>
    <t xml:space="preserve">Canal Terrassa TV</t>
  </si>
  <si>
    <t xml:space="preserve">Consorci per a la Gestió de la Televisió Digital Local Pública de la Demarcació de Vallès Occidental Oest - Terrassa/ Societat Municipal de Comunicació Terrassa, SA</t>
  </si>
  <si>
    <t xml:space="preserve">A61256863</t>
  </si>
  <si>
    <t xml:space="preserve">Canal 21 Ebre</t>
  </si>
  <si>
    <t xml:space="preserve">Televisió Teveon Ebre, SL</t>
  </si>
  <si>
    <t xml:space="preserve">B08266001</t>
  </si>
  <si>
    <t xml:space="preserve">Cugat Mèdia</t>
  </si>
  <si>
    <t xml:space="preserve">Epel Cugat.cat</t>
  </si>
  <si>
    <t xml:space="preserve">Q0802038J</t>
  </si>
  <si>
    <t xml:space="preserve">El 9 TV</t>
  </si>
  <si>
    <t xml:space="preserve">Mitjans Audiovisuals d'Osona, SL</t>
  </si>
  <si>
    <t xml:space="preserve">B63417950</t>
  </si>
  <si>
    <t xml:space="preserve">El Prat TV</t>
  </si>
  <si>
    <t xml:space="preserve">El Prat Comunicació, SL</t>
  </si>
  <si>
    <t xml:space="preserve">B 62595996 </t>
  </si>
  <si>
    <t xml:space="preserve">Empordà TV</t>
  </si>
  <si>
    <t xml:space="preserve">Televisió de Roses, SL</t>
  </si>
  <si>
    <t xml:space="preserve">B17331083</t>
  </si>
  <si>
    <t xml:space="preserve">Canal TE 24</t>
  </si>
  <si>
    <t xml:space="preserve">Liarba Comunicació, SL</t>
  </si>
  <si>
    <t xml:space="preserve">B43831353</t>
  </si>
  <si>
    <t xml:space="preserve">ETV</t>
  </si>
  <si>
    <t xml:space="preserve">ETV-LLOBREGAT TV SL</t>
  </si>
  <si>
    <t xml:space="preserve">B62677331</t>
  </si>
  <si>
    <t xml:space="preserve">Gavà Televisió </t>
  </si>
  <si>
    <t xml:space="preserve">Ajuntament de Gavà</t>
  </si>
  <si>
    <t xml:space="preserve">P0808800G</t>
  </si>
  <si>
    <t xml:space="preserve">La Palma TV</t>
  </si>
  <si>
    <t xml:space="preserve">Ajuntament de La Palma de Cervellò</t>
  </si>
  <si>
    <t xml:space="preserve">P5831301F</t>
  </si>
  <si>
    <t xml:space="preserve">Lleida TV</t>
  </si>
  <si>
    <t xml:space="preserve">Lleida-Pirineus Media Holding, SL</t>
  </si>
  <si>
    <t xml:space="preserve">B25686502</t>
  </si>
  <si>
    <t xml:space="preserve">Martorell Televisió</t>
  </si>
  <si>
    <t xml:space="preserve">Manel Gómez</t>
  </si>
  <si>
    <t xml:space="preserve">-</t>
  </si>
  <si>
    <t xml:space="preserve">Maricel TV</t>
  </si>
  <si>
    <t xml:space="preserve">Ajuntament de Sitges</t>
  </si>
  <si>
    <t xml:space="preserve">P0827000A</t>
  </si>
  <si>
    <t xml:space="preserve">Molins TV</t>
  </si>
  <si>
    <t xml:space="preserve">Bi-Pas TV Produccions, SL</t>
  </si>
  <si>
    <t xml:space="preserve">B63579106</t>
  </si>
  <si>
    <t xml:space="preserve">Mollerussa TV</t>
  </si>
  <si>
    <t xml:space="preserve">Mollerussa Televisió SCP </t>
  </si>
  <si>
    <t xml:space="preserve">J25799222</t>
  </si>
  <si>
    <t xml:space="preserve">Nord TV</t>
  </si>
  <si>
    <t xml:space="preserve">Comunicacions dels Ports, SA</t>
  </si>
  <si>
    <t xml:space="preserve">A12200713</t>
  </si>
  <si>
    <t xml:space="preserve">Olot Televisió</t>
  </si>
  <si>
    <t xml:space="preserve">Olot TV, SL</t>
  </si>
  <si>
    <t xml:space="preserve">B17477779</t>
  </si>
  <si>
    <t xml:space="preserve">Penedès TV</t>
  </si>
  <si>
    <t xml:space="preserve">Consorci per a la Gestió de la Televisió Digital Local Pública del Penedès  / SERCOM, SL</t>
  </si>
  <si>
    <t xml:space="preserve">B58098013</t>
  </si>
  <si>
    <t xml:space="preserve">Pirineus TV</t>
  </si>
  <si>
    <t xml:space="preserve">Cadena Pirenaica de Ràdio i Televisió, SL</t>
  </si>
  <si>
    <t xml:space="preserve">B25527201</t>
  </si>
  <si>
    <t xml:space="preserve">Sant Andreu TV</t>
  </si>
  <si>
    <t xml:space="preserve">Empresa unipersonal M. Isabel Hornos Romero</t>
  </si>
  <si>
    <t xml:space="preserve">44003046K</t>
  </si>
  <si>
    <t xml:space="preserve">TAC12</t>
  </si>
  <si>
    <t xml:space="preserve">Consorci per a la gestió de la televisió digital terrestre del camp de Tarragona / TACDOTZE, epel</t>
  </si>
  <si>
    <t xml:space="preserve">Q4300246H</t>
  </si>
  <si>
    <t xml:space="preserve">Tàrrega TV</t>
  </si>
  <si>
    <t xml:space="preserve">Tàrrega Televisió, SCP</t>
  </si>
  <si>
    <t xml:space="preserve">J25779505</t>
  </si>
  <si>
    <t xml:space="preserve">Consulta</t>
  </si>
  <si>
    <t xml:space="preserve">Televisió de Badalona</t>
  </si>
  <si>
    <t xml:space="preserve">Badalona Comunicació, SA</t>
  </si>
  <si>
    <t xml:space="preserve">A08808461</t>
  </si>
  <si>
    <t xml:space="preserve">Televisió del Berguedà</t>
  </si>
  <si>
    <t xml:space="preserve">Televisió Comarcal del Berguedà, SL</t>
  </si>
  <si>
    <t xml:space="preserve">B62811062</t>
  </si>
  <si>
    <t xml:space="preserve">Televisió de Girona</t>
  </si>
  <si>
    <t xml:space="preserve">Televisió de Girona, SL</t>
  </si>
  <si>
    <t xml:space="preserve">B17503038</t>
  </si>
  <si>
    <t xml:space="preserve">Televisió del Ripollès</t>
  </si>
  <si>
    <t xml:space="preserve">Televisió del Ripollès, SL</t>
  </si>
  <si>
    <t xml:space="preserve">B17483165</t>
  </si>
  <si>
    <t xml:space="preserve">TV La Selva</t>
  </si>
  <si>
    <t xml:space="preserve">Catalonia Audiovisual Media, SL</t>
  </si>
  <si>
    <t xml:space="preserve">B16680928</t>
  </si>
  <si>
    <t xml:space="preserve">Terramar - Garraf - Penedès</t>
  </si>
  <si>
    <t xml:space="preserve">Canal Costa Catalana, SL</t>
  </si>
  <si>
    <t xml:space="preserve">B67217414</t>
  </si>
  <si>
    <t xml:space="preserve">Terramar - Tarragona</t>
  </si>
  <si>
    <t xml:space="preserve">TV Cardedeu</t>
  </si>
  <si>
    <t xml:space="preserve">Associació d'Amics de Ràdio Televisió Cardedeu</t>
  </si>
  <si>
    <t xml:space="preserve">G58331729</t>
  </si>
  <si>
    <t xml:space="preserve">TV Costa Brava</t>
  </si>
  <si>
    <t xml:space="preserve">D-9 Comunicació, SL</t>
  </si>
  <si>
    <t xml:space="preserve">B17417650</t>
  </si>
  <si>
    <t xml:space="preserve">TV 10 Sant Esteve</t>
  </si>
  <si>
    <t xml:space="preserve">Ajuntament de Sant Esteve Sesrovires</t>
  </si>
  <si>
    <t xml:space="preserve">P5820701J</t>
  </si>
  <si>
    <t xml:space="preserve">tvmataró</t>
  </si>
  <si>
    <t xml:space="preserve">Matarò-Maresme Digital, SLU</t>
  </si>
  <si>
    <t xml:space="preserve">B65237216</t>
  </si>
  <si>
    <t xml:space="preserve">TV Sabadell - Vallès</t>
  </si>
  <si>
    <t xml:space="preserve">TV Sant Cugat</t>
  </si>
  <si>
    <t xml:space="preserve">Televisió Sant Cugat, SL</t>
  </si>
  <si>
    <t xml:space="preserve">B62325394</t>
  </si>
  <si>
    <t xml:space="preserve">TV L'Hospitalet</t>
  </si>
  <si>
    <t xml:space="preserve">La Farga Gestió d'Equipaments Municipals, SA </t>
  </si>
  <si>
    <t xml:space="preserve">A58363938</t>
  </si>
  <si>
    <t xml:space="preserve">TV EL Vendrell</t>
  </si>
  <si>
    <t xml:space="preserve">El Vendrell Comunicació SLM</t>
  </si>
  <si>
    <t xml:space="preserve">B43474196</t>
  </si>
  <si>
    <t xml:space="preserve">TV Vandellòs</t>
  </si>
  <si>
    <t xml:space="preserve">Patronat Municipal de Mitjans de Comunicació de Vandellós i l'Hospitalet de l'Infant</t>
  </si>
  <si>
    <t xml:space="preserve">P9316402H</t>
  </si>
  <si>
    <t xml:space="preserve">Vallès Visió </t>
  </si>
  <si>
    <t xml:space="preserve">Consorci Teledigital Mollet</t>
  </si>
  <si>
    <t xml:space="preserve">P0800177H</t>
  </si>
  <si>
    <t xml:space="preserve">Video Ascó Televisió</t>
  </si>
  <si>
    <t xml:space="preserve">Organisme Autònom de Video Ascó Televisió - Ajuntament d'Ascó</t>
  </si>
  <si>
    <t xml:space="preserve">P4300038I</t>
  </si>
  <si>
    <t xml:space="preserve">VOTV - Vallès Oriental Televisió</t>
  </si>
  <si>
    <t xml:space="preserve">Vallès Oriental Televisió, SLU</t>
  </si>
  <si>
    <t xml:space="preserve">B65169179 </t>
  </si>
  <si>
    <t xml:space="preserve">RADIOS ADHERIDES</t>
  </si>
  <si>
    <t xml:space="preserve">NOM COMERCIAL</t>
  </si>
  <si>
    <t xml:space="preserve">21Ràdio</t>
  </si>
  <si>
    <t xml:space="preserve">Alcanar Ràdio </t>
  </si>
  <si>
    <t xml:space="preserve">Ajuntament d'Alcanar </t>
  </si>
  <si>
    <t xml:space="preserve">P4300400 A</t>
  </si>
  <si>
    <t xml:space="preserve">Alcover Ràdio</t>
  </si>
  <si>
    <t xml:space="preserve">Ajuntament d'Alcover</t>
  </si>
  <si>
    <t xml:space="preserve">P 4300500 H</t>
  </si>
  <si>
    <t xml:space="preserve">Alpicat Ràdio</t>
  </si>
  <si>
    <t xml:space="preserve">Ajuntament d'Alpicat</t>
  </si>
  <si>
    <t xml:space="preserve">P 2502300 C</t>
  </si>
  <si>
    <t xml:space="preserve">Altafulla Ràdio</t>
  </si>
  <si>
    <t xml:space="preserve">Ajuntament d'Altafulla</t>
  </si>
  <si>
    <t xml:space="preserve">P 4301200 D</t>
  </si>
  <si>
    <t xml:space="preserve">Amposta Ràdio</t>
  </si>
  <si>
    <t xml:space="preserve">Ajuntament d'Amposta</t>
  </si>
  <si>
    <t xml:space="preserve">P 4301400 J</t>
  </si>
  <si>
    <t xml:space="preserve">Antena Aldaia</t>
  </si>
  <si>
    <t xml:space="preserve">Ajuntament de l'Aldea </t>
  </si>
  <si>
    <t xml:space="preserve">P4318400A</t>
  </si>
  <si>
    <t xml:space="preserve">Antena Caro</t>
  </si>
  <si>
    <t xml:space="preserve">Ajuntament de Roquetes - Organisme Autònom Roquetes Comunicació</t>
  </si>
  <si>
    <t xml:space="preserve">Q 4300224 E</t>
  </si>
  <si>
    <t xml:space="preserve">BAS Ràdio</t>
  </si>
  <si>
    <t xml:space="preserve">Ajuntament de la Vall d'en Bas</t>
  </si>
  <si>
    <t xml:space="preserve">P 1701700 E</t>
  </si>
  <si>
    <t xml:space="preserve">Bellvei Ràdio</t>
  </si>
  <si>
    <t xml:space="preserve">Ajuntament de Bellvei del Penedès</t>
  </si>
  <si>
    <t xml:space="preserve">P 4302400 I</t>
  </si>
  <si>
    <t xml:space="preserve">BXC Ràdio</t>
  </si>
  <si>
    <t xml:space="preserve">Baix Camp Ràdio, SL</t>
  </si>
  <si>
    <t xml:space="preserve">B55730295</t>
  </si>
  <si>
    <t xml:space="preserve">CAM Ràdio</t>
  </si>
  <si>
    <t xml:space="preserve">Ajuntament de Camarles</t>
  </si>
  <si>
    <t xml:space="preserve">P 4318300 C</t>
  </si>
  <si>
    <t xml:space="preserve">Canal 20 Olèrdola</t>
  </si>
  <si>
    <t xml:space="preserve">Ajuntament d'Olèrdola</t>
  </si>
  <si>
    <t xml:space="preserve">P 0814400 H</t>
  </si>
  <si>
    <t xml:space="preserve">Canal Blau FM</t>
  </si>
  <si>
    <t xml:space="preserve">Ajuntament de Vilanova - Informació i Comunicació Vilanova i la Geltrú - Societat Anònima Municipal, ICVSAM</t>
  </si>
  <si>
    <t xml:space="preserve">Canyelles Ràdio</t>
  </si>
  <si>
    <t xml:space="preserve">Ajuntament de Canyelles</t>
  </si>
  <si>
    <t xml:space="preserve">P 0804200 D</t>
  </si>
  <si>
    <t xml:space="preserve">Castellet Ràdio</t>
  </si>
  <si>
    <t xml:space="preserve">Associació Cultural El Breny</t>
  </si>
  <si>
    <t xml:space="preserve">G 59836972</t>
  </si>
  <si>
    <t xml:space="preserve">Cerdanyola Ràdio</t>
  </si>
  <si>
    <t xml:space="preserve">Ajuntament de Cerdanyola del Vallès</t>
  </si>
  <si>
    <t xml:space="preserve">P 0826600 I</t>
  </si>
  <si>
    <t xml:space="preserve">Constantí Ràdio</t>
  </si>
  <si>
    <t xml:space="preserve">Ajuntament de Constantí</t>
  </si>
  <si>
    <t xml:space="preserve">P 4304800 H</t>
  </si>
  <si>
    <t xml:space="preserve">Ajuntament de Sant Cugat del Vallès- Epel Cugat.cat</t>
  </si>
  <si>
    <t xml:space="preserve">Domenys Ràdio</t>
  </si>
  <si>
    <t xml:space="preserve">Ajuntament de Sant Jaume dels Domenys</t>
  </si>
  <si>
    <t xml:space="preserve">P 4313900</t>
  </si>
  <si>
    <t xml:space="preserve">El 9 FM</t>
  </si>
  <si>
    <t xml:space="preserve">Mitjans audiovisuals d'Oosona, SL</t>
  </si>
  <si>
    <t xml:space="preserve">B 63717950</t>
  </si>
  <si>
    <t xml:space="preserve">El Prat Ràdio</t>
  </si>
  <si>
    <t xml:space="preserve">Ajuntament d'El Prat del Llobregat - El Prat Comunicació, SL</t>
  </si>
  <si>
    <t xml:space="preserve">EMUN FM Ràdio</t>
  </si>
  <si>
    <t xml:space="preserve">Consorci EMUN Terres de Ponent</t>
  </si>
  <si>
    <t xml:space="preserve">P 2500115 G</t>
  </si>
  <si>
    <t xml:space="preserve">Enveja Ràdio</t>
  </si>
  <si>
    <t xml:space="preserve">Ajuntament de Sant Jaume d'Enveja </t>
  </si>
  <si>
    <t xml:space="preserve">P4318200E</t>
  </si>
  <si>
    <t xml:space="preserve">Girona FM</t>
  </si>
  <si>
    <t xml:space="preserve">Ajuntament de Girona</t>
  </si>
  <si>
    <t xml:space="preserve">P 1708500 B</t>
  </si>
  <si>
    <t xml:space="preserve">La Cala Ràdio</t>
  </si>
  <si>
    <t xml:space="preserve">Ajuntament de l'Ametlla de Mar - La Cala Serveis Municipal, SL </t>
  </si>
  <si>
    <t xml:space="preserve">B 43994912</t>
  </si>
  <si>
    <t xml:space="preserve">La Plana Ràdio</t>
  </si>
  <si>
    <t xml:space="preserve">Ajuntament de Santa Bàrbara</t>
  </si>
  <si>
    <t xml:space="preserve">P 4314000 c</t>
  </si>
  <si>
    <t xml:space="preserve">La Veu de Sant Joan</t>
  </si>
  <si>
    <t xml:space="preserve">Ajuntament de Sant Joan de les Abadesses</t>
  </si>
  <si>
    <t xml:space="preserve">P 1717700 G</t>
  </si>
  <si>
    <t xml:space="preserve">LANOVA Ràdio</t>
  </si>
  <si>
    <t xml:space="preserve">Associació per a la Comunicació i la Cooperació</t>
  </si>
  <si>
    <t xml:space="preserve">G 43606870</t>
  </si>
  <si>
    <t xml:space="preserve">L'Espluga FM ràdio</t>
  </si>
  <si>
    <t xml:space="preserve">Ajuntament de l'Espluga de Francolí</t>
  </si>
  <si>
    <t xml:space="preserve">P 4305500 C</t>
  </si>
  <si>
    <t xml:space="preserve">Llagostera Ràdio</t>
  </si>
  <si>
    <t xml:space="preserve">Ajuntament de Llagostera - Llagostera Media Produccions</t>
  </si>
  <si>
    <t xml:space="preserve">G 17829243</t>
  </si>
  <si>
    <t xml:space="preserve">Mataró Ràdio</t>
  </si>
  <si>
    <t xml:space="preserve">Ajuntament de Mataró - EPE Mataró Audiovisual</t>
  </si>
  <si>
    <t xml:space="preserve">Q 0801406 J</t>
  </si>
  <si>
    <t xml:space="preserve">Montbui Ràdio </t>
  </si>
  <si>
    <t xml:space="preserve">Ajuntament de Santa Margarida de Montbui</t>
  </si>
  <si>
    <t xml:space="preserve">P 0825000 C</t>
  </si>
  <si>
    <t xml:space="preserve">Olesa Ràdio </t>
  </si>
  <si>
    <t xml:space="preserve">Ajuntament d'Olesa de Montserrat</t>
  </si>
  <si>
    <t xml:space="preserve">P 0814600 C</t>
  </si>
  <si>
    <t xml:space="preserve">Ona Bitlles</t>
  </si>
  <si>
    <t xml:space="preserve">Ajuntament de Sant Pere de Riudebitlles</t>
  </si>
  <si>
    <t xml:space="preserve">P 0823200 A</t>
  </si>
  <si>
    <t xml:space="preserve">Ona Codinenca</t>
  </si>
  <si>
    <t xml:space="preserve">Ajuntament de Sant Feliu de Codines</t>
  </si>
  <si>
    <t xml:space="preserve">P 0820900 I</t>
  </si>
  <si>
    <t xml:space="preserve">Ona la Torre</t>
  </si>
  <si>
    <t xml:space="preserve">Ajuntament de Torredembarra</t>
  </si>
  <si>
    <t xml:space="preserve">P 4315500 A</t>
  </si>
  <si>
    <t xml:space="preserve">Ona Malgrat</t>
  </si>
  <si>
    <t xml:space="preserve">Ajuntament de Malgrat</t>
  </si>
  <si>
    <t xml:space="preserve">P 081900 A</t>
  </si>
  <si>
    <t xml:space="preserve">Pardines ràdio</t>
  </si>
  <si>
    <t xml:space="preserve">Ajuntament de Pardines</t>
  </si>
  <si>
    <t xml:space="preserve">P1713300J</t>
  </si>
  <si>
    <t xml:space="preserve">Premià Mèdia</t>
  </si>
  <si>
    <t xml:space="preserve">Ajuntament de Premià de Mar - Premià Serveis Municipals, SL</t>
  </si>
  <si>
    <t xml:space="preserve">B 64995871</t>
  </si>
  <si>
    <t xml:space="preserve">Ràdio 010</t>
  </si>
  <si>
    <t xml:space="preserve">Ajuntament de Santa Maria d'Oló</t>
  </si>
  <si>
    <t xml:space="preserve">P 0825800 F</t>
  </si>
  <si>
    <t xml:space="preserve">Ràdio Abrera</t>
  </si>
  <si>
    <t xml:space="preserve">Ajuntament d'Abrera</t>
  </si>
  <si>
    <t xml:space="preserve">P 0800100 J</t>
  </si>
  <si>
    <t xml:space="preserve">Ràdio Almacelles</t>
  </si>
  <si>
    <t xml:space="preserve">Ajuntament d'Almacelles</t>
  </si>
  <si>
    <t xml:space="preserve">P 2501900 A</t>
  </si>
  <si>
    <t xml:space="preserve">Ràdio Arbúcies</t>
  </si>
  <si>
    <t xml:space="preserve">Ajuntament d'Arbúcies</t>
  </si>
  <si>
    <t xml:space="preserve">P 1700900 B</t>
  </si>
  <si>
    <t xml:space="preserve">Ràdio Arenys</t>
  </si>
  <si>
    <t xml:space="preserve">Ajuntament d'Arenys de Mar - EPE Ràdio Arenys</t>
  </si>
  <si>
    <t xml:space="preserve">38817994 C</t>
  </si>
  <si>
    <t xml:space="preserve">Ràdio Arenys de Munt</t>
  </si>
  <si>
    <t xml:space="preserve">Ajuntament d'Arenys de Munt</t>
  </si>
  <si>
    <t xml:space="preserve">P 0800700 G</t>
  </si>
  <si>
    <t xml:space="preserve">Ràdio Banyeres</t>
  </si>
  <si>
    <t xml:space="preserve">Ajuntament de Banyeres del Penedès</t>
  </si>
  <si>
    <t xml:space="preserve">38102710 J</t>
  </si>
  <si>
    <t xml:space="preserve">Ràdio Barberà</t>
  </si>
  <si>
    <t xml:space="preserve">Ajunament de Barberà del Vallès</t>
  </si>
  <si>
    <t xml:space="preserve">P 0825200 I</t>
  </si>
  <si>
    <t xml:space="preserve">Ràdio Batea</t>
  </si>
  <si>
    <t xml:space="preserve">Ajuntament de Batea</t>
  </si>
  <si>
    <t xml:space="preserve">P 4302200 C</t>
  </si>
  <si>
    <t xml:space="preserve">Ràdio Begues</t>
  </si>
  <si>
    <t xml:space="preserve">Ajuntament de Begues</t>
  </si>
  <si>
    <t xml:space="preserve">P 0802000 J</t>
  </si>
  <si>
    <t xml:space="preserve">Ràdio Bellpuig</t>
  </si>
  <si>
    <t xml:space="preserve">Ajuntament de Bellpuig</t>
  </si>
  <si>
    <t xml:space="preserve">P 2505900 G</t>
  </si>
  <si>
    <t xml:space="preserve">Ràdio Bonmatí</t>
  </si>
  <si>
    <t xml:space="preserve">Ajuntament de Sant Julià del Llor i Bonmatí</t>
  </si>
  <si>
    <t xml:space="preserve">P 1725100 J</t>
  </si>
  <si>
    <t xml:space="preserve">Ràdio Breda</t>
  </si>
  <si>
    <t xml:space="preserve">Ajuntament de Breda</t>
  </si>
  <si>
    <t xml:space="preserve">P 1703000 H</t>
  </si>
  <si>
    <t xml:space="preserve">Ràdio Calella</t>
  </si>
  <si>
    <t xml:space="preserve">Ràdio Televisió Calella, SL</t>
  </si>
  <si>
    <t xml:space="preserve">B 63085310</t>
  </si>
  <si>
    <t xml:space="preserve">Ràdio Cambrils </t>
  </si>
  <si>
    <t xml:space="preserve">Ajuntament de Cambrils </t>
  </si>
  <si>
    <t xml:space="preserve">P4303800I</t>
  </si>
  <si>
    <t xml:space="preserve">Ràdio Camprodon</t>
  </si>
  <si>
    <t xml:space="preserve">Ajuntament de Camprodon</t>
  </si>
  <si>
    <t xml:space="preserve">P 1704300 A</t>
  </si>
  <si>
    <t xml:space="preserve">Ràdio Canet</t>
  </si>
  <si>
    <t xml:space="preserve">Ajuntament de Canet de Mar - Organisme Autònom de Ràdio Canet </t>
  </si>
  <si>
    <t xml:space="preserve">P 0800113 C</t>
  </si>
  <si>
    <t xml:space="preserve">Ràdio Cap de Creus</t>
  </si>
  <si>
    <t xml:space="preserve">Ajuntament de Cadaqués</t>
  </si>
  <si>
    <t xml:space="preserve">P1703500 G</t>
  </si>
  <si>
    <t xml:space="preserve">Ràdio Cardedeu </t>
  </si>
  <si>
    <t xml:space="preserve">Ràdio Castellar</t>
  </si>
  <si>
    <t xml:space="preserve">Ajuntament de Castellar del Vallès</t>
  </si>
  <si>
    <t xml:space="preserve">P 0805000 G</t>
  </si>
  <si>
    <t xml:space="preserve">Ràdio Castellterçol</t>
  </si>
  <si>
    <t xml:space="preserve">Ajuntament de  Castellterçol</t>
  </si>
  <si>
    <t xml:space="preserve">P 0806300 J</t>
  </si>
  <si>
    <t xml:space="preserve">Ràdio Celrà</t>
  </si>
  <si>
    <t xml:space="preserve">Ajuntament de Celrà</t>
  </si>
  <si>
    <t xml:space="preserve">P 1705400 H</t>
  </si>
  <si>
    <t xml:space="preserve">Ràdio Cervelló</t>
  </si>
  <si>
    <t xml:space="preserve">Ajuntament de Cervelló</t>
  </si>
  <si>
    <t xml:space="preserve">P 0806700 A</t>
  </si>
  <si>
    <t xml:space="preserve">Ràdio Ciutat de Badalona</t>
  </si>
  <si>
    <t xml:space="preserve">Ajuntament de Badalona - Badalona Comunicació, SA</t>
  </si>
  <si>
    <t xml:space="preserve">Ràdio Ciutat de Tarragona</t>
  </si>
  <si>
    <t xml:space="preserve">Quality Mera SL</t>
  </si>
  <si>
    <t xml:space="preserve">B 55613715</t>
  </si>
  <si>
    <t xml:space="preserve">Radio Ciutat de Valls</t>
  </si>
  <si>
    <t xml:space="preserve">Ajuntament de Valls</t>
  </si>
  <si>
    <t xml:space="preserve">P4316300E</t>
  </si>
  <si>
    <t xml:space="preserve">Ràdio Corbera</t>
  </si>
  <si>
    <t xml:space="preserve">Ajuntament de Corbera de Llobregat</t>
  </si>
  <si>
    <t xml:space="preserve">P 0807100 C</t>
  </si>
  <si>
    <t xml:space="preserve">Ràdio Cunit</t>
  </si>
  <si>
    <t xml:space="preserve">Ajuntament de Cunit</t>
  </si>
  <si>
    <t xml:space="preserve">P4305200J</t>
  </si>
  <si>
    <t xml:space="preserve">Ràdio Delta</t>
  </si>
  <si>
    <t xml:space="preserve">Ajuntament Deltebre</t>
  </si>
  <si>
    <t xml:space="preserve">P 4318100 G / B 55606925</t>
  </si>
  <si>
    <t xml:space="preserve">Ràdio El Vendrell</t>
  </si>
  <si>
    <t xml:space="preserve">Ajuntament d'El Vendrell - El Vendrell Comunicació SLM</t>
  </si>
  <si>
    <t xml:space="preserve">Ràdio Falset</t>
  </si>
  <si>
    <t xml:space="preserve">Ajuntament de Falset - Associació Cultural per a la Creació d'Emissores de Ràdio a Falset</t>
  </si>
  <si>
    <t xml:space="preserve">G 43398411</t>
  </si>
  <si>
    <t xml:space="preserve">Radio Granollers</t>
  </si>
  <si>
    <t xml:space="preserve">Ajuntament de Granollers - Granollers Audiovisual, SL</t>
  </si>
  <si>
    <t xml:space="preserve">B 65237877</t>
  </si>
  <si>
    <t xml:space="preserve">Ràdio Joventut</t>
  </si>
  <si>
    <t xml:space="preserve">Ajuntament de Masdenverge</t>
  </si>
  <si>
    <t xml:space="preserve">P 4307900 C</t>
  </si>
  <si>
    <t xml:space="preserve">Ràdio La Selva</t>
  </si>
  <si>
    <t xml:space="preserve">Ràdio La Vall - Les Presses</t>
  </si>
  <si>
    <t xml:space="preserve">Ajuntament de Les Preses</t>
  </si>
  <si>
    <t xml:space="preserve">P 1714800 H</t>
  </si>
  <si>
    <t xml:space="preserve">Ràdio L'Ametlla</t>
  </si>
  <si>
    <t xml:space="preserve">Ajuntament L'Ametlla del Vallès</t>
  </si>
  <si>
    <t xml:space="preserve">P 0800500 A</t>
  </si>
  <si>
    <t xml:space="preserve">Ràdio Les Planes</t>
  </si>
  <si>
    <t xml:space="preserve">Ajuntament de Les Planes d'Hostoles - Associació d'Amiscs de Ràdio Les Planes</t>
  </si>
  <si>
    <t xml:space="preserve">G17568296</t>
  </si>
  <si>
    <t xml:space="preserve">Ràdio L'Escala</t>
  </si>
  <si>
    <t xml:space="preserve">Ràdio l'Hospitalet de l'Infant</t>
  </si>
  <si>
    <t xml:space="preserve">P-9316402-H</t>
  </si>
  <si>
    <t xml:space="preserve">Ràdio Llançà</t>
  </si>
  <si>
    <t xml:space="preserve">Ajuntament de Llançà</t>
  </si>
  <si>
    <t xml:space="preserve">P 170900 C</t>
  </si>
  <si>
    <t xml:space="preserve">Ràdio Llavaneres</t>
  </si>
  <si>
    <t xml:space="preserve">Ajuntament de Sant Andreu de Llavaneres </t>
  </si>
  <si>
    <t xml:space="preserve">P 0819600 H</t>
  </si>
  <si>
    <t xml:space="preserve">Ràdio Manlleu</t>
  </si>
  <si>
    <t xml:space="preserve">Ajuntament de Manlleu</t>
  </si>
  <si>
    <t xml:space="preserve">P 08111008</t>
  </si>
  <si>
    <t xml:space="preserve">Ràdio Maricel</t>
  </si>
  <si>
    <t xml:space="preserve">P 0827000 A</t>
  </si>
  <si>
    <t xml:space="preserve">Ràdio Martorell</t>
  </si>
  <si>
    <t xml:space="preserve">Ajuntament de Martorell - Patronat Municipal d'Atenció a les Persones </t>
  </si>
  <si>
    <t xml:space="preserve">P 5811301 J</t>
  </si>
  <si>
    <t xml:space="preserve">Ràdio Masquefa</t>
  </si>
  <si>
    <t xml:space="preserve">Ajuntament de Masquefa</t>
  </si>
  <si>
    <t xml:space="preserve">P 0811800 B</t>
  </si>
  <si>
    <t xml:space="preserve">Ràdio Moià</t>
  </si>
  <si>
    <t xml:space="preserve">Ajuntament de Moià</t>
  </si>
  <si>
    <t xml:space="preserve">P0813700B</t>
  </si>
  <si>
    <t xml:space="preserve">Ràdio Molins de Rei</t>
  </si>
  <si>
    <t xml:space="preserve">Ajuntament de Molins de Rei</t>
  </si>
  <si>
    <t xml:space="preserve">P0812200D</t>
  </si>
  <si>
    <t xml:space="preserve">Ràdio Mollet</t>
  </si>
  <si>
    <t xml:space="preserve">Ajuntament de Mollet - Mollet Comunicació, SL</t>
  </si>
  <si>
    <t xml:space="preserve">B 60348125</t>
  </si>
  <si>
    <t xml:space="preserve">Ràdio Montblanc</t>
  </si>
  <si>
    <t xml:space="preserve">Ajuntament de Montblanc</t>
  </si>
  <si>
    <t xml:space="preserve">P 4308700 F</t>
  </si>
  <si>
    <t xml:space="preserve">Ràdio Montesquiu</t>
  </si>
  <si>
    <t xml:space="preserve">Ajuntament de Montesquiu</t>
  </si>
  <si>
    <t xml:space="preserve">P 0813000 G</t>
  </si>
  <si>
    <t xml:space="preserve">Ràdio Montgrí</t>
  </si>
  <si>
    <t xml:space="preserve">Ajuntament de Torroella de Montgrí</t>
  </si>
  <si>
    <t xml:space="preserve">P 1721200 B</t>
  </si>
  <si>
    <t xml:space="preserve">Ràdio Montornès</t>
  </si>
  <si>
    <t xml:space="preserve">Ajuntament de Montornès del Vallès</t>
  </si>
  <si>
    <t xml:space="preserve">P 0813500 F</t>
  </si>
  <si>
    <t xml:space="preserve">Ràdio Mora la Nova</t>
  </si>
  <si>
    <t xml:space="preserve">Ajuntament de Mora la Nova</t>
  </si>
  <si>
    <t xml:space="preserve">P 4309500 I</t>
  </si>
  <si>
    <t xml:space="preserve">Ràdio Morell</t>
  </si>
  <si>
    <t xml:space="preserve">Ajuntament del Morell</t>
  </si>
  <si>
    <t xml:space="preserve">P 4309600 G</t>
  </si>
  <si>
    <t xml:space="preserve">Ràdio Municipal de Campdevànol</t>
  </si>
  <si>
    <t xml:space="preserve">Ajuntament de Campdevànol</t>
  </si>
  <si>
    <t xml:space="preserve">P 1704000 G</t>
  </si>
  <si>
    <t xml:space="preserve">Ràdio Municipal de Terrassa</t>
  </si>
  <si>
    <t xml:space="preserve">Ajuntament de Terrassa - Societat Municipal de Comunicació Terrassa, SL.</t>
  </si>
  <si>
    <t xml:space="preserve">A 61256863</t>
  </si>
  <si>
    <t xml:space="preserve">Ràdio Nacional d'Andorra</t>
  </si>
  <si>
    <t xml:space="preserve">Ràdio Palafolls</t>
  </si>
  <si>
    <t xml:space="preserve">Ajuntament de Palafolls</t>
  </si>
  <si>
    <t xml:space="preserve">P 0815400 G</t>
  </si>
  <si>
    <t xml:space="preserve">Ràdio Palamós</t>
  </si>
  <si>
    <t xml:space="preserve">Ajuntament de Palamós</t>
  </si>
  <si>
    <t xml:space="preserve">P 1712500 F</t>
  </si>
  <si>
    <t xml:space="preserve">Ràdio Pallejà</t>
  </si>
  <si>
    <t xml:space="preserve">Ajuntament de Pallejà</t>
  </si>
  <si>
    <t xml:space="preserve">P 0815600 B</t>
  </si>
  <si>
    <t xml:space="preserve">Ràdio Pineda</t>
  </si>
  <si>
    <t xml:space="preserve">Ajuntament de Pineda de Mar</t>
  </si>
  <si>
    <t xml:space="preserve">P 0816200 J</t>
  </si>
  <si>
    <t xml:space="preserve">Ràdio Pista</t>
  </si>
  <si>
    <t xml:space="preserve">Ajuntament de Balenya</t>
  </si>
  <si>
    <t xml:space="preserve">P 0801700 F</t>
  </si>
  <si>
    <t xml:space="preserve">Ràdio Ponent Mollerussa</t>
  </si>
  <si>
    <t xml:space="preserve">Ajuntament de Mollerussa</t>
  </si>
  <si>
    <t xml:space="preserve">P 2517200 H</t>
  </si>
  <si>
    <t xml:space="preserve">Ràdio Puig-reig</t>
  </si>
  <si>
    <t xml:space="preserve">Ajuntament de Puig-Reig</t>
  </si>
  <si>
    <t xml:space="preserve">P 0817400 E</t>
  </si>
  <si>
    <t xml:space="preserve">Ràdio Ràpita</t>
  </si>
  <si>
    <t xml:space="preserve">Ajuntament de Sant Carles de la Ràpita</t>
  </si>
  <si>
    <t xml:space="preserve">P 4313800 G</t>
  </si>
  <si>
    <t xml:space="preserve">Ràdio Roda</t>
  </si>
  <si>
    <t xml:space="preserve">Ajuntament de Roda de Ter</t>
  </si>
  <si>
    <t xml:space="preserve">P 0818200 H</t>
  </si>
  <si>
    <t xml:space="preserve">Ràdio Roselló</t>
  </si>
  <si>
    <t xml:space="preserve">Ajuntament de Roselló</t>
  </si>
  <si>
    <t xml:space="preserve">P 2523200 J</t>
  </si>
  <si>
    <t xml:space="preserve">Ràdio Sabadell</t>
  </si>
  <si>
    <t xml:space="preserve">Ajuntament de Sabadell - Comunicacions Audiovisuals de Sabadell, SLU</t>
  </si>
  <si>
    <t xml:space="preserve">B 61323085</t>
  </si>
  <si>
    <t xml:space="preserve">Ràdio Sallent</t>
  </si>
  <si>
    <t xml:space="preserve">Ajuntament de Sallent</t>
  </si>
  <si>
    <t xml:space="preserve">P 0819000 A</t>
  </si>
  <si>
    <t xml:space="preserve">Ràdio Sant Andreu</t>
  </si>
  <si>
    <t xml:space="preserve">Ajuntament de Sant Andreu de la Barca</t>
  </si>
  <si>
    <t xml:space="preserve">P 0819500 J</t>
  </si>
  <si>
    <t xml:space="preserve">Ràdio Sant Cebrià</t>
  </si>
  <si>
    <t xml:space="preserve">Ajuntament de Sant Cebrià de Vallalta</t>
  </si>
  <si>
    <t xml:space="preserve">P 0820200 D</t>
  </si>
  <si>
    <t xml:space="preserve">Ràdio Sant Esteve</t>
  </si>
  <si>
    <t xml:space="preserve">Ràdio Sant Feliu</t>
  </si>
  <si>
    <t xml:space="preserve">Ajuntament de Sant Feliu de Llobregat</t>
  </si>
  <si>
    <t xml:space="preserve">P 0821000 G</t>
  </si>
  <si>
    <t xml:space="preserve">Ràdio Sant Fruitós</t>
  </si>
  <si>
    <t xml:space="preserve">Ajuntament de Sant Fruitòs del Bages</t>
  </si>
  <si>
    <t xml:space="preserve">P 0821200 C</t>
  </si>
  <si>
    <t xml:space="preserve">Ràdio Sant Gregori</t>
  </si>
  <si>
    <t xml:space="preserve">Ajuntament de Sant Gregori</t>
  </si>
  <si>
    <t xml:space="preserve">P 1717300 F</t>
  </si>
  <si>
    <t xml:space="preserve">Ràdio Sant Hilari </t>
  </si>
  <si>
    <t xml:space="preserve">Ajuntament de Sant Hilari Sacalm</t>
  </si>
  <si>
    <t xml:space="preserve">P 1717400 D</t>
  </si>
  <si>
    <t xml:space="preserve">Ràdio Sant Joan </t>
  </si>
  <si>
    <t xml:space="preserve">Ajuntament de Sant Joan les Fonts</t>
  </si>
  <si>
    <t xml:space="preserve">P1719700E </t>
  </si>
  <si>
    <t xml:space="preserve">Ràdio Sant Sadurní</t>
  </si>
  <si>
    <t xml:space="preserve">Ajuntament de Sant Sadurní d'Anoia</t>
  </si>
  <si>
    <t xml:space="preserve">P 0824000 D</t>
  </si>
  <si>
    <t xml:space="preserve">Ràdio Sant Vicenç</t>
  </si>
  <si>
    <t xml:space="preserve">Ajuntament de Sant Vicenç dels Horts</t>
  </si>
  <si>
    <t xml:space="preserve">P 0826300 F</t>
  </si>
  <si>
    <t xml:space="preserve">Ràdio Santpedor</t>
  </si>
  <si>
    <t xml:space="preserve">Ajuntament de Santpedor</t>
  </si>
  <si>
    <t xml:space="preserve">P 0819100 I</t>
  </si>
  <si>
    <t xml:space="preserve">Ràdio Santvi</t>
  </si>
  <si>
    <t xml:space="preserve">Ajuntament de Sant Vicenç de Montalt - Advertcinoress, SL</t>
  </si>
  <si>
    <t xml:space="preserve">P 0826400 D</t>
  </si>
  <si>
    <t xml:space="preserve">Ràdio Sarrià</t>
  </si>
  <si>
    <t xml:space="preserve">Ajuntament de Sarrià de Ter</t>
  </si>
  <si>
    <t xml:space="preserve">P 1719800 C</t>
  </si>
  <si>
    <t xml:space="preserve">Ràdio Seu</t>
  </si>
  <si>
    <t xml:space="preserve">Ajuntament de la Seu d'Urgell</t>
  </si>
  <si>
    <t xml:space="preserve">P2525200H</t>
  </si>
  <si>
    <t xml:space="preserve">Ràdio Silenci</t>
  </si>
  <si>
    <t xml:space="preserve">Ajuntament de La Garriga - Organisme Autònom de Mitjans de Comunicació</t>
  </si>
  <si>
    <t xml:space="preserve">Q 0801372 D</t>
  </si>
  <si>
    <t xml:space="preserve">Ràdio Sió</t>
  </si>
  <si>
    <t xml:space="preserve">Ajuntament d'Agramunt - ARA (Associació Radiofònica d'Agramunt)</t>
  </si>
  <si>
    <t xml:space="preserve">P 2500300 E</t>
  </si>
  <si>
    <t xml:space="preserve">Ràdio Taradell</t>
  </si>
  <si>
    <t xml:space="preserve">Ajuntament de Taradell</t>
  </si>
  <si>
    <t xml:space="preserve">P 0827800 D</t>
  </si>
  <si>
    <t xml:space="preserve">Ràdio Tàrrega</t>
  </si>
  <si>
    <t xml:space="preserve">Ajuntament de Tàrrega</t>
  </si>
  <si>
    <t xml:space="preserve">78068485 E</t>
  </si>
  <si>
    <t xml:space="preserve">Ràdio Tordera</t>
  </si>
  <si>
    <t xml:space="preserve">Organisme Autònom Ràdio Tordera</t>
  </si>
  <si>
    <t xml:space="preserve">P 5828402 G</t>
  </si>
  <si>
    <t xml:space="preserve">Ràdio Tortosa</t>
  </si>
  <si>
    <t xml:space="preserve">Ajuntament de Tortosa -Tortosa Media SLU</t>
  </si>
  <si>
    <t xml:space="preserve">B 55518153</t>
  </si>
  <si>
    <t xml:space="preserve">Ràdio Tossa</t>
  </si>
  <si>
    <t xml:space="preserve">Ajuntament de Tossa de Mar - Associació d'Amis de Ràdio Tosa</t>
  </si>
  <si>
    <t xml:space="preserve">P 1721500 E</t>
  </si>
  <si>
    <t xml:space="preserve">Ràdio Tremp </t>
  </si>
  <si>
    <t xml:space="preserve">Montcau Produccions</t>
  </si>
  <si>
    <t xml:space="preserve">B 6443534</t>
  </si>
  <si>
    <t xml:space="preserve">Ràdio Vallromanes</t>
  </si>
  <si>
    <t xml:space="preserve">Ajuntament de Vallromanes</t>
  </si>
  <si>
    <t xml:space="preserve">P 0829700 D</t>
  </si>
  <si>
    <t xml:space="preserve">Ràdio Vic</t>
  </si>
  <si>
    <t xml:space="preserve">Totssomun, SL</t>
  </si>
  <si>
    <t xml:space="preserve">B 65767295</t>
  </si>
  <si>
    <t xml:space="preserve">Ràdio Vila</t>
  </si>
  <si>
    <t xml:space="preserve">Ajuntament de Viladecavalls</t>
  </si>
  <si>
    <t xml:space="preserve">P 0830100 D</t>
  </si>
  <si>
    <t xml:space="preserve">Ràdio Vilafant</t>
  </si>
  <si>
    <t xml:space="preserve">Ajuntament de Vilafant</t>
  </si>
  <si>
    <t xml:space="preserve">P 1723500 C</t>
  </si>
  <si>
    <t xml:space="preserve">Ràdio Vila-Sacra</t>
  </si>
  <si>
    <t xml:space="preserve">Ajuntament de Vila-sacra</t>
  </si>
  <si>
    <t xml:space="preserve">P1724500B</t>
  </si>
  <si>
    <t xml:space="preserve">Ràdio Vilafranca</t>
  </si>
  <si>
    <t xml:space="preserve">Ajuntament de Vilafranca / SERCOM, SL</t>
  </si>
  <si>
    <t xml:space="preserve">Ràdio Vilassar de Dalt</t>
  </si>
  <si>
    <t xml:space="preserve">Ajuntament de Vilassar de Dalt</t>
  </si>
  <si>
    <t xml:space="preserve">P 0821300 A</t>
  </si>
  <si>
    <t xml:space="preserve">Ràdio Vitamènia</t>
  </si>
  <si>
    <t xml:space="preserve">Ajuntament de Santa Maria de Palautordera</t>
  </si>
  <si>
    <t xml:space="preserve">P 0825900 D</t>
  </si>
  <si>
    <t xml:space="preserve">Ràdio Voltregà</t>
  </si>
  <si>
    <t xml:space="preserve">Ajuntament de Sant Hipòlit de Voltregà</t>
  </si>
  <si>
    <t xml:space="preserve">P 0821400 I</t>
  </si>
  <si>
    <t xml:space="preserve">Roda de Berà Ràdio</t>
  </si>
  <si>
    <t xml:space="preserve">Ajuntament de Roda de Berà</t>
  </si>
  <si>
    <t xml:space="preserve">P 4313300 H</t>
  </si>
  <si>
    <t xml:space="preserve">Sarroca Ràdio</t>
  </si>
  <si>
    <t xml:space="preserve">Ajuntament de Sant Martí Sarroca</t>
  </si>
  <si>
    <t xml:space="preserve">P 0822700 A</t>
  </si>
  <si>
    <t xml:space="preserve">Selva FM </t>
  </si>
  <si>
    <t xml:space="preserve">Ajuntament de Riells i Viabrea </t>
  </si>
  <si>
    <t xml:space="preserve">P 1715500 C</t>
  </si>
  <si>
    <t xml:space="preserve">Solsona FM</t>
  </si>
  <si>
    <t xml:space="preserve">Ajuntament de Solsona</t>
  </si>
  <si>
    <t xml:space="preserve">P 2525700 G</t>
  </si>
  <si>
    <t xml:space="preserve">Tarragona Ràdio</t>
  </si>
  <si>
    <t xml:space="preserve">Empresa municipal de mitjans de comunicació de Tarragona, SA</t>
  </si>
  <si>
    <t xml:space="preserve">A43351204</t>
  </si>
  <si>
    <t xml:space="preserve">UA1 Lleida Ràdio</t>
  </si>
  <si>
    <t xml:space="preserve">Grup Simarlo, SL</t>
  </si>
  <si>
    <t xml:space="preserve">B25635186</t>
  </si>
  <si>
    <t xml:space="preserve">Vacarisses Ràdio</t>
  </si>
  <si>
    <t xml:space="preserve">Ajuntament de Vacarisses</t>
  </si>
  <si>
    <t xml:space="preserve">P 0829100 G</t>
  </si>
  <si>
    <t xml:space="preserve">Vilassar Ràdio</t>
  </si>
  <si>
    <t xml:space="preserve">Ajuntament de Vilassar de Mar</t>
  </si>
  <si>
    <t xml:space="preserve">P0821700B</t>
  </si>
  <si>
    <t xml:space="preserve">Esports TE</t>
  </si>
  <si>
    <t xml:space="preserve">Martorell Televisó</t>
  </si>
  <si>
    <t xml:space="preserve">Televisió La Selva</t>
  </si>
  <si>
    <t xml:space="preserve">TVMataró</t>
  </si>
  <si>
    <t xml:space="preserve">Aran TV</t>
  </si>
  <si>
    <t xml:space="preserve">Conselh Generau d'Aran</t>
  </si>
  <si>
    <t xml:space="preserve">P7500011G</t>
  </si>
  <si>
    <t xml:space="preserve">Canal Terres de l'Ebre</t>
  </si>
  <si>
    <t xml:space="preserve">Mataró Televisió</t>
  </si>
  <si>
    <t xml:space="preserve">Live FM</t>
  </si>
  <si>
    <t xml:space="preserve">Ràdio Canyelles</t>
  </si>
  <si>
    <t xml:space="preserve">Ajuntament Deltebre / Ebre Digital</t>
  </si>
  <si>
    <t xml:space="preserve">Ràdio La Vall</t>
  </si>
  <si>
    <t xml:space="preserve">Ràdio Premià de Mar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</si>
</sst>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u val="single"/>
      <sz val="12"/>
      <color rgb="FF6FA8DC"/>
      <name val="Calibri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6FA8DC"/>
      <name val="Calibri"/>
      <family val="0"/>
      <charset val="1"/>
    </font>
    <font>
      <u val="single"/>
      <sz val="12"/>
      <color rgb="FF000000"/>
      <name val="Calibri"/>
      <family val="0"/>
      <charset val="1"/>
    </font>
    <font>
      <b val="true"/>
      <sz val="12"/>
      <color rgb="FFFFFF00"/>
      <name val="Calibri"/>
      <family val="0"/>
      <charset val="1"/>
    </font>
    <font>
      <b val="true"/>
      <sz val="12"/>
      <color rgb="FF999999"/>
      <name val="Calibri"/>
      <family val="0"/>
      <charset val="1"/>
    </font>
    <font>
      <b val="true"/>
      <sz val="12"/>
      <color rgb="FF202020"/>
      <name val="Calibri"/>
      <family val="0"/>
      <charset val="1"/>
    </font>
    <font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CCCCFF"/>
      </patternFill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6FA8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FC5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2020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cugat.cat/" TargetMode="External"/><Relationship Id="rId2" Type="http://schemas.openxmlformats.org/officeDocument/2006/relationships/hyperlink" Target="http://cugat.cat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cugat.cat/" TargetMode="External"/><Relationship Id="rId2" Type="http://schemas.openxmlformats.org/officeDocument/2006/relationships/hyperlink" Target="http://cugat.cat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cugat.cat/" TargetMode="External"/><Relationship Id="rId2" Type="http://schemas.openxmlformats.org/officeDocument/2006/relationships/hyperlink" Target="http://cugat.cat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cugat.cat/" TargetMode="External"/><Relationship Id="rId2" Type="http://schemas.openxmlformats.org/officeDocument/2006/relationships/hyperlink" Target="http://cugat.cat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://cugat.cat/" TargetMode="External"/><Relationship Id="rId2" Type="http://schemas.openxmlformats.org/officeDocument/2006/relationships/hyperlink" Target="http://cugat.cat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007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F19" activeCellId="0" sqref="F19"/>
    </sheetView>
  </sheetViews>
  <sheetFormatPr defaultColWidth="14.41796875" defaultRowHeight="15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54.71"/>
    <col collapsed="false" customWidth="true" hidden="false" outlineLevel="0" max="3" min="3" style="0" width="15.01"/>
    <col collapsed="false" customWidth="true" hidden="false" outlineLevel="0" max="4" min="4" style="0" width="12.85"/>
    <col collapsed="false" customWidth="true" hidden="false" outlineLevel="0" max="5" min="5" style="0" width="40.86"/>
    <col collapsed="false" customWidth="true" hidden="false" outlineLevel="0" max="25" min="6" style="0" width="17.28"/>
  </cols>
  <sheetData>
    <row r="1" customFormat="false" ht="26.25" hidden="false" customHeight="true" outlineLevel="0" collapsed="false">
      <c r="A1" s="1" t="s">
        <v>0</v>
      </c>
      <c r="B1" s="1"/>
      <c r="C1" s="1"/>
      <c r="D1" s="2"/>
      <c r="E1" s="3"/>
    </row>
    <row r="2" customFormat="false" ht="47.25" hidden="false" customHeight="false" outlineLevel="0" collapsed="false">
      <c r="A2" s="4" t="s">
        <v>1</v>
      </c>
      <c r="B2" s="4" t="s">
        <v>2</v>
      </c>
      <c r="C2" s="5" t="s">
        <v>3</v>
      </c>
      <c r="D2" s="4" t="s">
        <v>4</v>
      </c>
      <c r="E2" s="3"/>
    </row>
    <row r="3" customFormat="false" ht="15.75" hidden="false" customHeight="false" outlineLevel="0" collapsed="false">
      <c r="A3" s="6" t="s">
        <v>5</v>
      </c>
      <c r="B3" s="7" t="s">
        <v>6</v>
      </c>
      <c r="C3" s="8" t="s">
        <v>7</v>
      </c>
      <c r="D3" s="9" t="str">
        <f aca="false">HYPERLINK("http://www.xal.cat/docs/protocol/ATV_ANDORRA_TV","Consulta")</f>
        <v>Consulta</v>
      </c>
      <c r="E3" s="10"/>
    </row>
    <row r="4" customFormat="false" ht="15.75" hidden="false" customHeight="false" outlineLevel="0" collapsed="false">
      <c r="A4" s="6" t="s">
        <v>8</v>
      </c>
      <c r="B4" s="7" t="s">
        <v>9</v>
      </c>
      <c r="C4" s="8" t="s">
        <v>10</v>
      </c>
      <c r="D4" s="9" t="str">
        <f aca="false">HYPERLINK("http://www.xal.cat/docs/protocol/BALAGUER_TV.pdf","Consulta")</f>
        <v>Consulta</v>
      </c>
      <c r="E4" s="10"/>
    </row>
    <row r="5" customFormat="false" ht="15.75" hidden="false" customHeight="false" outlineLevel="0" collapsed="false">
      <c r="A5" s="6" t="s">
        <v>11</v>
      </c>
      <c r="B5" s="7" t="s">
        <v>12</v>
      </c>
      <c r="C5" s="8" t="s">
        <v>13</v>
      </c>
      <c r="D5" s="9" t="str">
        <f aca="false">HYPERLINK("http://www.xal.cat/docs/protocol/BANYOLES_TV.pdf","Consulta")</f>
        <v>Consulta</v>
      </c>
      <c r="E5" s="10"/>
    </row>
    <row r="6" customFormat="false" ht="31.5" hidden="false" customHeight="false" outlineLevel="0" collapsed="false">
      <c r="A6" s="6" t="s">
        <v>14</v>
      </c>
      <c r="B6" s="7" t="s">
        <v>15</v>
      </c>
      <c r="C6" s="8" t="s">
        <v>16</v>
      </c>
      <c r="D6" s="9" t="str">
        <f aca="false">HYPERLINK("http://www.xal.cat/docs/protocol/BTV.pdf","Consulta")</f>
        <v>Consulta</v>
      </c>
      <c r="E6" s="10"/>
    </row>
    <row r="7" customFormat="false" ht="63" hidden="false" customHeight="false" outlineLevel="0" collapsed="false">
      <c r="A7" s="6" t="s">
        <v>17</v>
      </c>
      <c r="B7" s="7" t="s">
        <v>18</v>
      </c>
      <c r="C7" s="8" t="s">
        <v>19</v>
      </c>
      <c r="D7" s="9" t="str">
        <f aca="false">HYPERLINK("http://www.xal.cat/docs/protocol/CANAL_BLAU.pdf","Consulta")</f>
        <v>Consulta</v>
      </c>
      <c r="E7" s="10"/>
    </row>
    <row r="8" customFormat="false" ht="15.75" hidden="false" customHeight="false" outlineLevel="0" collapsed="false">
      <c r="A8" s="6" t="s">
        <v>20</v>
      </c>
      <c r="B8" s="7" t="s">
        <v>21</v>
      </c>
      <c r="C8" s="11" t="s">
        <v>22</v>
      </c>
      <c r="D8" s="9" t="str">
        <f aca="false">HYPERLINK("http://www.xal.cat/docs/protocol/CANAL_CAMP.pdf","Consulta")</f>
        <v>Consulta</v>
      </c>
      <c r="E8" s="10"/>
    </row>
    <row r="9" customFormat="false" ht="15.75" hidden="false" customHeight="false" outlineLevel="0" collapsed="false">
      <c r="A9" s="6" t="s">
        <v>23</v>
      </c>
      <c r="B9" s="7" t="s">
        <v>24</v>
      </c>
      <c r="C9" s="8" t="s">
        <v>25</v>
      </c>
      <c r="D9" s="9" t="str">
        <f aca="false">HYPERLINK("http://www.xal.cat/docs/protocol/CANAL_10_EMPORDA.pdf","Consulta")</f>
        <v>Consulta</v>
      </c>
      <c r="E9" s="10"/>
    </row>
    <row r="10" customFormat="false" ht="15.75" hidden="false" customHeight="false" outlineLevel="0" collapsed="false">
      <c r="A10" s="6" t="s">
        <v>26</v>
      </c>
      <c r="B10" s="7" t="s">
        <v>27</v>
      </c>
      <c r="C10" s="8" t="s">
        <v>28</v>
      </c>
      <c r="D10" s="9" t="str">
        <f aca="false">HYPERLINK("http://www.xal.cat/docs/protocol/CANAL_REUS_TV.pdf","Consulta")</f>
        <v>Consulta</v>
      </c>
      <c r="E10" s="10"/>
    </row>
    <row r="11" customFormat="false" ht="15.75" hidden="false" customHeight="false" outlineLevel="0" collapsed="false">
      <c r="A11" s="6" t="s">
        <v>29</v>
      </c>
      <c r="B11" s="12" t="s">
        <v>30</v>
      </c>
      <c r="C11" s="13" t="s">
        <v>31</v>
      </c>
      <c r="D11" s="14"/>
      <c r="E11" s="10"/>
    </row>
    <row r="12" customFormat="false" ht="15.75" hidden="false" customHeight="false" outlineLevel="0" collapsed="false">
      <c r="A12" s="6" t="s">
        <v>32</v>
      </c>
      <c r="B12" s="7" t="s">
        <v>33</v>
      </c>
      <c r="C12" s="15" t="s">
        <v>34</v>
      </c>
      <c r="D12" s="9" t="str">
        <f aca="false">HYPERLINK("http://www.xal.cat/docs/protocol/CANAL_TARONJA_ANOIA.pdf","Consulta")</f>
        <v>Consulta</v>
      </c>
      <c r="E12" s="10"/>
    </row>
    <row r="13" customFormat="false" ht="15.75" hidden="false" customHeight="false" outlineLevel="0" collapsed="false">
      <c r="A13" s="6" t="s">
        <v>35</v>
      </c>
      <c r="B13" s="7" t="s">
        <v>36</v>
      </c>
      <c r="C13" s="15" t="s">
        <v>34</v>
      </c>
      <c r="D13" s="9" t="str">
        <f aca="false">HYPERLINK("http://www.xal.cat/docs/protocol/CANAL_TARONJA_CENTRAL.pdf","Consulta")</f>
        <v>Consulta</v>
      </c>
      <c r="E13" s="10"/>
    </row>
    <row r="14" customFormat="false" ht="15.75" hidden="false" customHeight="false" outlineLevel="0" collapsed="false">
      <c r="A14" s="6" t="s">
        <v>37</v>
      </c>
      <c r="B14" s="7" t="s">
        <v>38</v>
      </c>
      <c r="C14" s="8" t="s">
        <v>39</v>
      </c>
      <c r="D14" s="9" t="str">
        <f aca="false">HYPERLINK("http://www.xal.cat/docs/protocol/CANAL_TERRES_DE_LEBRE.pdf","Consulta")</f>
        <v>Consulta</v>
      </c>
      <c r="E14" s="16"/>
    </row>
    <row r="15" customFormat="false" ht="63" hidden="false" customHeight="false" outlineLevel="0" collapsed="false">
      <c r="A15" s="6" t="s">
        <v>40</v>
      </c>
      <c r="B15" s="7" t="s">
        <v>41</v>
      </c>
      <c r="C15" s="8" t="s">
        <v>42</v>
      </c>
      <c r="D15" s="9" t="str">
        <f aca="false">HYPERLINK("http://www.xal.cat/docs/protocol/CANAL_TERRASSA_VALLES.pdf","Consulta")</f>
        <v>Consulta</v>
      </c>
      <c r="E15" s="10"/>
    </row>
    <row r="16" customFormat="false" ht="15.75" hidden="false" customHeight="false" outlineLevel="0" collapsed="false">
      <c r="A16" s="6" t="s">
        <v>43</v>
      </c>
      <c r="B16" s="7" t="s">
        <v>44</v>
      </c>
      <c r="C16" s="8" t="s">
        <v>45</v>
      </c>
      <c r="D16" s="9" t="str">
        <f aca="false">HYPERLINK("http://www.xal.cat/docs/protocol/P_PARTIC_EBRE21.pdf","Consulta")</f>
        <v>Consulta</v>
      </c>
      <c r="E16" s="10"/>
    </row>
    <row r="17" customFormat="false" ht="15.75" hidden="false" customHeight="false" outlineLevel="0" collapsed="false">
      <c r="A17" s="6" t="s">
        <v>46</v>
      </c>
      <c r="B17" s="17" t="s">
        <v>47</v>
      </c>
      <c r="C17" s="8" t="s">
        <v>48</v>
      </c>
      <c r="D17" s="9" t="str">
        <f aca="false">HYPERLINK("http://www.xal.cat/docs/protocol/CUGAT_CAT.pdf","Consulta")</f>
        <v>Consulta</v>
      </c>
      <c r="E17" s="10"/>
      <c r="G17" s="18"/>
      <c r="H17" s="19"/>
      <c r="I17" s="20"/>
      <c r="J17" s="21"/>
      <c r="K17" s="16"/>
    </row>
    <row r="18" customFormat="false" ht="15.75" hidden="false" customHeight="false" outlineLevel="0" collapsed="false">
      <c r="A18" s="6" t="s">
        <v>49</v>
      </c>
      <c r="B18" s="7" t="s">
        <v>50</v>
      </c>
      <c r="C18" s="8" t="s">
        <v>51</v>
      </c>
      <c r="D18" s="9" t="str">
        <f aca="false">HYPERLINK("http://www.xal.cat/docs/protocol/EL_9_TV.pdf","Consulta")</f>
        <v>Consulta</v>
      </c>
      <c r="E18" s="10"/>
    </row>
    <row r="19" customFormat="false" ht="15.75" hidden="false" customHeight="false" outlineLevel="0" collapsed="false">
      <c r="A19" s="6" t="s">
        <v>52</v>
      </c>
      <c r="B19" s="22" t="s">
        <v>53</v>
      </c>
      <c r="C19" s="23" t="s">
        <v>54</v>
      </c>
      <c r="D19" s="14"/>
      <c r="E19" s="10"/>
    </row>
    <row r="20" customFormat="false" ht="15.75" hidden="false" customHeight="false" outlineLevel="0" collapsed="false">
      <c r="A20" s="6" t="s">
        <v>55</v>
      </c>
      <c r="B20" s="7" t="s">
        <v>56</v>
      </c>
      <c r="C20" s="8" t="s">
        <v>57</v>
      </c>
      <c r="D20" s="9" t="str">
        <f aca="false">HYPERLINK("http://www.xal.cat/docs/protocol/EMPORDA_TV.pdf","Consulta")</f>
        <v>Consulta</v>
      </c>
      <c r="E20" s="10"/>
    </row>
    <row r="21" customFormat="false" ht="15.75" hidden="false" customHeight="false" outlineLevel="0" collapsed="false">
      <c r="A21" s="6" t="s">
        <v>58</v>
      </c>
      <c r="B21" s="7" t="s">
        <v>59</v>
      </c>
      <c r="C21" s="8" t="s">
        <v>60</v>
      </c>
      <c r="D21" s="14"/>
      <c r="E21" s="10"/>
    </row>
    <row r="22" customFormat="false" ht="15.75" hidden="false" customHeight="true" outlineLevel="0" collapsed="false">
      <c r="A22" s="6" t="s">
        <v>61</v>
      </c>
      <c r="B22" s="24" t="s">
        <v>62</v>
      </c>
      <c r="C22" s="8" t="s">
        <v>63</v>
      </c>
      <c r="D22" s="9" t="str">
        <f aca="false">HYPERLINK("http://www.xal.cat/docs/protocol/ETV.pdf","Consulta")</f>
        <v>Consulta</v>
      </c>
      <c r="E22" s="10"/>
    </row>
    <row r="23" customFormat="false" ht="15.75" hidden="false" customHeight="true" outlineLevel="0" collapsed="false">
      <c r="A23" s="6" t="s">
        <v>64</v>
      </c>
      <c r="B23" s="7" t="s">
        <v>65</v>
      </c>
      <c r="C23" s="8" t="s">
        <v>66</v>
      </c>
      <c r="D23" s="9" t="str">
        <f aca="false">HYPERLINK("http://www.xal.cat/docs/protocol/GAVA_TELEVISIO.pdf","Consulta")</f>
        <v>Consulta</v>
      </c>
      <c r="E23" s="10"/>
    </row>
    <row r="24" customFormat="false" ht="15.75" hidden="false" customHeight="true" outlineLevel="0" collapsed="false">
      <c r="A24" s="6" t="s">
        <v>67</v>
      </c>
      <c r="B24" s="7" t="s">
        <v>68</v>
      </c>
      <c r="C24" s="8" t="s">
        <v>69</v>
      </c>
      <c r="D24" s="14"/>
      <c r="E24" s="10"/>
    </row>
    <row r="25" customFormat="false" ht="15.75" hidden="false" customHeight="true" outlineLevel="0" collapsed="false">
      <c r="A25" s="6" t="s">
        <v>70</v>
      </c>
      <c r="B25" s="7" t="s">
        <v>71</v>
      </c>
      <c r="C25" s="8" t="s">
        <v>72</v>
      </c>
      <c r="D25" s="9" t="str">
        <f aca="false">HYPERLINK("http://www.xal.cat/docs/protocol/LLEIDA_TV.pdf","Consulta")</f>
        <v>Consulta</v>
      </c>
      <c r="E25" s="16"/>
    </row>
    <row r="26" customFormat="false" ht="15.75" hidden="false" customHeight="true" outlineLevel="0" collapsed="false">
      <c r="A26" s="6" t="s">
        <v>73</v>
      </c>
      <c r="B26" s="7" t="s">
        <v>74</v>
      </c>
      <c r="C26" s="8" t="s">
        <v>75</v>
      </c>
      <c r="D26" s="14"/>
      <c r="E26" s="10"/>
    </row>
    <row r="27" customFormat="false" ht="15.75" hidden="false" customHeight="true" outlineLevel="0" collapsed="false">
      <c r="A27" s="6" t="s">
        <v>76</v>
      </c>
      <c r="B27" s="7" t="s">
        <v>77</v>
      </c>
      <c r="C27" s="8" t="s">
        <v>78</v>
      </c>
      <c r="D27" s="9" t="str">
        <f aca="false">HYPERLINK("http://www.xal.cat/docs/protocol/MARICEL_TV.pdf","Consulta")</f>
        <v>Consulta</v>
      </c>
      <c r="E27" s="10"/>
    </row>
    <row r="28" customFormat="false" ht="15.75" hidden="false" customHeight="true" outlineLevel="0" collapsed="false">
      <c r="A28" s="6" t="s">
        <v>79</v>
      </c>
      <c r="B28" s="7" t="s">
        <v>80</v>
      </c>
      <c r="C28" s="8" t="s">
        <v>81</v>
      </c>
      <c r="D28" s="9" t="str">
        <f aca="false">HYPERLINK("www.xal.cat/docs/protocol/MOLINS_DE_REI_TV.pdf","Consulta")</f>
        <v>Consulta</v>
      </c>
      <c r="E28" s="10"/>
    </row>
    <row r="29" customFormat="false" ht="15.75" hidden="false" customHeight="true" outlineLevel="0" collapsed="false">
      <c r="A29" s="6" t="s">
        <v>82</v>
      </c>
      <c r="B29" s="7" t="s">
        <v>83</v>
      </c>
      <c r="C29" s="8" t="s">
        <v>84</v>
      </c>
      <c r="D29" s="9" t="str">
        <f aca="false">HYPERLINK("http://www.xal.cat/docs/protocol/MOLLERUSSA_TV.pdf","Consulta")</f>
        <v>Consulta</v>
      </c>
      <c r="E29" s="10"/>
    </row>
    <row r="30" customFormat="false" ht="15.75" hidden="false" customHeight="true" outlineLevel="0" collapsed="false">
      <c r="A30" s="6" t="s">
        <v>85</v>
      </c>
      <c r="B30" s="7" t="s">
        <v>86</v>
      </c>
      <c r="C30" s="8" t="s">
        <v>87</v>
      </c>
      <c r="D30" s="9" t="str">
        <f aca="false">HYPERLINK("http://www.xal.cat/docs/protocol/NORD.pdf","Consulta")</f>
        <v>Consulta</v>
      </c>
      <c r="E30" s="10"/>
    </row>
    <row r="31" customFormat="false" ht="15.75" hidden="false" customHeight="true" outlineLevel="0" collapsed="false">
      <c r="A31" s="6" t="s">
        <v>88</v>
      </c>
      <c r="B31" s="7" t="s">
        <v>89</v>
      </c>
      <c r="C31" s="8" t="s">
        <v>90</v>
      </c>
      <c r="D31" s="9" t="str">
        <f aca="false">HYPERLINK("http://www.xal.cat/docs/protocol/OLOT_TV.pdf","Consulta")</f>
        <v>Consulta</v>
      </c>
      <c r="E31" s="10"/>
    </row>
    <row r="32" customFormat="false" ht="15.75" hidden="false" customHeight="true" outlineLevel="0" collapsed="false">
      <c r="A32" s="6" t="s">
        <v>91</v>
      </c>
      <c r="B32" s="7" t="s">
        <v>92</v>
      </c>
      <c r="C32" s="8" t="s">
        <v>93</v>
      </c>
      <c r="D32" s="9" t="str">
        <f aca="false">HYPERLINK("http://www.xal.cat/docs/protocol/PENEDES_TV.pdf","Consulta")</f>
        <v>Consulta</v>
      </c>
      <c r="E32" s="10"/>
    </row>
    <row r="33" customFormat="false" ht="15.75" hidden="false" customHeight="true" outlineLevel="0" collapsed="false">
      <c r="A33" s="6" t="s">
        <v>94</v>
      </c>
      <c r="B33" s="7" t="s">
        <v>95</v>
      </c>
      <c r="C33" s="8" t="s">
        <v>96</v>
      </c>
      <c r="D33" s="9" t="str">
        <f aca="false">HYPERLINK("http://www.xal.cat/docs/protocol/PIRINEUS_TV.pdf","Consulta")</f>
        <v>Consulta</v>
      </c>
      <c r="E33" s="10"/>
    </row>
    <row r="34" customFormat="false" ht="15.75" hidden="false" customHeight="true" outlineLevel="0" collapsed="false">
      <c r="A34" s="6" t="s">
        <v>97</v>
      </c>
      <c r="B34" s="7" t="s">
        <v>98</v>
      </c>
      <c r="C34" s="8" t="s">
        <v>99</v>
      </c>
      <c r="D34" s="9" t="str">
        <f aca="false">HYPERLINK("http://www.xal.cat/docs/protocol/ST_ANDREU_TV.pdf","Consulta")</f>
        <v>Consulta</v>
      </c>
      <c r="E34" s="10"/>
    </row>
    <row r="35" customFormat="false" ht="15.75" hidden="false" customHeight="true" outlineLevel="0" collapsed="false">
      <c r="A35" s="6" t="s">
        <v>100</v>
      </c>
      <c r="B35" s="7" t="s">
        <v>101</v>
      </c>
      <c r="C35" s="8" t="s">
        <v>102</v>
      </c>
      <c r="D35" s="9" t="str">
        <f aca="false">HYPERLINK("http://www.xal.cat/docs/protocol/TAC_12.pdf","Consulta")</f>
        <v>Consulta</v>
      </c>
      <c r="E35" s="10"/>
    </row>
    <row r="36" customFormat="false" ht="15.75" hidden="false" customHeight="true" outlineLevel="0" collapsed="false">
      <c r="A36" s="6" t="s">
        <v>103</v>
      </c>
      <c r="B36" s="7" t="s">
        <v>104</v>
      </c>
      <c r="C36" s="8" t="s">
        <v>105</v>
      </c>
      <c r="D36" s="14" t="s">
        <v>106</v>
      </c>
      <c r="E36" s="10"/>
    </row>
    <row r="37" customFormat="false" ht="15.75" hidden="false" customHeight="true" outlineLevel="0" collapsed="false">
      <c r="A37" s="6" t="s">
        <v>107</v>
      </c>
      <c r="B37" s="7" t="s">
        <v>108</v>
      </c>
      <c r="C37" s="8" t="s">
        <v>109</v>
      </c>
      <c r="D37" s="9" t="str">
        <f aca="false">HYPERLINK("http://www.xal.cat/docs/protocol/TELEB_TELEVISIO_DE_BADALONA.pdf","Consulta")</f>
        <v>Consulta</v>
      </c>
      <c r="E37" s="10"/>
    </row>
    <row r="38" customFormat="false" ht="15.75" hidden="false" customHeight="true" outlineLevel="0" collapsed="false">
      <c r="A38" s="6" t="s">
        <v>110</v>
      </c>
      <c r="B38" s="7" t="s">
        <v>111</v>
      </c>
      <c r="C38" s="8" t="s">
        <v>112</v>
      </c>
      <c r="D38" s="9" t="str">
        <f aca="false">HYPERLINK("http://www.xal.cat/docs/protocol/TV_DEL_BERGUEDA.pdf","Consulta")</f>
        <v>Consulta</v>
      </c>
      <c r="E38" s="10"/>
    </row>
    <row r="39" customFormat="false" ht="15.75" hidden="false" customHeight="true" outlineLevel="0" collapsed="false">
      <c r="A39" s="6" t="s">
        <v>113</v>
      </c>
      <c r="B39" s="7" t="s">
        <v>114</v>
      </c>
      <c r="C39" s="8" t="s">
        <v>115</v>
      </c>
      <c r="D39" s="9" t="str">
        <f aca="false">HYPERLINK("http://www.xal.cat/docs/protocol/TV_GIRONA.pdf","Consulta")</f>
        <v>Consulta</v>
      </c>
      <c r="E39" s="10"/>
    </row>
    <row r="40" customFormat="false" ht="15.75" hidden="false" customHeight="true" outlineLevel="0" collapsed="false">
      <c r="A40" s="6" t="s">
        <v>116</v>
      </c>
      <c r="B40" s="25" t="s">
        <v>117</v>
      </c>
      <c r="C40" s="8" t="s">
        <v>118</v>
      </c>
      <c r="D40" s="9" t="str">
        <f aca="false">HYPERLINK("www.xal.cat/docs/protocol/TVR_TV_DEL_RIPOLLES.pdf","Consulta")</f>
        <v>Consulta</v>
      </c>
      <c r="E40" s="10"/>
    </row>
    <row r="41" customFormat="false" ht="15.75" hidden="false" customHeight="true" outlineLevel="0" collapsed="false">
      <c r="A41" s="6" t="s">
        <v>119</v>
      </c>
      <c r="B41" s="25" t="s">
        <v>120</v>
      </c>
      <c r="C41" s="8" t="s">
        <v>121</v>
      </c>
      <c r="D41" s="9" t="str">
        <f aca="false">HYPERLINK("www.xal.cat/docs/protocol/TVR_TV_DEL_RIPOLLES.pdf","Consulta")</f>
        <v>Consulta</v>
      </c>
      <c r="E41" s="10"/>
    </row>
    <row r="42" customFormat="false" ht="15.75" hidden="false" customHeight="true" outlineLevel="0" collapsed="false">
      <c r="A42" s="6" t="s">
        <v>122</v>
      </c>
      <c r="B42" s="7" t="s">
        <v>123</v>
      </c>
      <c r="C42" s="15" t="s">
        <v>124</v>
      </c>
      <c r="D42" s="14"/>
      <c r="E42" s="10"/>
    </row>
    <row r="43" customFormat="false" ht="15.75" hidden="false" customHeight="true" outlineLevel="0" collapsed="false">
      <c r="A43" s="6" t="s">
        <v>125</v>
      </c>
      <c r="B43" s="7" t="s">
        <v>123</v>
      </c>
      <c r="C43" s="15" t="s">
        <v>124</v>
      </c>
      <c r="D43" s="14"/>
      <c r="E43" s="10"/>
    </row>
    <row r="44" customFormat="false" ht="15.75" hidden="false" customHeight="true" outlineLevel="0" collapsed="false">
      <c r="A44" s="6" t="s">
        <v>126</v>
      </c>
      <c r="B44" s="7" t="s">
        <v>127</v>
      </c>
      <c r="C44" s="8" t="s">
        <v>128</v>
      </c>
      <c r="D44" s="9" t="str">
        <f aca="false">HYPERLINK("http://www.xal.cat/docs/protocol/TV_CARDEDEU.pdf","Consulta")</f>
        <v>Consulta</v>
      </c>
      <c r="E44" s="10"/>
    </row>
    <row r="45" customFormat="false" ht="15.75" hidden="false" customHeight="true" outlineLevel="0" collapsed="false">
      <c r="A45" s="6" t="s">
        <v>129</v>
      </c>
      <c r="B45" s="7" t="s">
        <v>130</v>
      </c>
      <c r="C45" s="8" t="s">
        <v>131</v>
      </c>
      <c r="D45" s="9" t="str">
        <f aca="false">HYPERLINK("http://www.xal.cat/docs/protocol/TV_COSTA_BRAVA.pdf","Consulta")</f>
        <v>Consulta</v>
      </c>
      <c r="E45" s="10"/>
    </row>
    <row r="46" customFormat="false" ht="15.75" hidden="false" customHeight="true" outlineLevel="0" collapsed="false">
      <c r="A46" s="6" t="s">
        <v>132</v>
      </c>
      <c r="B46" s="7" t="s">
        <v>133</v>
      </c>
      <c r="C46" s="8" t="s">
        <v>134</v>
      </c>
      <c r="D46" s="9" t="str">
        <f aca="false">HYPERLINK("www.xal.cat/docs/protocol/TV10_ST_ESTEVE.pdf","Consulta")</f>
        <v>Consulta</v>
      </c>
      <c r="E46" s="10"/>
    </row>
    <row r="47" customFormat="false" ht="15.75" hidden="false" customHeight="true" outlineLevel="0" collapsed="false">
      <c r="A47" s="26" t="s">
        <v>135</v>
      </c>
      <c r="B47" s="27" t="s">
        <v>136</v>
      </c>
      <c r="C47" s="28" t="s">
        <v>137</v>
      </c>
      <c r="D47" s="29" t="str">
        <f aca="false">HYPERLINK("http://www.xal.cat/docs/protocol/M1TV.pdf","Consulta")</f>
        <v>Consulta</v>
      </c>
      <c r="E47" s="10"/>
    </row>
    <row r="48" customFormat="false" ht="15.75" hidden="false" customHeight="true" outlineLevel="0" collapsed="false">
      <c r="A48" s="26" t="s">
        <v>138</v>
      </c>
      <c r="B48" s="7" t="s">
        <v>33</v>
      </c>
      <c r="C48" s="15" t="s">
        <v>34</v>
      </c>
      <c r="D48" s="29"/>
      <c r="E48" s="10"/>
    </row>
    <row r="49" customFormat="false" ht="15.75" hidden="false" customHeight="true" outlineLevel="0" collapsed="false">
      <c r="A49" s="6" t="s">
        <v>139</v>
      </c>
      <c r="B49" s="7" t="s">
        <v>140</v>
      </c>
      <c r="C49" s="8" t="s">
        <v>141</v>
      </c>
      <c r="D49" s="14"/>
      <c r="E49" s="10"/>
    </row>
    <row r="50" customFormat="false" ht="15.75" hidden="false" customHeight="true" outlineLevel="0" collapsed="false">
      <c r="A50" s="6" t="s">
        <v>142</v>
      </c>
      <c r="B50" s="7" t="s">
        <v>143</v>
      </c>
      <c r="C50" s="30" t="s">
        <v>144</v>
      </c>
      <c r="D50" s="9" t="str">
        <f aca="false">HYPERLINK("http://www.xal.cat/docs/protocol/TV_HOSPITALET.pdf","Consulta")</f>
        <v>Consulta</v>
      </c>
      <c r="E50" s="10"/>
    </row>
    <row r="51" customFormat="false" ht="15.75" hidden="false" customHeight="true" outlineLevel="0" collapsed="false">
      <c r="A51" s="6" t="s">
        <v>145</v>
      </c>
      <c r="B51" s="7" t="s">
        <v>146</v>
      </c>
      <c r="C51" s="8" t="s">
        <v>147</v>
      </c>
      <c r="D51" s="9" t="str">
        <f aca="false">HYPERLINK("www.xal.cat/docs/protocol/TVEV_EL_VENDRELL.pdf","Consulta")</f>
        <v>Consulta</v>
      </c>
      <c r="E51" s="10"/>
    </row>
    <row r="52" customFormat="false" ht="15.75" hidden="false" customHeight="true" outlineLevel="0" collapsed="false">
      <c r="A52" s="6" t="s">
        <v>148</v>
      </c>
      <c r="B52" s="7" t="s">
        <v>149</v>
      </c>
      <c r="C52" s="8" t="s">
        <v>150</v>
      </c>
      <c r="D52" s="9" t="str">
        <f aca="false">HYPERLINK("www.xal.cat/docs/protocol/TV_VANDELLOS.pdf","Consulta")</f>
        <v>Consulta</v>
      </c>
      <c r="E52" s="10"/>
      <c r="F52" s="31"/>
      <c r="G52" s="31"/>
    </row>
    <row r="53" customFormat="false" ht="15.75" hidden="false" customHeight="true" outlineLevel="0" collapsed="false">
      <c r="A53" s="6" t="s">
        <v>151</v>
      </c>
      <c r="B53" s="7" t="s">
        <v>152</v>
      </c>
      <c r="C53" s="8" t="s">
        <v>153</v>
      </c>
      <c r="D53" s="9" t="str">
        <f aca="false">HYPERLINK("www.xal.cat/docs/protocol/VALLES_VISIO.pdf","Consulta")</f>
        <v>Consulta</v>
      </c>
      <c r="E53" s="10"/>
      <c r="F53" s="31"/>
      <c r="G53" s="31"/>
    </row>
    <row r="54" customFormat="false" ht="15.75" hidden="false" customHeight="true" outlineLevel="0" collapsed="false">
      <c r="A54" s="6" t="s">
        <v>154</v>
      </c>
      <c r="B54" s="7" t="s">
        <v>155</v>
      </c>
      <c r="C54" s="8" t="s">
        <v>156</v>
      </c>
      <c r="D54" s="9" t="str">
        <f aca="false">HYPERLINK("www.xal.cat/docs/protocol/VAT_VIDEO_ASCO_TV.pdf","Consulta")</f>
        <v>Consulta</v>
      </c>
      <c r="E54" s="10"/>
      <c r="F54" s="31"/>
      <c r="G54" s="31"/>
    </row>
    <row r="55" customFormat="false" ht="15.75" hidden="false" customHeight="true" outlineLevel="0" collapsed="false">
      <c r="A55" s="32" t="s">
        <v>157</v>
      </c>
      <c r="B55" s="33" t="s">
        <v>158</v>
      </c>
      <c r="C55" s="34" t="s">
        <v>159</v>
      </c>
      <c r="D55" s="9" t="str">
        <f aca="false">HYPERLINK("www.xal.cat/docs/protocol/VOTV_VALLES_ORIENTAL_TELEVISIO.pdf","Consulta")</f>
        <v>Consulta</v>
      </c>
      <c r="E55" s="10"/>
      <c r="F55" s="31"/>
      <c r="G55" s="31"/>
    </row>
    <row r="56" customFormat="false" ht="26.25" hidden="false" customHeight="true" outlineLevel="0" collapsed="false">
      <c r="A56" s="35"/>
      <c r="B56" s="36" t="s">
        <v>160</v>
      </c>
      <c r="C56" s="37"/>
      <c r="D56" s="38"/>
      <c r="E56" s="10"/>
      <c r="F56" s="31"/>
      <c r="G56" s="31"/>
    </row>
    <row r="57" customFormat="false" ht="15.75" hidden="false" customHeight="true" outlineLevel="0" collapsed="false">
      <c r="A57" s="4" t="s">
        <v>161</v>
      </c>
      <c r="B57" s="4" t="s">
        <v>2</v>
      </c>
      <c r="C57" s="4" t="s">
        <v>3</v>
      </c>
      <c r="D57" s="4" t="s">
        <v>4</v>
      </c>
      <c r="E57" s="10"/>
      <c r="F57" s="31"/>
      <c r="G57" s="31"/>
    </row>
    <row r="58" customFormat="false" ht="15.75" hidden="false" customHeight="true" outlineLevel="0" collapsed="false">
      <c r="A58" s="39" t="s">
        <v>162</v>
      </c>
      <c r="B58" s="7" t="s">
        <v>44</v>
      </c>
      <c r="C58" s="8" t="s">
        <v>45</v>
      </c>
      <c r="D58" s="40"/>
      <c r="E58" s="10"/>
      <c r="F58" s="31"/>
      <c r="G58" s="31"/>
    </row>
    <row r="59" customFormat="false" ht="15.75" hidden="false" customHeight="true" outlineLevel="0" collapsed="false">
      <c r="A59" s="39" t="s">
        <v>163</v>
      </c>
      <c r="B59" s="24" t="s">
        <v>164</v>
      </c>
      <c r="C59" s="41" t="s">
        <v>165</v>
      </c>
      <c r="D59" s="40"/>
      <c r="E59" s="10"/>
      <c r="F59" s="31"/>
      <c r="G59" s="31"/>
    </row>
    <row r="60" customFormat="false" ht="15.75" hidden="false" customHeight="true" outlineLevel="0" collapsed="false">
      <c r="A60" s="39" t="s">
        <v>166</v>
      </c>
      <c r="B60" s="42" t="s">
        <v>167</v>
      </c>
      <c r="C60" s="11" t="s">
        <v>168</v>
      </c>
      <c r="D60" s="9" t="str">
        <f aca="false">HYPERLINK("www.xal.cat/docs/protocol/P_PARTIC_ALCOVER.pdf","Consulta")</f>
        <v>Consulta</v>
      </c>
      <c r="E60" s="10"/>
      <c r="F60" s="31"/>
      <c r="G60" s="31"/>
    </row>
    <row r="61" customFormat="false" ht="15.75" hidden="false" customHeight="true" outlineLevel="0" collapsed="false">
      <c r="A61" s="39" t="s">
        <v>169</v>
      </c>
      <c r="B61" s="42" t="s">
        <v>170</v>
      </c>
      <c r="C61" s="43" t="s">
        <v>171</v>
      </c>
      <c r="D61" s="9" t="str">
        <f aca="false">HYPERLINK("www.xal.cat/docs/protocol/APLICAT.pdf","Consulta")</f>
        <v>Consulta</v>
      </c>
      <c r="E61" s="10"/>
      <c r="F61" s="31"/>
      <c r="G61" s="31"/>
    </row>
    <row r="62" customFormat="false" ht="15.75" hidden="false" customHeight="true" outlineLevel="0" collapsed="false">
      <c r="A62" s="39" t="s">
        <v>172</v>
      </c>
      <c r="B62" s="42" t="s">
        <v>173</v>
      </c>
      <c r="C62" s="43" t="s">
        <v>174</v>
      </c>
      <c r="D62" s="9" t="str">
        <f aca="false">HYPERLINK("www.xal.cat/docs/protocol/ALTAFULLA_RADIO.pdf","Consulta")</f>
        <v>Consulta</v>
      </c>
      <c r="E62" s="10"/>
      <c r="F62" s="31"/>
      <c r="G62" s="31"/>
    </row>
    <row r="63" customFormat="false" ht="15.75" hidden="false" customHeight="true" outlineLevel="0" collapsed="false">
      <c r="A63" s="39" t="s">
        <v>175</v>
      </c>
      <c r="B63" s="42" t="s">
        <v>176</v>
      </c>
      <c r="C63" s="43" t="s">
        <v>177</v>
      </c>
      <c r="D63" s="9" t="str">
        <f aca="false">HYPERLINK("www.xal.cat/docs/protocol/AMPOSTA_RADIO.pdf","Consulta")</f>
        <v>Consulta</v>
      </c>
      <c r="E63" s="10"/>
      <c r="F63" s="31"/>
      <c r="G63" s="31"/>
    </row>
    <row r="64" customFormat="false" ht="15.75" hidden="false" customHeight="true" outlineLevel="0" collapsed="false">
      <c r="A64" s="39" t="s">
        <v>178</v>
      </c>
      <c r="B64" s="42" t="s">
        <v>179</v>
      </c>
      <c r="C64" s="43" t="s">
        <v>180</v>
      </c>
      <c r="D64" s="9" t="str">
        <f aca="false">HYPERLINK("www.xal.cat/docs/protocol/AMPOSTA_RADIO.pdf","Consulta")</f>
        <v>Consulta</v>
      </c>
      <c r="E64" s="10"/>
      <c r="F64" s="31"/>
      <c r="G64" s="31"/>
    </row>
    <row r="65" customFormat="false" ht="15.75" hidden="false" customHeight="true" outlineLevel="0" collapsed="false">
      <c r="A65" s="39" t="s">
        <v>181</v>
      </c>
      <c r="B65" s="42" t="s">
        <v>182</v>
      </c>
      <c r="C65" s="43" t="s">
        <v>183</v>
      </c>
      <c r="D65" s="9" t="str">
        <f aca="false">HYPERLINK("www.xal.cat/docs/protocol/ANTENA_CARO_ROQUETES.pdf","Consulta")</f>
        <v>Consulta</v>
      </c>
      <c r="E65" s="10"/>
      <c r="F65" s="31"/>
      <c r="G65" s="31"/>
    </row>
    <row r="66" customFormat="false" ht="15.75" hidden="false" customHeight="true" outlineLevel="0" collapsed="false">
      <c r="A66" s="39" t="s">
        <v>184</v>
      </c>
      <c r="B66" s="42" t="s">
        <v>185</v>
      </c>
      <c r="C66" s="43" t="s">
        <v>186</v>
      </c>
      <c r="D66" s="9" t="str">
        <f aca="false">HYPERLINK("www.xal.cat/docs/protocol/BAS_RADIO.pdf","Consulta")</f>
        <v>Consulta</v>
      </c>
      <c r="E66" s="10"/>
      <c r="F66" s="31"/>
      <c r="G66" s="31"/>
    </row>
    <row r="67" customFormat="false" ht="15.75" hidden="false" customHeight="true" outlineLevel="0" collapsed="false">
      <c r="A67" s="39" t="s">
        <v>187</v>
      </c>
      <c r="B67" s="42" t="s">
        <v>188</v>
      </c>
      <c r="C67" s="43" t="s">
        <v>189</v>
      </c>
      <c r="D67" s="9" t="str">
        <f aca="false">HYPERLINK("www.xal.cat/docs/protocol/BELLVEI_RADIO.pdf","Consulta")</f>
        <v>Consulta</v>
      </c>
      <c r="E67" s="10"/>
      <c r="F67" s="31"/>
      <c r="G67" s="31"/>
    </row>
    <row r="68" customFormat="false" ht="15.75" hidden="false" customHeight="true" outlineLevel="0" collapsed="false">
      <c r="A68" s="44" t="s">
        <v>14</v>
      </c>
      <c r="B68" s="7" t="s">
        <v>15</v>
      </c>
      <c r="C68" s="8" t="s">
        <v>16</v>
      </c>
      <c r="D68" s="9" t="str">
        <f aca="false">HYPERLINK("http://www.xal.cat/docs/protocol/BTV.pdf","Consulta")</f>
        <v>Consulta</v>
      </c>
      <c r="E68" s="10"/>
      <c r="F68" s="31"/>
      <c r="G68" s="31"/>
    </row>
    <row r="69" customFormat="false" ht="15.75" hidden="false" customHeight="true" outlineLevel="0" collapsed="false">
      <c r="A69" s="45" t="s">
        <v>190</v>
      </c>
      <c r="B69" s="22" t="s">
        <v>191</v>
      </c>
      <c r="C69" s="41" t="s">
        <v>192</v>
      </c>
      <c r="D69" s="14"/>
      <c r="E69" s="10"/>
      <c r="F69" s="31"/>
      <c r="G69" s="31"/>
    </row>
    <row r="70" customFormat="false" ht="15.75" hidden="false" customHeight="true" outlineLevel="0" collapsed="false">
      <c r="A70" s="45" t="s">
        <v>193</v>
      </c>
      <c r="B70" s="46" t="s">
        <v>194</v>
      </c>
      <c r="C70" s="23" t="s">
        <v>195</v>
      </c>
      <c r="D70" s="9" t="str">
        <f aca="false">HYPERLINK("www.xal.cat/docs/protocol/P_PARTIC_CAMARLES.pdf","Consulta")</f>
        <v>Consulta</v>
      </c>
      <c r="E70" s="10"/>
      <c r="F70" s="31"/>
      <c r="G70" s="31"/>
    </row>
    <row r="71" customFormat="false" ht="15.75" hidden="false" customHeight="true" outlineLevel="0" collapsed="false">
      <c r="A71" s="45" t="s">
        <v>196</v>
      </c>
      <c r="B71" s="46" t="s">
        <v>197</v>
      </c>
      <c r="C71" s="23" t="s">
        <v>198</v>
      </c>
      <c r="D71" s="9" t="str">
        <f aca="false">HYPERLINK("www.xal.cat/docs/protocol/CANAL_20_OLERDOLA.pdf","Consulta")</f>
        <v>Consulta</v>
      </c>
      <c r="E71" s="10"/>
      <c r="F71" s="31"/>
      <c r="G71" s="31"/>
    </row>
    <row r="72" customFormat="false" ht="15.75" hidden="false" customHeight="true" outlineLevel="0" collapsed="false">
      <c r="A72" s="45" t="s">
        <v>199</v>
      </c>
      <c r="B72" s="22" t="s">
        <v>200</v>
      </c>
      <c r="C72" s="23" t="s">
        <v>19</v>
      </c>
      <c r="D72" s="9" t="str">
        <f aca="false">HYPERLINK("www.xal.cat/docs/protocol/CANAL_BLAU.pdf","Consulta")</f>
        <v>Consulta</v>
      </c>
      <c r="E72" s="10"/>
      <c r="F72" s="31"/>
      <c r="G72" s="31"/>
    </row>
    <row r="73" customFormat="false" ht="15.75" hidden="false" customHeight="true" outlineLevel="0" collapsed="false">
      <c r="A73" s="47" t="s">
        <v>201</v>
      </c>
      <c r="B73" s="27" t="s">
        <v>202</v>
      </c>
      <c r="C73" s="28" t="s">
        <v>203</v>
      </c>
      <c r="D73" s="48"/>
      <c r="E73" s="10"/>
      <c r="F73" s="31"/>
      <c r="G73" s="31"/>
    </row>
    <row r="74" customFormat="false" ht="15.75" hidden="false" customHeight="true" outlineLevel="0" collapsed="false">
      <c r="A74" s="45" t="s">
        <v>204</v>
      </c>
      <c r="B74" s="22" t="s">
        <v>205</v>
      </c>
      <c r="C74" s="23" t="s">
        <v>206</v>
      </c>
      <c r="D74" s="9" t="str">
        <f aca="false">HYPERLINK("www.xal.cat/docs/protocol/P_PARTIC_EL_BRENY.pdf","Consulta")</f>
        <v>Consulta</v>
      </c>
      <c r="E74" s="10"/>
      <c r="F74" s="31"/>
      <c r="G74" s="31"/>
    </row>
    <row r="75" customFormat="false" ht="15.75" hidden="false" customHeight="true" outlineLevel="0" collapsed="false">
      <c r="A75" s="45" t="s">
        <v>207</v>
      </c>
      <c r="B75" s="22" t="s">
        <v>208</v>
      </c>
      <c r="C75" s="23" t="s">
        <v>209</v>
      </c>
      <c r="D75" s="14"/>
      <c r="E75" s="10"/>
      <c r="F75" s="31"/>
      <c r="G75" s="31"/>
    </row>
    <row r="76" customFormat="false" ht="15.75" hidden="false" customHeight="true" outlineLevel="0" collapsed="false">
      <c r="A76" s="45" t="s">
        <v>210</v>
      </c>
      <c r="B76" s="22" t="s">
        <v>211</v>
      </c>
      <c r="C76" s="23" t="s">
        <v>212</v>
      </c>
      <c r="D76" s="9" t="str">
        <f aca="false">HYPERLINK("www.xal.cat/docs/protocol/CONSTANTI_RADIO.pdf","Consulta")</f>
        <v>Consulta</v>
      </c>
      <c r="E76" s="10"/>
      <c r="F76" s="31"/>
      <c r="G76" s="31"/>
    </row>
    <row r="77" customFormat="false" ht="15.75" hidden="false" customHeight="true" outlineLevel="0" collapsed="false">
      <c r="A77" s="45" t="s">
        <v>46</v>
      </c>
      <c r="B77" s="49" t="s">
        <v>213</v>
      </c>
      <c r="C77" s="23" t="s">
        <v>48</v>
      </c>
      <c r="D77" s="9" t="str">
        <f aca="false">HYPERLINK("www.xal.cat/docs/protocol/CUGAT_CAT.pdf","Consulta")</f>
        <v>Consulta</v>
      </c>
      <c r="E77" s="10"/>
      <c r="F77" s="31"/>
      <c r="G77" s="31"/>
    </row>
    <row r="78" customFormat="false" ht="15.75" hidden="false" customHeight="true" outlineLevel="0" collapsed="false">
      <c r="A78" s="45" t="s">
        <v>214</v>
      </c>
      <c r="B78" s="46" t="s">
        <v>215</v>
      </c>
      <c r="C78" s="23" t="s">
        <v>216</v>
      </c>
      <c r="D78" s="9" t="str">
        <f aca="false">HYPERLINK("www.xal.cat/docs/protocol/DOMENYS_RADIO.pdf","Consulta")</f>
        <v>Consulta</v>
      </c>
      <c r="E78" s="10"/>
      <c r="F78" s="31"/>
      <c r="G78" s="31"/>
    </row>
    <row r="79" customFormat="false" ht="15.75" hidden="false" customHeight="true" outlineLevel="0" collapsed="false">
      <c r="A79" s="45" t="s">
        <v>217</v>
      </c>
      <c r="B79" s="22" t="s">
        <v>218</v>
      </c>
      <c r="C79" s="23" t="s">
        <v>219</v>
      </c>
      <c r="D79" s="9" t="str">
        <f aca="false">HYPERLINK("www.xal.cat/docs/protocol/P_PARTIC_EL9FM.pdf","Consulta")</f>
        <v>Consulta</v>
      </c>
      <c r="E79" s="10"/>
      <c r="F79" s="31"/>
      <c r="G79" s="31"/>
    </row>
    <row r="80" customFormat="false" ht="15.75" hidden="false" customHeight="true" outlineLevel="0" collapsed="false">
      <c r="A80" s="45" t="s">
        <v>220</v>
      </c>
      <c r="B80" s="22" t="s">
        <v>221</v>
      </c>
      <c r="C80" s="23" t="s">
        <v>54</v>
      </c>
      <c r="D80" s="9" t="str">
        <f aca="false">HYPERLINK("www.xal.cat/docs/protocol/EL_PRAT_RADIO.pdf","Consulta")</f>
        <v>Consulta</v>
      </c>
      <c r="E80" s="10"/>
      <c r="F80" s="31"/>
      <c r="G80" s="31"/>
    </row>
    <row r="81" customFormat="false" ht="15.75" hidden="false" customHeight="true" outlineLevel="0" collapsed="false">
      <c r="A81" s="45" t="s">
        <v>222</v>
      </c>
      <c r="B81" s="22" t="s">
        <v>223</v>
      </c>
      <c r="C81" s="23" t="s">
        <v>224</v>
      </c>
      <c r="D81" s="9" t="str">
        <f aca="false">HYPERLINK("www.xal.cat/docs/protocol/EMUN_FM.pdf","Consulta")</f>
        <v>Consulta</v>
      </c>
      <c r="E81" s="10"/>
      <c r="F81" s="31"/>
      <c r="G81" s="31"/>
    </row>
    <row r="82" customFormat="false" ht="15.75" hidden="false" customHeight="true" outlineLevel="0" collapsed="false">
      <c r="A82" s="50" t="s">
        <v>225</v>
      </c>
      <c r="B82" s="27" t="s">
        <v>226</v>
      </c>
      <c r="C82" s="27" t="s">
        <v>227</v>
      </c>
      <c r="D82" s="48"/>
      <c r="E82" s="10"/>
      <c r="F82" s="31"/>
      <c r="G82" s="31"/>
    </row>
    <row r="83" customFormat="false" ht="15.75" hidden="false" customHeight="true" outlineLevel="0" collapsed="false">
      <c r="A83" s="45" t="s">
        <v>228</v>
      </c>
      <c r="B83" s="22" t="s">
        <v>229</v>
      </c>
      <c r="C83" s="23" t="s">
        <v>230</v>
      </c>
      <c r="D83" s="9" t="str">
        <f aca="false">HYPERLINK("P_PARTIC_GIRONA.pdf","Consulta")</f>
        <v>Consulta</v>
      </c>
      <c r="E83" s="10"/>
      <c r="F83" s="31"/>
      <c r="G83" s="31"/>
    </row>
    <row r="84" customFormat="false" ht="15.75" hidden="false" customHeight="true" outlineLevel="0" collapsed="false">
      <c r="A84" s="45" t="s">
        <v>231</v>
      </c>
      <c r="B84" s="22" t="s">
        <v>232</v>
      </c>
      <c r="C84" s="23" t="s">
        <v>233</v>
      </c>
      <c r="D84" s="9" t="str">
        <f aca="false">HYPERLINK("www.xal.cat/docs/protocol/LA_CAL_RADIO.pdf","Consulta")</f>
        <v>Consulta</v>
      </c>
      <c r="E84" s="10"/>
      <c r="F84" s="31"/>
      <c r="G84" s="31"/>
    </row>
    <row r="85" customFormat="false" ht="15.75" hidden="false" customHeight="true" outlineLevel="0" collapsed="false">
      <c r="A85" s="45" t="s">
        <v>234</v>
      </c>
      <c r="B85" s="46" t="s">
        <v>235</v>
      </c>
      <c r="C85" s="23" t="s">
        <v>236</v>
      </c>
      <c r="D85" s="9" t="str">
        <f aca="false">HYPERLINK("www.xal.cat/docs/protocol/LA_PLANA_RADIO.pdf","Consulta")</f>
        <v>Consulta</v>
      </c>
      <c r="E85" s="10"/>
      <c r="F85" s="31"/>
      <c r="G85" s="31"/>
    </row>
    <row r="86" customFormat="false" ht="15.75" hidden="false" customHeight="true" outlineLevel="0" collapsed="false">
      <c r="A86" s="45" t="s">
        <v>237</v>
      </c>
      <c r="B86" s="22" t="s">
        <v>238</v>
      </c>
      <c r="C86" s="23" t="s">
        <v>239</v>
      </c>
      <c r="D86" s="9" t="str">
        <f aca="false">HYPERLINK("www.xal.cat/docs/protocol/LA_VEU_DE_ST_JOAN.pdf","Consulta")</f>
        <v>Consulta</v>
      </c>
      <c r="E86" s="10"/>
      <c r="F86" s="31"/>
      <c r="G86" s="31"/>
    </row>
    <row r="87" customFormat="false" ht="15.75" hidden="false" customHeight="true" outlineLevel="0" collapsed="false">
      <c r="A87" s="45" t="s">
        <v>240</v>
      </c>
      <c r="B87" s="22" t="s">
        <v>241</v>
      </c>
      <c r="C87" s="23" t="s">
        <v>242</v>
      </c>
      <c r="D87" s="9" t="str">
        <f aca="false">HYPERLINK("www.xal.cat/docs/protocol/P_PARTIC_AMCO_LANOVARADIO_IP.pdf","Consulta")</f>
        <v>Consulta</v>
      </c>
      <c r="E87" s="10"/>
      <c r="F87" s="31"/>
      <c r="G87" s="31"/>
    </row>
    <row r="88" customFormat="false" ht="15.75" hidden="false" customHeight="true" outlineLevel="0" collapsed="false">
      <c r="A88" s="45" t="s">
        <v>243</v>
      </c>
      <c r="B88" s="22" t="s">
        <v>244</v>
      </c>
      <c r="C88" s="23" t="s">
        <v>245</v>
      </c>
      <c r="D88" s="9" t="str">
        <f aca="false">HYPERLINK("www.xal.cat/docs/protocol/P_PARTIC_LESPLUGA_DE_FRANCOLI.pdf","Consulta")</f>
        <v>Consulta</v>
      </c>
      <c r="E88" s="10"/>
      <c r="F88" s="31"/>
      <c r="G88" s="31"/>
    </row>
    <row r="89" customFormat="false" ht="15.75" hidden="false" customHeight="true" outlineLevel="0" collapsed="false">
      <c r="A89" s="45" t="s">
        <v>246</v>
      </c>
      <c r="B89" s="22" t="s">
        <v>247</v>
      </c>
      <c r="C89" s="23" t="s">
        <v>248</v>
      </c>
      <c r="D89" s="9" t="str">
        <f aca="false">HYPERLINK("www.xal.cat/docs/protocol/P_PARTIC_LLAGOSTERA.pdf","Consulta")</f>
        <v>Consulta</v>
      </c>
      <c r="E89" s="10"/>
      <c r="F89" s="31"/>
      <c r="G89" s="31"/>
    </row>
    <row r="90" customFormat="false" ht="15.75" hidden="false" customHeight="true" outlineLevel="0" collapsed="false">
      <c r="A90" s="45" t="s">
        <v>249</v>
      </c>
      <c r="B90" s="22" t="s">
        <v>250</v>
      </c>
      <c r="C90" s="23" t="s">
        <v>251</v>
      </c>
      <c r="D90" s="9" t="str">
        <f aca="false">HYPERLINK("www.xal.cat/docs/protocol/MATARO_RADIO.pdf","Consulta")</f>
        <v>Consulta</v>
      </c>
      <c r="E90" s="10"/>
      <c r="F90" s="31"/>
      <c r="G90" s="31"/>
    </row>
    <row r="91" customFormat="false" ht="15.75" hidden="false" customHeight="true" outlineLevel="0" collapsed="false">
      <c r="A91" s="45" t="s">
        <v>252</v>
      </c>
      <c r="B91" s="22" t="s">
        <v>253</v>
      </c>
      <c r="C91" s="23" t="s">
        <v>254</v>
      </c>
      <c r="D91" s="9" t="str">
        <f aca="false">HYPERLINK("www.xal.cat/docs/protocol/MONTBUI_RADIO.pdf","Consulta")</f>
        <v>Consulta</v>
      </c>
      <c r="E91" s="10"/>
      <c r="F91" s="31"/>
      <c r="G91" s="31"/>
    </row>
    <row r="92" customFormat="false" ht="15.75" hidden="false" customHeight="true" outlineLevel="0" collapsed="false">
      <c r="A92" s="45" t="s">
        <v>255</v>
      </c>
      <c r="B92" s="22" t="s">
        <v>256</v>
      </c>
      <c r="C92" s="23" t="s">
        <v>257</v>
      </c>
      <c r="D92" s="9" t="str">
        <f aca="false">HYPERLINK("www.xal.cat/docs/protocol/OLESA_RADIO.pdf","Consulta")</f>
        <v>Consulta</v>
      </c>
      <c r="E92" s="10"/>
      <c r="F92" s="31"/>
      <c r="G92" s="31"/>
    </row>
    <row r="93" customFormat="false" ht="15.75" hidden="false" customHeight="true" outlineLevel="0" collapsed="false">
      <c r="A93" s="45" t="s">
        <v>258</v>
      </c>
      <c r="B93" s="22" t="s">
        <v>259</v>
      </c>
      <c r="C93" s="23" t="s">
        <v>260</v>
      </c>
      <c r="D93" s="9" t="str">
        <f aca="false">HYPERLINK("www.xal.cat/docs/protocol/ONA_BITLLES.pdf","Consulta")</f>
        <v>Consulta</v>
      </c>
      <c r="E93" s="10"/>
      <c r="F93" s="31"/>
      <c r="G93" s="31"/>
    </row>
    <row r="94" customFormat="false" ht="15.75" hidden="false" customHeight="true" outlineLevel="0" collapsed="false">
      <c r="A94" s="45" t="s">
        <v>261</v>
      </c>
      <c r="B94" s="22" t="s">
        <v>262</v>
      </c>
      <c r="C94" s="23" t="s">
        <v>263</v>
      </c>
      <c r="D94" s="9" t="str">
        <f aca="false">HYPERLINK("www.xal.cat/docs/protocol/ONA_CODINENCA.pdf","Consulta")</f>
        <v>Consulta</v>
      </c>
      <c r="E94" s="10"/>
      <c r="F94" s="31"/>
      <c r="G94" s="31"/>
    </row>
    <row r="95" customFormat="false" ht="15.75" hidden="false" customHeight="true" outlineLevel="0" collapsed="false">
      <c r="A95" s="45" t="s">
        <v>264</v>
      </c>
      <c r="B95" s="22" t="s">
        <v>265</v>
      </c>
      <c r="C95" s="23" t="s">
        <v>266</v>
      </c>
      <c r="D95" s="9" t="str">
        <f aca="false">HYPERLINK("www.xal.cat/docs/protocol/ONA_LA_TORRE.pdf","Consulta")</f>
        <v>Consulta</v>
      </c>
      <c r="E95" s="10"/>
      <c r="F95" s="31"/>
      <c r="G95" s="31"/>
    </row>
    <row r="96" customFormat="false" ht="15.75" hidden="false" customHeight="true" outlineLevel="0" collapsed="false">
      <c r="A96" s="45" t="s">
        <v>267</v>
      </c>
      <c r="B96" s="22" t="s">
        <v>268</v>
      </c>
      <c r="C96" s="23" t="s">
        <v>269</v>
      </c>
      <c r="D96" s="9" t="str">
        <f aca="false">HYPERLINK("www.xal.cat/docs/protocol/P_PARTIC_MALGRAT.pdf","Consulta")</f>
        <v>Consulta</v>
      </c>
      <c r="E96" s="10"/>
      <c r="F96" s="31"/>
      <c r="G96" s="31"/>
    </row>
    <row r="97" customFormat="false" ht="15.75" hidden="false" customHeight="true" outlineLevel="0" collapsed="false">
      <c r="A97" s="45" t="s">
        <v>270</v>
      </c>
      <c r="B97" s="22" t="s">
        <v>271</v>
      </c>
      <c r="C97" s="23" t="s">
        <v>272</v>
      </c>
      <c r="D97" s="14"/>
      <c r="E97" s="10"/>
      <c r="F97" s="31"/>
      <c r="G97" s="31"/>
    </row>
    <row r="98" customFormat="false" ht="15.75" hidden="false" customHeight="true" outlineLevel="0" collapsed="false">
      <c r="A98" s="50" t="s">
        <v>273</v>
      </c>
      <c r="B98" s="27" t="s">
        <v>274</v>
      </c>
      <c r="C98" s="28" t="s">
        <v>275</v>
      </c>
      <c r="D98" s="29" t="str">
        <f aca="false">HYPERLINK("www.xal.cat/docs/protocol/RADIO_PREMIA_DE_MAR.pdf","Consulta")</f>
        <v>Consulta</v>
      </c>
      <c r="E98" s="10"/>
      <c r="F98" s="31"/>
      <c r="G98" s="31"/>
    </row>
    <row r="99" customFormat="false" ht="15.75" hidden="false" customHeight="true" outlineLevel="0" collapsed="false">
      <c r="A99" s="45" t="s">
        <v>276</v>
      </c>
      <c r="B99" s="22" t="s">
        <v>277</v>
      </c>
      <c r="C99" s="23" t="s">
        <v>278</v>
      </c>
      <c r="D99" s="9" t="str">
        <f aca="false">HYPERLINK("www.xal.cat/docs/protocol/RADIO_010.pdf","Consulta")</f>
        <v>Consulta</v>
      </c>
      <c r="E99" s="10"/>
      <c r="F99" s="31"/>
      <c r="G99" s="31"/>
    </row>
    <row r="100" customFormat="false" ht="15.75" hidden="false" customHeight="true" outlineLevel="0" collapsed="false">
      <c r="A100" s="45" t="s">
        <v>279</v>
      </c>
      <c r="B100" s="22" t="s">
        <v>280</v>
      </c>
      <c r="C100" s="23" t="s">
        <v>281</v>
      </c>
      <c r="D100" s="9" t="str">
        <f aca="false">HYPERLINK("www.xal.cat/docs/protocol/RADIO_ABRERA.pdf","Consulta")</f>
        <v>Consulta</v>
      </c>
      <c r="E100" s="10"/>
      <c r="F100" s="31"/>
      <c r="G100" s="31"/>
    </row>
    <row r="101" customFormat="false" ht="15.75" hidden="false" customHeight="true" outlineLevel="0" collapsed="false">
      <c r="A101" s="45" t="s">
        <v>282</v>
      </c>
      <c r="B101" s="22" t="s">
        <v>283</v>
      </c>
      <c r="C101" s="23" t="s">
        <v>284</v>
      </c>
      <c r="D101" s="14"/>
      <c r="E101" s="10"/>
      <c r="F101" s="31"/>
      <c r="G101" s="31"/>
    </row>
    <row r="102" customFormat="false" ht="15.75" hidden="false" customHeight="true" outlineLevel="0" collapsed="false">
      <c r="A102" s="45" t="s">
        <v>285</v>
      </c>
      <c r="B102" s="22" t="s">
        <v>286</v>
      </c>
      <c r="C102" s="23" t="s">
        <v>287</v>
      </c>
      <c r="D102" s="9" t="str">
        <f aca="false">HYPERLINK("www.xal.cat/docs/protocol/P_PARTIC_ARBUCIES.pdf","Consulta")</f>
        <v>Consulta</v>
      </c>
      <c r="E102" s="10"/>
      <c r="F102" s="31"/>
      <c r="G102" s="31"/>
    </row>
    <row r="103" customFormat="false" ht="15.75" hidden="false" customHeight="true" outlineLevel="0" collapsed="false">
      <c r="A103" s="45" t="s">
        <v>288</v>
      </c>
      <c r="B103" s="22" t="s">
        <v>289</v>
      </c>
      <c r="C103" s="23" t="s">
        <v>290</v>
      </c>
      <c r="D103" s="9" t="str">
        <f aca="false">HYPERLINK("www.xal.cat/docs/protocol/RADIO_ARENYS.pdf","Consulta")</f>
        <v>Consulta</v>
      </c>
      <c r="E103" s="10"/>
      <c r="F103" s="31"/>
      <c r="G103" s="31"/>
    </row>
    <row r="104" customFormat="false" ht="15.75" hidden="false" customHeight="true" outlineLevel="0" collapsed="false">
      <c r="A104" s="45" t="s">
        <v>291</v>
      </c>
      <c r="B104" s="22" t="s">
        <v>292</v>
      </c>
      <c r="C104" s="23" t="s">
        <v>293</v>
      </c>
      <c r="D104" s="9" t="str">
        <f aca="false">HYPERLINK("www.xal.cat/docs/protocol/RADIO_ARENYS_DE_MUNT.pdf","Consulta")</f>
        <v>Consulta</v>
      </c>
      <c r="E104" s="10"/>
      <c r="F104" s="31"/>
      <c r="G104" s="31"/>
    </row>
    <row r="105" customFormat="false" ht="15.75" hidden="false" customHeight="true" outlineLevel="0" collapsed="false">
      <c r="A105" s="45" t="s">
        <v>294</v>
      </c>
      <c r="B105" s="46" t="s">
        <v>295</v>
      </c>
      <c r="C105" s="23" t="s">
        <v>296</v>
      </c>
      <c r="D105" s="9" t="str">
        <f aca="false">HYPERLINK("www.xal.cat/docs/protocol/RADIO_BANYERES.pdf","Consulta")</f>
        <v>Consulta</v>
      </c>
      <c r="E105" s="10"/>
      <c r="F105" s="31"/>
      <c r="G105" s="31"/>
    </row>
    <row r="106" customFormat="false" ht="15.75" hidden="false" customHeight="true" outlineLevel="0" collapsed="false">
      <c r="A106" s="45" t="s">
        <v>297</v>
      </c>
      <c r="B106" s="46" t="s">
        <v>298</v>
      </c>
      <c r="C106" s="23" t="s">
        <v>299</v>
      </c>
      <c r="D106" s="9" t="str">
        <f aca="false">HYPERLINK("www.xal.cat/docs/protocol/RADIO_BARBERA.pdf","Consulta")</f>
        <v>Consulta</v>
      </c>
      <c r="E106" s="10"/>
      <c r="F106" s="31"/>
      <c r="G106" s="31"/>
    </row>
    <row r="107" customFormat="false" ht="15.75" hidden="false" customHeight="true" outlineLevel="0" collapsed="false">
      <c r="A107" s="45" t="s">
        <v>300</v>
      </c>
      <c r="B107" s="46" t="s">
        <v>301</v>
      </c>
      <c r="C107" s="23" t="s">
        <v>302</v>
      </c>
      <c r="D107" s="9" t="str">
        <f aca="false">HYPERLINK("www.xal.cat/docs/protocol/RADIO_BATEA.pdf","Consulta")</f>
        <v>Consulta</v>
      </c>
      <c r="E107" s="10"/>
      <c r="F107" s="31"/>
      <c r="G107" s="31"/>
    </row>
    <row r="108" customFormat="false" ht="15.75" hidden="false" customHeight="true" outlineLevel="0" collapsed="false">
      <c r="A108" s="45" t="s">
        <v>303</v>
      </c>
      <c r="B108" s="46" t="s">
        <v>304</v>
      </c>
      <c r="C108" s="23" t="s">
        <v>305</v>
      </c>
      <c r="D108" s="9" t="str">
        <f aca="false">HYPERLINK("www.xal.cat/docs/protocol/RADIO_BEGUES.pdf","Consulta")</f>
        <v>Consulta</v>
      </c>
      <c r="E108" s="10"/>
      <c r="F108" s="31"/>
      <c r="G108" s="31"/>
    </row>
    <row r="109" customFormat="false" ht="15.75" hidden="false" customHeight="true" outlineLevel="0" collapsed="false">
      <c r="A109" s="45" t="s">
        <v>306</v>
      </c>
      <c r="B109" s="46" t="s">
        <v>307</v>
      </c>
      <c r="C109" s="23" t="s">
        <v>308</v>
      </c>
      <c r="D109" s="9" t="str">
        <f aca="false">HYPERLINK("www.xal.cat/docs/protocol/RADIO_BELLPUIG.pdf","Consulta")</f>
        <v>Consulta</v>
      </c>
      <c r="E109" s="10"/>
      <c r="F109" s="31"/>
      <c r="G109" s="31"/>
    </row>
    <row r="110" customFormat="false" ht="15.75" hidden="false" customHeight="true" outlineLevel="0" collapsed="false">
      <c r="A110" s="45" t="s">
        <v>309</v>
      </c>
      <c r="B110" s="46" t="s">
        <v>310</v>
      </c>
      <c r="C110" s="23" t="s">
        <v>311</v>
      </c>
      <c r="D110" s="9" t="str">
        <f aca="false">HYPERLINK("www.xal.cat/docs/protocol/RADIO_BONMATI.pdf","Consulta")</f>
        <v>Consulta</v>
      </c>
      <c r="E110" s="10"/>
      <c r="F110" s="31"/>
      <c r="G110" s="31"/>
    </row>
    <row r="111" customFormat="false" ht="15.75" hidden="false" customHeight="true" outlineLevel="0" collapsed="false">
      <c r="A111" s="45" t="s">
        <v>312</v>
      </c>
      <c r="B111" s="46" t="s">
        <v>313</v>
      </c>
      <c r="C111" s="23" t="s">
        <v>314</v>
      </c>
      <c r="D111" s="9" t="str">
        <f aca="false">HYPERLINK("www.xal.cat/docs/protocol/P_PARTIC_BREDA.pdf","Consulta")</f>
        <v>Consulta</v>
      </c>
      <c r="E111" s="10"/>
      <c r="F111" s="31"/>
      <c r="G111" s="31"/>
    </row>
    <row r="112" customFormat="false" ht="15.75" hidden="false" customHeight="true" outlineLevel="0" collapsed="false">
      <c r="A112" s="45" t="s">
        <v>315</v>
      </c>
      <c r="B112" s="51" t="s">
        <v>316</v>
      </c>
      <c r="C112" s="23" t="s">
        <v>317</v>
      </c>
      <c r="D112" s="9" t="str">
        <f aca="false">HYPERLINK("www.xal.cat/docs/protocol/RADIO_CALELLA.pdf","Consulta")</f>
        <v>Consulta</v>
      </c>
      <c r="E112" s="10"/>
      <c r="F112" s="31"/>
      <c r="G112" s="31"/>
    </row>
    <row r="113" customFormat="false" ht="15.75" hidden="false" customHeight="true" outlineLevel="0" collapsed="false">
      <c r="A113" s="45" t="s">
        <v>318</v>
      </c>
      <c r="B113" s="46" t="s">
        <v>319</v>
      </c>
      <c r="C113" s="15" t="s">
        <v>320</v>
      </c>
      <c r="D113" s="52"/>
      <c r="E113" s="10"/>
      <c r="F113" s="31"/>
      <c r="G113" s="31"/>
    </row>
    <row r="114" customFormat="false" ht="15.75" hidden="false" customHeight="true" outlineLevel="0" collapsed="false">
      <c r="A114" s="45" t="s">
        <v>321</v>
      </c>
      <c r="B114" s="46" t="s">
        <v>322</v>
      </c>
      <c r="C114" s="23" t="s">
        <v>323</v>
      </c>
      <c r="D114" s="9" t="str">
        <f aca="false">HYPERLINK("www.xal.cat/docs/protocol/RADIO_CAMPRODON.pdf","Consulta")</f>
        <v>Consulta</v>
      </c>
      <c r="E114" s="10"/>
      <c r="F114" s="31"/>
      <c r="G114" s="31"/>
    </row>
    <row r="115" customFormat="false" ht="15.75" hidden="false" customHeight="true" outlineLevel="0" collapsed="false">
      <c r="A115" s="45" t="s">
        <v>324</v>
      </c>
      <c r="B115" s="46" t="s">
        <v>325</v>
      </c>
      <c r="C115" s="23" t="s">
        <v>326</v>
      </c>
      <c r="D115" s="9" t="str">
        <f aca="false">HYPERLINK("www.xal.cat/docs/protocol/RADIO_CANET.pdf","Consulta")</f>
        <v>Consulta</v>
      </c>
      <c r="E115" s="10"/>
      <c r="F115" s="31"/>
      <c r="G115" s="31"/>
    </row>
    <row r="116" customFormat="false" ht="15.75" hidden="false" customHeight="true" outlineLevel="0" collapsed="false">
      <c r="A116" s="45" t="s">
        <v>327</v>
      </c>
      <c r="B116" s="46" t="s">
        <v>328</v>
      </c>
      <c r="C116" s="23" t="s">
        <v>329</v>
      </c>
      <c r="D116" s="9" t="str">
        <f aca="false">HYPERLINK("www.xal.cat/docs/protocol/RADIO_CAP_DE_CREUS.pdf","Consulta")</f>
        <v>Consulta</v>
      </c>
      <c r="E116" s="10"/>
      <c r="F116" s="31"/>
      <c r="G116" s="31"/>
    </row>
    <row r="117" customFormat="false" ht="15.75" hidden="false" customHeight="true" outlineLevel="0" collapsed="false">
      <c r="A117" s="45" t="s">
        <v>330</v>
      </c>
      <c r="B117" s="7" t="s">
        <v>127</v>
      </c>
      <c r="C117" s="23" t="s">
        <v>128</v>
      </c>
      <c r="D117" s="9" t="str">
        <f aca="false">HYPERLINK("www.xal.cat/docs/protocol/RTV_CARDEDEU.pdf","Consulta")</f>
        <v>Consulta</v>
      </c>
      <c r="E117" s="10"/>
      <c r="F117" s="31"/>
      <c r="G117" s="31"/>
    </row>
    <row r="118" customFormat="false" ht="15.75" hidden="false" customHeight="true" outlineLevel="0" collapsed="false">
      <c r="A118" s="45" t="s">
        <v>331</v>
      </c>
      <c r="B118" s="46" t="s">
        <v>332</v>
      </c>
      <c r="C118" s="23" t="s">
        <v>333</v>
      </c>
      <c r="D118" s="9" t="str">
        <f aca="false">HYPERLINK("www.xal.cat/docs/protocol/RADIO_CASTELLAR.pdf","Consulta")</f>
        <v>Consulta</v>
      </c>
      <c r="E118" s="10"/>
      <c r="F118" s="31"/>
      <c r="G118" s="31"/>
    </row>
    <row r="119" customFormat="false" ht="15.75" hidden="false" customHeight="true" outlineLevel="0" collapsed="false">
      <c r="A119" s="45" t="s">
        <v>334</v>
      </c>
      <c r="B119" s="46" t="s">
        <v>335</v>
      </c>
      <c r="C119" s="23" t="s">
        <v>336</v>
      </c>
      <c r="D119" s="14"/>
      <c r="E119" s="10"/>
      <c r="F119" s="31"/>
      <c r="G119" s="31"/>
    </row>
    <row r="120" customFormat="false" ht="15.75" hidden="false" customHeight="true" outlineLevel="0" collapsed="false">
      <c r="A120" s="45" t="s">
        <v>337</v>
      </c>
      <c r="B120" s="46" t="s">
        <v>338</v>
      </c>
      <c r="C120" s="15" t="s">
        <v>339</v>
      </c>
      <c r="D120" s="9" t="str">
        <f aca="false">HYPERLINK("www.xal.cat/docs/protocol/RADIO_CELRA.pdf","Consulta")</f>
        <v>Consulta</v>
      </c>
      <c r="E120" s="10"/>
      <c r="F120" s="31"/>
      <c r="G120" s="31"/>
    </row>
    <row r="121" customFormat="false" ht="15.75" hidden="false" customHeight="true" outlineLevel="0" collapsed="false">
      <c r="A121" s="45" t="s">
        <v>340</v>
      </c>
      <c r="B121" s="46" t="s">
        <v>341</v>
      </c>
      <c r="C121" s="15" t="s">
        <v>342</v>
      </c>
      <c r="D121" s="9" t="str">
        <f aca="false">HYPERLINK("www.xal.cat/docs/protocol/RADIO_CERVELLO.pdf","Consulta")</f>
        <v>Consulta</v>
      </c>
      <c r="E121" s="10"/>
      <c r="F121" s="31"/>
      <c r="G121" s="31"/>
    </row>
    <row r="122" customFormat="false" ht="15.75" hidden="false" customHeight="true" outlineLevel="0" collapsed="false">
      <c r="A122" s="45" t="s">
        <v>343</v>
      </c>
      <c r="B122" s="22" t="s">
        <v>344</v>
      </c>
      <c r="C122" s="15" t="s">
        <v>109</v>
      </c>
      <c r="D122" s="9" t="str">
        <f aca="false">HYPERLINK("www.xal.cat/docs/protocol/TELEB_TELEVISIO_DE_BADALONA.pdf","Consulta")</f>
        <v>Consulta</v>
      </c>
      <c r="E122" s="10"/>
      <c r="F122" s="31"/>
      <c r="G122" s="31"/>
    </row>
    <row r="123" customFormat="false" ht="15.75" hidden="false" customHeight="true" outlineLevel="0" collapsed="false">
      <c r="A123" s="45" t="s">
        <v>345</v>
      </c>
      <c r="B123" s="46" t="s">
        <v>346</v>
      </c>
      <c r="C123" s="15" t="s">
        <v>347</v>
      </c>
      <c r="D123" s="9" t="str">
        <f aca="false">HYPERLINK("www.xal.cat/docs/protocol/RADIO_CIUTAT_DE_TARRAGONA.pdf","Consulta")</f>
        <v>Consulta</v>
      </c>
      <c r="E123" s="10"/>
      <c r="F123" s="31"/>
      <c r="G123" s="31"/>
    </row>
    <row r="124" customFormat="false" ht="15.75" hidden="false" customHeight="true" outlineLevel="0" collapsed="false">
      <c r="A124" s="45" t="s">
        <v>348</v>
      </c>
      <c r="B124" s="46" t="s">
        <v>349</v>
      </c>
      <c r="C124" s="15" t="s">
        <v>350</v>
      </c>
      <c r="D124" s="9"/>
      <c r="E124" s="10"/>
      <c r="F124" s="31"/>
      <c r="G124" s="31"/>
    </row>
    <row r="125" customFormat="false" ht="15.75" hidden="false" customHeight="true" outlineLevel="0" collapsed="false">
      <c r="A125" s="45" t="s">
        <v>351</v>
      </c>
      <c r="B125" s="46" t="s">
        <v>352</v>
      </c>
      <c r="C125" s="15" t="s">
        <v>353</v>
      </c>
      <c r="D125" s="9" t="str">
        <f aca="false">HYPERLINK("www.xal.cat/docs/protocol/RADIO_CORBERA.pdf","Consulta")</f>
        <v>Consulta</v>
      </c>
      <c r="E125" s="10"/>
      <c r="F125" s="31"/>
      <c r="G125" s="31"/>
    </row>
    <row r="126" customFormat="false" ht="15.75" hidden="false" customHeight="true" outlineLevel="0" collapsed="false">
      <c r="A126" s="45" t="s">
        <v>354</v>
      </c>
      <c r="B126" s="46" t="s">
        <v>355</v>
      </c>
      <c r="C126" s="15" t="s">
        <v>356</v>
      </c>
      <c r="D126" s="14"/>
      <c r="E126" s="10"/>
      <c r="F126" s="31"/>
      <c r="G126" s="31"/>
    </row>
    <row r="127" customFormat="false" ht="15.75" hidden="false" customHeight="true" outlineLevel="0" collapsed="false">
      <c r="A127" s="45" t="s">
        <v>357</v>
      </c>
      <c r="B127" s="22" t="s">
        <v>358</v>
      </c>
      <c r="C127" s="15" t="s">
        <v>359</v>
      </c>
      <c r="D127" s="9" t="str">
        <f aca="false">HYPERLINK("www.xal.cat/docs/protocol/P_PARTIC_DELTEBRE.pdf","Consulta")</f>
        <v>Consulta</v>
      </c>
      <c r="E127" s="10"/>
      <c r="F127" s="31"/>
      <c r="G127" s="31"/>
    </row>
    <row r="128" customFormat="false" ht="15.75" hidden="false" customHeight="true" outlineLevel="0" collapsed="false">
      <c r="A128" s="45" t="s">
        <v>360</v>
      </c>
      <c r="B128" s="22" t="s">
        <v>361</v>
      </c>
      <c r="C128" s="15" t="s">
        <v>147</v>
      </c>
      <c r="D128" s="9" t="str">
        <f aca="false">HYPERLINK("www.xal.cat/docs/protocol/TVEV_EL_VENDRELL.pdf","Consulta")</f>
        <v>Consulta</v>
      </c>
      <c r="E128" s="10"/>
      <c r="F128" s="31"/>
      <c r="G128" s="31"/>
    </row>
    <row r="129" customFormat="false" ht="15.75" hidden="false" customHeight="true" outlineLevel="0" collapsed="false">
      <c r="A129" s="45" t="s">
        <v>362</v>
      </c>
      <c r="B129" s="46" t="s">
        <v>363</v>
      </c>
      <c r="C129" s="15" t="s">
        <v>364</v>
      </c>
      <c r="D129" s="9" t="str">
        <f aca="false">HYPERLINK("www.xal.cat/docs/protocol/RADIO_FALSET.pdf","Consulta")</f>
        <v>Consulta</v>
      </c>
      <c r="E129" s="10"/>
      <c r="F129" s="31"/>
      <c r="G129" s="31"/>
    </row>
    <row r="130" customFormat="false" ht="15.75" hidden="false" customHeight="true" outlineLevel="0" collapsed="false">
      <c r="A130" s="45" t="s">
        <v>365</v>
      </c>
      <c r="B130" s="46" t="s">
        <v>366</v>
      </c>
      <c r="C130" s="15" t="s">
        <v>367</v>
      </c>
      <c r="D130" s="9" t="str">
        <f aca="false">HYPERLINK("www.xal.cat/docs/protocol/RADIO_GRANOLLERS.pdf","Consulta")</f>
        <v>Consulta</v>
      </c>
      <c r="E130" s="10"/>
      <c r="F130" s="31"/>
      <c r="G130" s="31"/>
    </row>
    <row r="131" customFormat="false" ht="15.75" hidden="false" customHeight="true" outlineLevel="0" collapsed="false">
      <c r="A131" s="45" t="s">
        <v>368</v>
      </c>
      <c r="B131" s="46" t="s">
        <v>369</v>
      </c>
      <c r="C131" s="15" t="s">
        <v>370</v>
      </c>
      <c r="D131" s="9" t="str">
        <f aca="false">HYPERLINK("www.xal.cat/docs/protocol/RADIO_JUVENTUT.pdf","Consulta")</f>
        <v>Consulta</v>
      </c>
      <c r="E131" s="10"/>
      <c r="F131" s="31"/>
      <c r="G131" s="31"/>
    </row>
    <row r="132" customFormat="false" ht="15.75" hidden="false" customHeight="true" outlineLevel="0" collapsed="false">
      <c r="A132" s="45" t="s">
        <v>371</v>
      </c>
      <c r="B132" s="22" t="s">
        <v>21</v>
      </c>
      <c r="C132" s="15" t="s">
        <v>22</v>
      </c>
      <c r="D132" s="9" t="str">
        <f aca="false">HYPERLINK("www.xal.cat/docs/protocol/CANAL_CAMP.pdf","Consulta")</f>
        <v>Consulta</v>
      </c>
      <c r="E132" s="10"/>
      <c r="F132" s="31"/>
      <c r="G132" s="31"/>
    </row>
    <row r="133" customFormat="false" ht="15.75" hidden="false" customHeight="true" outlineLevel="0" collapsed="false">
      <c r="A133" s="45" t="s">
        <v>372</v>
      </c>
      <c r="B133" s="46" t="s">
        <v>373</v>
      </c>
      <c r="C133" s="15" t="s">
        <v>374</v>
      </c>
      <c r="D133" s="9" t="str">
        <f aca="false">HYPERLINK("www.xal.cat/docs/protocol/RADIO_LA_VALL.pdf","Consulta")</f>
        <v>Consulta</v>
      </c>
      <c r="E133" s="16"/>
      <c r="F133" s="31"/>
      <c r="G133" s="31"/>
    </row>
    <row r="134" customFormat="false" ht="15.75" hidden="false" customHeight="true" outlineLevel="0" collapsed="false">
      <c r="A134" s="45" t="s">
        <v>375</v>
      </c>
      <c r="B134" s="46" t="s">
        <v>376</v>
      </c>
      <c r="C134" s="15" t="s">
        <v>377</v>
      </c>
      <c r="D134" s="14"/>
      <c r="E134" s="10"/>
      <c r="F134" s="31"/>
      <c r="G134" s="31"/>
    </row>
    <row r="135" customFormat="false" ht="15.75" hidden="false" customHeight="true" outlineLevel="0" collapsed="false">
      <c r="A135" s="45" t="s">
        <v>378</v>
      </c>
      <c r="B135" s="46" t="s">
        <v>379</v>
      </c>
      <c r="C135" s="23" t="s">
        <v>380</v>
      </c>
      <c r="D135" s="9" t="str">
        <f aca="false">HYPERLINK("www.xal.cat/docs/protocol/RADIO_LES_PLANES.pdf","Consulta")</f>
        <v>Consulta</v>
      </c>
      <c r="E135" s="10"/>
      <c r="F135" s="31"/>
      <c r="G135" s="31"/>
    </row>
    <row r="136" customFormat="false" ht="15.75" hidden="false" customHeight="true" outlineLevel="0" collapsed="false">
      <c r="A136" s="45" t="s">
        <v>381</v>
      </c>
      <c r="B136" s="22" t="s">
        <v>24</v>
      </c>
      <c r="C136" s="23" t="s">
        <v>25</v>
      </c>
      <c r="D136" s="9" t="str">
        <f aca="false">HYPERLINK("www.xal.cat/docs/protocol/CANAL_10_EMPORDA.pdf","Consulta")</f>
        <v>Consulta</v>
      </c>
      <c r="E136" s="10"/>
      <c r="F136" s="31"/>
      <c r="G136" s="31"/>
    </row>
    <row r="137" customFormat="false" ht="15.75" hidden="false" customHeight="true" outlineLevel="0" collapsed="false">
      <c r="A137" s="45" t="s">
        <v>382</v>
      </c>
      <c r="B137" s="7" t="s">
        <v>149</v>
      </c>
      <c r="C137" s="23" t="s">
        <v>383</v>
      </c>
      <c r="D137" s="9" t="str">
        <f aca="false">HYPERLINK("www.xal.cat/docs/protocol/TV_VANDELLOS.pdf","Consulta")</f>
        <v>Consulta</v>
      </c>
      <c r="E137" s="10"/>
      <c r="F137" s="31"/>
      <c r="G137" s="31"/>
    </row>
    <row r="138" customFormat="false" ht="15.75" hidden="false" customHeight="true" outlineLevel="0" collapsed="false">
      <c r="A138" s="45" t="s">
        <v>384</v>
      </c>
      <c r="B138" s="46" t="s">
        <v>385</v>
      </c>
      <c r="C138" s="23" t="s">
        <v>386</v>
      </c>
      <c r="D138" s="9" t="str">
        <f aca="false">HYPERLINK("www.xal.cat/docs/protocol/P_PARTIC_LLANCA.pdf","Consulta")</f>
        <v>Consulta</v>
      </c>
      <c r="E138" s="10"/>
      <c r="F138" s="31"/>
      <c r="G138" s="31"/>
    </row>
    <row r="139" customFormat="false" ht="15.75" hidden="false" customHeight="true" outlineLevel="0" collapsed="false">
      <c r="A139" s="45" t="s">
        <v>387</v>
      </c>
      <c r="B139" s="46" t="s">
        <v>388</v>
      </c>
      <c r="C139" s="23" t="s">
        <v>389</v>
      </c>
      <c r="D139" s="9" t="str">
        <f aca="false">HYPERLINK("www.xal.cat/docs/protocol/RADIO_LLAVANERES.pdf","Consulta")</f>
        <v>Consulta</v>
      </c>
      <c r="E139" s="10"/>
      <c r="F139" s="31"/>
      <c r="G139" s="31"/>
    </row>
    <row r="140" customFormat="false" ht="15.75" hidden="false" customHeight="true" outlineLevel="0" collapsed="false">
      <c r="A140" s="45" t="s">
        <v>390</v>
      </c>
      <c r="B140" s="46" t="s">
        <v>391</v>
      </c>
      <c r="C140" s="23" t="s">
        <v>392</v>
      </c>
      <c r="D140" s="9" t="str">
        <f aca="false">HYPERLINK("www.xal.cat/docs/protocol/RADIO_MANLLEU.pdf","Consulta")</f>
        <v>Consulta</v>
      </c>
      <c r="E140" s="10"/>
      <c r="F140" s="31"/>
      <c r="G140" s="31"/>
    </row>
    <row r="141" customFormat="false" ht="15.75" hidden="false" customHeight="true" outlineLevel="0" collapsed="false">
      <c r="A141" s="45" t="s">
        <v>393</v>
      </c>
      <c r="B141" s="22" t="s">
        <v>77</v>
      </c>
      <c r="C141" s="23" t="s">
        <v>394</v>
      </c>
      <c r="D141" s="9" t="str">
        <f aca="false">HYPERLINK("www.xal.cat/docs/protocol/RADIO_MARICEL.pdf","Consulta")</f>
        <v>Consulta</v>
      </c>
      <c r="E141" s="10"/>
      <c r="F141" s="31"/>
      <c r="G141" s="31"/>
    </row>
    <row r="142" customFormat="false" ht="15.75" hidden="false" customHeight="true" outlineLevel="0" collapsed="false">
      <c r="A142" s="45" t="s">
        <v>395</v>
      </c>
      <c r="B142" s="46" t="s">
        <v>396</v>
      </c>
      <c r="C142" s="23" t="s">
        <v>397</v>
      </c>
      <c r="D142" s="9" t="str">
        <f aca="false">HYPERLINK("www.xal.cat/docs/protocol/RADIO_MARTORELL.pdf","Consulta")</f>
        <v>Consulta</v>
      </c>
      <c r="E142" s="10"/>
      <c r="F142" s="31"/>
      <c r="G142" s="31"/>
    </row>
    <row r="143" customFormat="false" ht="15.75" hidden="false" customHeight="true" outlineLevel="0" collapsed="false">
      <c r="A143" s="45" t="s">
        <v>398</v>
      </c>
      <c r="B143" s="46" t="s">
        <v>399</v>
      </c>
      <c r="C143" s="23" t="s">
        <v>400</v>
      </c>
      <c r="D143" s="9" t="str">
        <f aca="false">HYPERLINK("www.xal.cat/docs/protocol/RADIO_MASQUEFA.pdf","Consulta")</f>
        <v>Consulta</v>
      </c>
      <c r="E143" s="10"/>
      <c r="F143" s="31"/>
      <c r="G143" s="31"/>
    </row>
    <row r="144" customFormat="false" ht="15.75" hidden="false" customHeight="true" outlineLevel="0" collapsed="false">
      <c r="A144" s="45" t="s">
        <v>401</v>
      </c>
      <c r="B144" s="22" t="s">
        <v>402</v>
      </c>
      <c r="C144" s="23" t="s">
        <v>403</v>
      </c>
      <c r="D144" s="14"/>
      <c r="E144" s="10"/>
      <c r="F144" s="31"/>
      <c r="G144" s="31"/>
    </row>
    <row r="145" customFormat="false" ht="15.75" hidden="false" customHeight="true" outlineLevel="0" collapsed="false">
      <c r="A145" s="45" t="s">
        <v>404</v>
      </c>
      <c r="B145" s="7" t="s">
        <v>405</v>
      </c>
      <c r="C145" s="23" t="s">
        <v>406</v>
      </c>
      <c r="D145" s="14"/>
      <c r="E145" s="10"/>
      <c r="F145" s="31"/>
      <c r="G145" s="31"/>
    </row>
    <row r="146" customFormat="false" ht="15.75" hidden="false" customHeight="true" outlineLevel="0" collapsed="false">
      <c r="A146" s="45" t="s">
        <v>407</v>
      </c>
      <c r="B146" s="46" t="s">
        <v>408</v>
      </c>
      <c r="C146" s="23" t="s">
        <v>409</v>
      </c>
      <c r="D146" s="9" t="str">
        <f aca="false">HYPERLINK("www.xal.cat/docs/protocol/RADIO_MOLLET.pdf","Consulta")</f>
        <v>Consulta</v>
      </c>
      <c r="E146" s="10"/>
      <c r="F146" s="31"/>
      <c r="G146" s="31"/>
    </row>
    <row r="147" customFormat="false" ht="15.75" hidden="false" customHeight="true" outlineLevel="0" collapsed="false">
      <c r="A147" s="45" t="s">
        <v>410</v>
      </c>
      <c r="B147" s="46" t="s">
        <v>411</v>
      </c>
      <c r="C147" s="23" t="s">
        <v>412</v>
      </c>
      <c r="D147" s="9" t="str">
        <f aca="false">HYPERLINK("www.xal.cat/docs/protocol/RADIO_MONTBLANC.pdf","Consulta")</f>
        <v>Consulta</v>
      </c>
      <c r="E147" s="10"/>
      <c r="F147" s="31"/>
      <c r="G147" s="31"/>
    </row>
    <row r="148" customFormat="false" ht="15.75" hidden="false" customHeight="true" outlineLevel="0" collapsed="false">
      <c r="A148" s="45" t="s">
        <v>413</v>
      </c>
      <c r="B148" s="46" t="s">
        <v>414</v>
      </c>
      <c r="C148" s="23" t="s">
        <v>415</v>
      </c>
      <c r="D148" s="9" t="str">
        <f aca="false">HYPERLINK("www.xal.cat/docs/protocol/P_PARTIC_MONTESQUIU.pdf","Consulta")</f>
        <v>Consulta</v>
      </c>
      <c r="E148" s="10"/>
      <c r="F148" s="31"/>
      <c r="G148" s="31"/>
    </row>
    <row r="149" customFormat="false" ht="15.75" hidden="false" customHeight="true" outlineLevel="0" collapsed="false">
      <c r="A149" s="45" t="s">
        <v>416</v>
      </c>
      <c r="B149" s="46" t="s">
        <v>417</v>
      </c>
      <c r="C149" s="23" t="s">
        <v>418</v>
      </c>
      <c r="D149" s="9" t="str">
        <f aca="false">HYPERLINK("www.xal.cat/docs/protocol/RADIO_MONTGRI.pdf","Consulta")</f>
        <v>Consulta</v>
      </c>
      <c r="E149" s="10"/>
      <c r="F149" s="31"/>
      <c r="G149" s="31"/>
    </row>
    <row r="150" customFormat="false" ht="15.75" hidden="false" customHeight="true" outlineLevel="0" collapsed="false">
      <c r="A150" s="45" t="s">
        <v>419</v>
      </c>
      <c r="B150" s="46" t="s">
        <v>420</v>
      </c>
      <c r="C150" s="23" t="s">
        <v>421</v>
      </c>
      <c r="D150" s="9" t="str">
        <f aca="false">HYPERLINK("www.xal.cat/docs/protocol/P_PARTIC_MONTORNES.pdf","Consulta")</f>
        <v>Consulta</v>
      </c>
      <c r="E150" s="10"/>
      <c r="F150" s="31"/>
      <c r="G150" s="31"/>
    </row>
    <row r="151" customFormat="false" ht="15.75" hidden="false" customHeight="true" outlineLevel="0" collapsed="false">
      <c r="A151" s="45" t="s">
        <v>422</v>
      </c>
      <c r="B151" s="46" t="s">
        <v>423</v>
      </c>
      <c r="C151" s="23" t="s">
        <v>424</v>
      </c>
      <c r="D151" s="9" t="str">
        <f aca="false">HYPERLINK("www.xal.cat/docs/protocol/P_PARTIC_MORA_LA_NOVA.pdf","Consulta")</f>
        <v>Consulta</v>
      </c>
      <c r="E151" s="10"/>
      <c r="F151" s="31"/>
      <c r="G151" s="31"/>
    </row>
    <row r="152" customFormat="false" ht="15.75" hidden="false" customHeight="true" outlineLevel="0" collapsed="false">
      <c r="A152" s="45" t="s">
        <v>425</v>
      </c>
      <c r="B152" s="46" t="s">
        <v>426</v>
      </c>
      <c r="C152" s="23" t="s">
        <v>427</v>
      </c>
      <c r="D152" s="14"/>
      <c r="E152" s="10"/>
      <c r="F152" s="31"/>
      <c r="G152" s="31"/>
    </row>
    <row r="153" customFormat="false" ht="15.75" hidden="false" customHeight="true" outlineLevel="0" collapsed="false">
      <c r="A153" s="50" t="s">
        <v>428</v>
      </c>
      <c r="B153" s="27" t="s">
        <v>429</v>
      </c>
      <c r="C153" s="28" t="s">
        <v>430</v>
      </c>
      <c r="D153" s="29" t="str">
        <f aca="false">HYPERLINK("www.xal.cat/docs/protocol/LIVE_FM.pdf","Consulta")</f>
        <v>Consulta</v>
      </c>
      <c r="E153" s="10"/>
      <c r="F153" s="31"/>
      <c r="G153" s="31"/>
    </row>
    <row r="154" customFormat="false" ht="15.75" hidden="false" customHeight="true" outlineLevel="0" collapsed="false">
      <c r="A154" s="45" t="s">
        <v>431</v>
      </c>
      <c r="B154" s="22" t="s">
        <v>432</v>
      </c>
      <c r="C154" s="23" t="s">
        <v>433</v>
      </c>
      <c r="D154" s="9" t="str">
        <f aca="false">HYPERLINK("www.xal.cat/docs/protocol/CANAL_TERRASSA_VALLES.pdf","Consulta")</f>
        <v>Consulta</v>
      </c>
      <c r="E154" s="10"/>
      <c r="F154" s="31"/>
      <c r="G154" s="31"/>
    </row>
    <row r="155" customFormat="false" ht="15.75" hidden="false" customHeight="true" outlineLevel="0" collapsed="false">
      <c r="A155" s="45" t="s">
        <v>434</v>
      </c>
      <c r="B155" s="46" t="s">
        <v>6</v>
      </c>
      <c r="C155" s="23" t="s">
        <v>7</v>
      </c>
      <c r="D155" s="9" t="str">
        <f aca="false">HYPERLINK("www.xal.cat/docs/protocol/ATV_ANDORRA_TV.pdf","Consulta")</f>
        <v>Consulta</v>
      </c>
      <c r="E155" s="10"/>
      <c r="F155" s="31"/>
      <c r="G155" s="31"/>
    </row>
    <row r="156" customFormat="false" ht="15.75" hidden="false" customHeight="true" outlineLevel="0" collapsed="false">
      <c r="A156" s="45" t="s">
        <v>435</v>
      </c>
      <c r="B156" s="46" t="s">
        <v>436</v>
      </c>
      <c r="C156" s="23" t="s">
        <v>437</v>
      </c>
      <c r="D156" s="9" t="str">
        <f aca="false">HYPERLINK("www.xal.cat/docs/protocol/RADIO_PALAFOLLS.pdf","Consulta")</f>
        <v>Consulta</v>
      </c>
      <c r="E156" s="10"/>
      <c r="F156" s="31"/>
      <c r="G156" s="31"/>
    </row>
    <row r="157" customFormat="false" ht="15.75" hidden="false" customHeight="true" outlineLevel="0" collapsed="false">
      <c r="A157" s="45" t="s">
        <v>438</v>
      </c>
      <c r="B157" s="46" t="s">
        <v>439</v>
      </c>
      <c r="C157" s="23" t="s">
        <v>440</v>
      </c>
      <c r="D157" s="9" t="str">
        <f aca="false">HYPERLINK("www.xal.cat/docs/protocol/RADIO_PALAMOS.pdf","Consulta")</f>
        <v>Consulta</v>
      </c>
      <c r="E157" s="10"/>
      <c r="F157" s="31"/>
      <c r="G157" s="31"/>
    </row>
    <row r="158" customFormat="false" ht="15.75" hidden="false" customHeight="true" outlineLevel="0" collapsed="false">
      <c r="A158" s="45" t="s">
        <v>441</v>
      </c>
      <c r="B158" s="46" t="s">
        <v>442</v>
      </c>
      <c r="C158" s="23" t="s">
        <v>443</v>
      </c>
      <c r="D158" s="14"/>
      <c r="E158" s="10"/>
      <c r="F158" s="31"/>
      <c r="G158" s="31"/>
    </row>
    <row r="159" customFormat="false" ht="15.75" hidden="false" customHeight="true" outlineLevel="0" collapsed="false">
      <c r="A159" s="45" t="s">
        <v>444</v>
      </c>
      <c r="B159" s="46" t="s">
        <v>445</v>
      </c>
      <c r="C159" s="23" t="s">
        <v>446</v>
      </c>
      <c r="D159" s="9" t="str">
        <f aca="false">HYPERLINK("www.xal.cat/docs/protocol/P_PARTICULAR_PINEDA.pdf","Consulta")</f>
        <v>Consulta</v>
      </c>
      <c r="E159" s="10"/>
      <c r="F159" s="31"/>
      <c r="G159" s="31"/>
    </row>
    <row r="160" customFormat="false" ht="15.75" hidden="false" customHeight="true" outlineLevel="0" collapsed="false">
      <c r="A160" s="45" t="s">
        <v>447</v>
      </c>
      <c r="B160" s="46" t="s">
        <v>448</v>
      </c>
      <c r="C160" s="23" t="s">
        <v>449</v>
      </c>
      <c r="D160" s="9" t="str">
        <f aca="false">HYPERLINK("www.xal.cat/docs/protocol/RADIO_PISTA.pdf","Consulta")</f>
        <v>Consulta</v>
      </c>
      <c r="E160" s="10"/>
      <c r="F160" s="31"/>
      <c r="G160" s="31"/>
    </row>
    <row r="161" customFormat="false" ht="15.75" hidden="false" customHeight="true" outlineLevel="0" collapsed="false">
      <c r="A161" s="45" t="s">
        <v>450</v>
      </c>
      <c r="B161" s="46" t="s">
        <v>451</v>
      </c>
      <c r="C161" s="23" t="s">
        <v>452</v>
      </c>
      <c r="D161" s="9" t="str">
        <f aca="false">HYPERLINK("www.xal.cat/docs/protocol/P_PARTIC_MOLLERUSA_LERINFORM.pdf","Consulta")</f>
        <v>Consulta</v>
      </c>
      <c r="E161" s="10"/>
      <c r="F161" s="31"/>
      <c r="G161" s="31"/>
    </row>
    <row r="162" customFormat="false" ht="15.75" hidden="false" customHeight="true" outlineLevel="0" collapsed="false">
      <c r="A162" s="45" t="s">
        <v>453</v>
      </c>
      <c r="B162" s="46" t="s">
        <v>454</v>
      </c>
      <c r="C162" s="23" t="s">
        <v>455</v>
      </c>
      <c r="D162" s="9" t="str">
        <f aca="false">HYPERLINK("www.xal.cat/docs/protocol/P_PARTIC_PUIG_REIG.pdf","Consulta")</f>
        <v>Consulta</v>
      </c>
      <c r="E162" s="10"/>
      <c r="F162" s="31"/>
      <c r="G162" s="31"/>
    </row>
    <row r="163" customFormat="false" ht="15.75" hidden="false" customHeight="true" outlineLevel="0" collapsed="false">
      <c r="A163" s="45" t="s">
        <v>456</v>
      </c>
      <c r="B163" s="46" t="s">
        <v>457</v>
      </c>
      <c r="C163" s="23" t="s">
        <v>458</v>
      </c>
      <c r="D163" s="9" t="str">
        <f aca="false">HYPERLINK("www.xal.cat/docs/protocol/P_PARTIC_RADIO_RAPITA.pdf","Consulta")</f>
        <v>Consulta</v>
      </c>
      <c r="E163" s="10"/>
      <c r="F163" s="31"/>
      <c r="G163" s="31"/>
    </row>
    <row r="164" customFormat="false" ht="15.75" hidden="false" customHeight="true" outlineLevel="0" collapsed="false">
      <c r="A164" s="45" t="s">
        <v>459</v>
      </c>
      <c r="B164" s="46" t="s">
        <v>460</v>
      </c>
      <c r="C164" s="23" t="s">
        <v>461</v>
      </c>
      <c r="D164" s="14"/>
      <c r="E164" s="10"/>
      <c r="F164" s="31"/>
      <c r="G164" s="31"/>
    </row>
    <row r="165" customFormat="false" ht="15.75" hidden="false" customHeight="true" outlineLevel="0" collapsed="false">
      <c r="A165" s="45" t="s">
        <v>462</v>
      </c>
      <c r="B165" s="46" t="s">
        <v>463</v>
      </c>
      <c r="C165" s="23" t="s">
        <v>464</v>
      </c>
      <c r="D165" s="9" t="str">
        <f aca="false">HYPERLINK("www.xal.cat/docs/protocol/RADIO_ROSELLO.pdf","Consulta")</f>
        <v>Consulta</v>
      </c>
      <c r="E165" s="10"/>
      <c r="F165" s="31"/>
      <c r="G165" s="31"/>
    </row>
    <row r="166" customFormat="false" ht="15.75" hidden="false" customHeight="true" outlineLevel="0" collapsed="false">
      <c r="A166" s="45" t="s">
        <v>465</v>
      </c>
      <c r="B166" s="46" t="s">
        <v>466</v>
      </c>
      <c r="C166" s="23" t="s">
        <v>467</v>
      </c>
      <c r="D166" s="9" t="str">
        <f aca="false">HYPERLINK("www.xal.cat/docs/protocol/RADIO_SABADELL.pdf","Consulta")</f>
        <v>Consulta</v>
      </c>
      <c r="E166" s="10"/>
      <c r="F166" s="31"/>
      <c r="G166" s="31"/>
    </row>
    <row r="167" customFormat="false" ht="15.75" hidden="false" customHeight="true" outlineLevel="0" collapsed="false">
      <c r="A167" s="45" t="s">
        <v>468</v>
      </c>
      <c r="B167" s="46" t="s">
        <v>469</v>
      </c>
      <c r="C167" s="23" t="s">
        <v>470</v>
      </c>
      <c r="D167" s="9" t="str">
        <f aca="false">HYPERLINK("www.xal.cat/docs/protocol/RADIO_SALLENT.pdf","Consulta")</f>
        <v>Consulta</v>
      </c>
      <c r="E167" s="10"/>
      <c r="F167" s="31"/>
      <c r="G167" s="31"/>
    </row>
    <row r="168" customFormat="false" ht="15.75" hidden="false" customHeight="true" outlineLevel="0" collapsed="false">
      <c r="A168" s="45" t="s">
        <v>471</v>
      </c>
      <c r="B168" s="46" t="s">
        <v>472</v>
      </c>
      <c r="C168" s="23" t="s">
        <v>473</v>
      </c>
      <c r="D168" s="9" t="str">
        <f aca="false">HYPERLINK("www.xal.cat/docs/protocol/RADIO_ST_ANDREU.pdf","Consulta")</f>
        <v>Consulta</v>
      </c>
      <c r="E168" s="10"/>
      <c r="F168" s="31"/>
      <c r="G168" s="31"/>
    </row>
    <row r="169" customFormat="false" ht="15.75" hidden="false" customHeight="true" outlineLevel="0" collapsed="false">
      <c r="A169" s="45" t="s">
        <v>474</v>
      </c>
      <c r="B169" s="46" t="s">
        <v>475</v>
      </c>
      <c r="C169" s="23" t="s">
        <v>476</v>
      </c>
      <c r="D169" s="14"/>
      <c r="E169" s="10"/>
      <c r="F169" s="31"/>
      <c r="G169" s="31"/>
    </row>
    <row r="170" customFormat="false" ht="15.75" hidden="false" customHeight="true" outlineLevel="0" collapsed="false">
      <c r="A170" s="45" t="s">
        <v>477</v>
      </c>
      <c r="B170" s="22" t="s">
        <v>133</v>
      </c>
      <c r="C170" s="23" t="s">
        <v>134</v>
      </c>
      <c r="D170" s="9" t="str">
        <f aca="false">HYPERLINK("www.xal.cat/docs/protocol/TV10_ST_ESTEVE.pdf","Consulta")</f>
        <v>Consulta</v>
      </c>
      <c r="E170" s="10"/>
      <c r="F170" s="31"/>
      <c r="G170" s="31"/>
    </row>
    <row r="171" customFormat="false" ht="15.75" hidden="false" customHeight="true" outlineLevel="0" collapsed="false">
      <c r="A171" s="45" t="s">
        <v>478</v>
      </c>
      <c r="B171" s="46" t="s">
        <v>479</v>
      </c>
      <c r="C171" s="23" t="s">
        <v>480</v>
      </c>
      <c r="D171" s="9" t="str">
        <f aca="false">HYPERLINK("www.xal.cat/docs/protocol/RADIO_ST_FELIU.pdf","Consulta")</f>
        <v>Consulta</v>
      </c>
      <c r="E171" s="10"/>
      <c r="F171" s="31"/>
      <c r="G171" s="31"/>
    </row>
    <row r="172" customFormat="false" ht="15.75" hidden="false" customHeight="true" outlineLevel="0" collapsed="false">
      <c r="A172" s="45" t="s">
        <v>481</v>
      </c>
      <c r="B172" s="46" t="s">
        <v>482</v>
      </c>
      <c r="C172" s="23" t="s">
        <v>483</v>
      </c>
      <c r="D172" s="9" t="str">
        <f aca="false">HYPERLINK("www.xal.cat/docs/protocol/RADIO_ST_FRUITOS.pdf","Consulta")</f>
        <v>Consulta</v>
      </c>
      <c r="E172" s="10"/>
      <c r="F172" s="31"/>
      <c r="G172" s="31"/>
    </row>
    <row r="173" customFormat="false" ht="15.75" hidden="false" customHeight="true" outlineLevel="0" collapsed="false">
      <c r="A173" s="45" t="s">
        <v>484</v>
      </c>
      <c r="B173" s="46" t="s">
        <v>485</v>
      </c>
      <c r="C173" s="23" t="s">
        <v>486</v>
      </c>
      <c r="D173" s="9" t="str">
        <f aca="false">HYPERLINK("www.xal.cat/docs/protocol/P_PARTIC_St_Gregori.pdf","Consulta")</f>
        <v>Consulta</v>
      </c>
      <c r="E173" s="10"/>
      <c r="F173" s="31"/>
      <c r="G173" s="31"/>
    </row>
    <row r="174" customFormat="false" ht="15.75" hidden="false" customHeight="true" outlineLevel="0" collapsed="false">
      <c r="A174" s="45" t="s">
        <v>487</v>
      </c>
      <c r="B174" s="46" t="s">
        <v>488</v>
      </c>
      <c r="C174" s="23" t="s">
        <v>489</v>
      </c>
      <c r="D174" s="9" t="str">
        <f aca="false">HYPERLINK("www.xal.cat/docs/protocol/RADIO_ST_HILARI.pdf","Consulta")</f>
        <v>Consulta</v>
      </c>
      <c r="E174" s="10"/>
      <c r="F174" s="31"/>
      <c r="G174" s="31"/>
    </row>
    <row r="175" customFormat="false" ht="15.75" hidden="false" customHeight="true" outlineLevel="0" collapsed="false">
      <c r="A175" s="45" t="s">
        <v>490</v>
      </c>
      <c r="B175" s="46" t="s">
        <v>491</v>
      </c>
      <c r="C175" s="23" t="s">
        <v>492</v>
      </c>
      <c r="D175" s="9" t="str">
        <f aca="false">HYPERLINK("www.xal.cat/docs/protocol/RADIO_ST_JOAN.pdf","Consulta")</f>
        <v>Consulta</v>
      </c>
      <c r="E175" s="10"/>
      <c r="F175" s="31"/>
      <c r="G175" s="31"/>
    </row>
    <row r="176" customFormat="false" ht="15.75" hidden="false" customHeight="true" outlineLevel="0" collapsed="false">
      <c r="A176" s="45" t="s">
        <v>493</v>
      </c>
      <c r="B176" s="46" t="s">
        <v>494</v>
      </c>
      <c r="C176" s="23" t="s">
        <v>495</v>
      </c>
      <c r="D176" s="9" t="str">
        <f aca="false">HYPERLINK("www.xal.cat/docs/protocol/RADIO_ST_SADURNI.pdf","Consulta")</f>
        <v>Consulta</v>
      </c>
      <c r="E176" s="10"/>
      <c r="F176" s="31"/>
      <c r="G176" s="31"/>
    </row>
    <row r="177" customFormat="false" ht="15.75" hidden="false" customHeight="true" outlineLevel="0" collapsed="false">
      <c r="A177" s="45" t="s">
        <v>496</v>
      </c>
      <c r="B177" s="46" t="s">
        <v>497</v>
      </c>
      <c r="C177" s="23" t="s">
        <v>498</v>
      </c>
      <c r="D177" s="9" t="str">
        <f aca="false">HYPERLINK("www.xal.cat/docs/protocol/RADIO_ST_VICENC.pdf","Consulta")</f>
        <v>Consulta</v>
      </c>
      <c r="E177" s="10"/>
      <c r="F177" s="31"/>
      <c r="G177" s="31"/>
    </row>
    <row r="178" customFormat="false" ht="15.75" hidden="false" customHeight="true" outlineLevel="0" collapsed="false">
      <c r="A178" s="45" t="s">
        <v>499</v>
      </c>
      <c r="B178" s="46" t="s">
        <v>500</v>
      </c>
      <c r="C178" s="23" t="s">
        <v>501</v>
      </c>
      <c r="D178" s="9" t="str">
        <f aca="false">HYPERLINK("www.xal.cat/docs/protocol/RADIO_SANTPEDOR.pdf","Consulta")</f>
        <v>Consulta</v>
      </c>
      <c r="E178" s="10"/>
      <c r="F178" s="31"/>
      <c r="G178" s="31"/>
    </row>
    <row r="179" customFormat="false" ht="15.75" hidden="false" customHeight="true" outlineLevel="0" collapsed="false">
      <c r="A179" s="45" t="s">
        <v>502</v>
      </c>
      <c r="B179" s="46" t="s">
        <v>503</v>
      </c>
      <c r="C179" s="23" t="s">
        <v>504</v>
      </c>
      <c r="D179" s="9" t="str">
        <f aca="false">HYPERLINK("www.xal.cat/docs/protocol/RADIO_SANTVI.pdf","Consulta")</f>
        <v>Consulta</v>
      </c>
      <c r="E179" s="10"/>
      <c r="F179" s="31"/>
      <c r="G179" s="31"/>
    </row>
    <row r="180" customFormat="false" ht="15.75" hidden="false" customHeight="true" outlineLevel="0" collapsed="false">
      <c r="A180" s="45" t="s">
        <v>505</v>
      </c>
      <c r="B180" s="46" t="s">
        <v>506</v>
      </c>
      <c r="C180" s="23" t="s">
        <v>507</v>
      </c>
      <c r="D180" s="53"/>
      <c r="E180" s="10"/>
      <c r="F180" s="31"/>
      <c r="G180" s="31"/>
    </row>
    <row r="181" customFormat="false" ht="15.75" hidden="false" customHeight="true" outlineLevel="0" collapsed="false">
      <c r="A181" s="45" t="s">
        <v>508</v>
      </c>
      <c r="B181" s="46" t="s">
        <v>509</v>
      </c>
      <c r="C181" s="23" t="s">
        <v>510</v>
      </c>
      <c r="D181" s="53"/>
      <c r="E181" s="10"/>
      <c r="F181" s="31"/>
      <c r="G181" s="31"/>
    </row>
    <row r="182" customFormat="false" ht="15.75" hidden="false" customHeight="true" outlineLevel="0" collapsed="false">
      <c r="A182" s="45" t="s">
        <v>511</v>
      </c>
      <c r="B182" s="46" t="s">
        <v>512</v>
      </c>
      <c r="C182" s="23" t="s">
        <v>513</v>
      </c>
      <c r="D182" s="9" t="str">
        <f aca="false">HYPERLINK("www.xal.cat/docs/protocol/RADIO_SILENCI.pdf","Consulta")</f>
        <v>Consulta</v>
      </c>
      <c r="E182" s="10"/>
      <c r="F182" s="31"/>
      <c r="G182" s="31"/>
    </row>
    <row r="183" customFormat="false" ht="15.75" hidden="false" customHeight="true" outlineLevel="0" collapsed="false">
      <c r="A183" s="45" t="s">
        <v>514</v>
      </c>
      <c r="B183" s="46" t="s">
        <v>515</v>
      </c>
      <c r="C183" s="23" t="s">
        <v>516</v>
      </c>
      <c r="D183" s="9" t="str">
        <f aca="false">HYPERLINK("www.xal.cat/docs/protocol/P_PARTIC_AGRAMUNT.pdf","Consulta")</f>
        <v>Consulta</v>
      </c>
      <c r="E183" s="10"/>
      <c r="F183" s="31"/>
      <c r="G183" s="31"/>
    </row>
    <row r="184" customFormat="false" ht="15.75" hidden="false" customHeight="true" outlineLevel="0" collapsed="false">
      <c r="A184" s="45" t="s">
        <v>517</v>
      </c>
      <c r="B184" s="46" t="s">
        <v>518</v>
      </c>
      <c r="C184" s="23" t="s">
        <v>519</v>
      </c>
      <c r="D184" s="9" t="str">
        <f aca="false">HYPERLINK("www.xal.cat/docs/protocol/P_PARTIC_TARADELL.pdf","Consulta")</f>
        <v>Consulta</v>
      </c>
      <c r="E184" s="10"/>
      <c r="F184" s="31"/>
      <c r="G184" s="31"/>
    </row>
    <row r="185" customFormat="false" ht="15.75" hidden="false" customHeight="true" outlineLevel="0" collapsed="false">
      <c r="A185" s="45" t="s">
        <v>520</v>
      </c>
      <c r="B185" s="46" t="s">
        <v>521</v>
      </c>
      <c r="C185" s="23" t="s">
        <v>522</v>
      </c>
      <c r="D185" s="9" t="str">
        <f aca="false">HYPERLINK("www.xal.cat/docs/protocol/RADIO_TARREGA.pdf","Consulta")</f>
        <v>Consulta</v>
      </c>
      <c r="E185" s="10"/>
      <c r="F185" s="31"/>
      <c r="G185" s="31"/>
    </row>
    <row r="186" customFormat="false" ht="15.75" hidden="false" customHeight="true" outlineLevel="0" collapsed="false">
      <c r="A186" s="45" t="s">
        <v>523</v>
      </c>
      <c r="B186" s="46" t="s">
        <v>524</v>
      </c>
      <c r="C186" s="23" t="s">
        <v>525</v>
      </c>
      <c r="D186" s="9" t="str">
        <f aca="false">HYPERLINK("www.xal.cat/docs/protocol/RADIO_TORDERA.pdf","Consulta")</f>
        <v>Consulta</v>
      </c>
      <c r="E186" s="10"/>
      <c r="F186" s="31"/>
      <c r="G186" s="31"/>
    </row>
    <row r="187" customFormat="false" ht="15.75" hidden="false" customHeight="true" outlineLevel="0" collapsed="false">
      <c r="A187" s="45" t="s">
        <v>526</v>
      </c>
      <c r="B187" s="46" t="s">
        <v>527</v>
      </c>
      <c r="C187" s="23" t="s">
        <v>528</v>
      </c>
      <c r="D187" s="9" t="str">
        <f aca="false">HYPERLINK("www.xal.cat/docs/protocol/RADIO_TORTOSA.pdf","Consulta")</f>
        <v>Consulta</v>
      </c>
      <c r="E187" s="10"/>
      <c r="F187" s="31"/>
      <c r="G187" s="31"/>
    </row>
    <row r="188" customFormat="false" ht="15.75" hidden="false" customHeight="true" outlineLevel="0" collapsed="false">
      <c r="A188" s="45" t="s">
        <v>529</v>
      </c>
      <c r="B188" s="46" t="s">
        <v>530</v>
      </c>
      <c r="C188" s="23" t="s">
        <v>531</v>
      </c>
      <c r="D188" s="9" t="str">
        <f aca="false">HYPERLINK("www.xal.cat/docs/protocol/RADIO_TOSSA.pdf","Consulta")</f>
        <v>Consulta</v>
      </c>
      <c r="E188" s="10"/>
      <c r="F188" s="31"/>
      <c r="G188" s="31"/>
    </row>
    <row r="189" customFormat="false" ht="15.75" hidden="false" customHeight="true" outlineLevel="0" collapsed="false">
      <c r="A189" s="45" t="s">
        <v>532</v>
      </c>
      <c r="B189" s="46" t="s">
        <v>533</v>
      </c>
      <c r="C189" s="23" t="s">
        <v>534</v>
      </c>
      <c r="D189" s="9" t="str">
        <f aca="false">HYPERLINK("www.xal.cat/docs/protocol/P_PARTIC_RADIO_TREMP.pdf","Consulta")</f>
        <v>Consulta</v>
      </c>
      <c r="E189" s="10"/>
      <c r="F189" s="31"/>
      <c r="G189" s="31"/>
    </row>
    <row r="190" customFormat="false" ht="15.75" hidden="false" customHeight="true" outlineLevel="0" collapsed="false">
      <c r="A190" s="45" t="s">
        <v>535</v>
      </c>
      <c r="B190" s="46" t="s">
        <v>536</v>
      </c>
      <c r="C190" s="23" t="s">
        <v>537</v>
      </c>
      <c r="D190" s="9" t="str">
        <f aca="false">HYPERLINK("www.xal.cat/docs/protocol/P_PARTIC_VALLROMANES.pdf","Consulta")</f>
        <v>Consulta</v>
      </c>
      <c r="E190" s="10"/>
      <c r="F190" s="31"/>
      <c r="G190" s="31"/>
    </row>
    <row r="191" customFormat="false" ht="15.75" hidden="false" customHeight="true" outlineLevel="0" collapsed="false">
      <c r="A191" s="45" t="s">
        <v>538</v>
      </c>
      <c r="B191" s="46" t="s">
        <v>539</v>
      </c>
      <c r="C191" s="23" t="s">
        <v>540</v>
      </c>
      <c r="D191" s="9" t="str">
        <f aca="false">HYPERLINK("www.xal.cat/docs/protocol/RADIO_VIC.pdf","Consulta")</f>
        <v>Consulta</v>
      </c>
      <c r="E191" s="10"/>
      <c r="F191" s="31"/>
      <c r="G191" s="31"/>
    </row>
    <row r="192" customFormat="false" ht="15.75" hidden="false" customHeight="true" outlineLevel="0" collapsed="false">
      <c r="A192" s="45" t="s">
        <v>541</v>
      </c>
      <c r="B192" s="22" t="s">
        <v>542</v>
      </c>
      <c r="C192" s="23" t="s">
        <v>543</v>
      </c>
      <c r="D192" s="14"/>
      <c r="E192" s="10"/>
      <c r="F192" s="31"/>
      <c r="G192" s="31"/>
    </row>
    <row r="193" customFormat="false" ht="15.75" hidden="false" customHeight="true" outlineLevel="0" collapsed="false">
      <c r="A193" s="45" t="s">
        <v>544</v>
      </c>
      <c r="B193" s="46" t="s">
        <v>545</v>
      </c>
      <c r="C193" s="23" t="s">
        <v>546</v>
      </c>
      <c r="D193" s="9" t="str">
        <f aca="false">HYPERLINK("http://www.xal.cat/docs/protocol/RADIO_VILAFANT.pdf","Consulta")</f>
        <v>Consulta</v>
      </c>
      <c r="E193" s="10"/>
      <c r="F193" s="31"/>
      <c r="G193" s="31"/>
    </row>
    <row r="194" customFormat="false" ht="15.75" hidden="false" customHeight="true" outlineLevel="0" collapsed="false">
      <c r="A194" s="45" t="s">
        <v>547</v>
      </c>
      <c r="B194" s="22" t="s">
        <v>548</v>
      </c>
      <c r="C194" s="23" t="s">
        <v>549</v>
      </c>
      <c r="D194" s="9" t="str">
        <f aca="false">HYPERLINK("www.xal.cat/docs/protocol/RADIO_VILA_SACRA.pdf","Consulta")</f>
        <v>Consulta</v>
      </c>
      <c r="E194" s="10"/>
      <c r="F194" s="31"/>
      <c r="G194" s="31"/>
    </row>
    <row r="195" customFormat="false" ht="15.75" hidden="false" customHeight="true" outlineLevel="0" collapsed="false">
      <c r="A195" s="45" t="s">
        <v>550</v>
      </c>
      <c r="B195" s="7" t="s">
        <v>551</v>
      </c>
      <c r="C195" s="23" t="s">
        <v>93</v>
      </c>
      <c r="D195" s="9" t="str">
        <f aca="false">HYPERLINK("www.xal.cat/docs/protocol/PENEDES_TV.pdf","Consulta")</f>
        <v>Consulta</v>
      </c>
      <c r="E195" s="10"/>
      <c r="F195" s="31"/>
      <c r="G195" s="31"/>
    </row>
    <row r="196" customFormat="false" ht="15.75" hidden="false" customHeight="true" outlineLevel="0" collapsed="false">
      <c r="A196" s="45" t="s">
        <v>552</v>
      </c>
      <c r="B196" s="46" t="s">
        <v>553</v>
      </c>
      <c r="C196" s="23" t="s">
        <v>554</v>
      </c>
      <c r="D196" s="9" t="str">
        <f aca="false">HYPERLINK("RADIO_VILASSAR_DE_DALT.pdf","Consulta")</f>
        <v>Consulta</v>
      </c>
      <c r="E196" s="10"/>
      <c r="F196" s="31"/>
      <c r="G196" s="31"/>
    </row>
    <row r="197" customFormat="false" ht="15.75" hidden="false" customHeight="true" outlineLevel="0" collapsed="false">
      <c r="A197" s="45" t="s">
        <v>555</v>
      </c>
      <c r="B197" s="46" t="s">
        <v>556</v>
      </c>
      <c r="C197" s="23" t="s">
        <v>557</v>
      </c>
      <c r="D197" s="9" t="str">
        <f aca="false">HYPERLINK("www.xal.cat/docs/protocol/RADIO_VITAMENIA.pdf","Consulta")</f>
        <v>Consulta</v>
      </c>
      <c r="E197" s="10"/>
      <c r="F197" s="31"/>
      <c r="G197" s="31"/>
    </row>
    <row r="198" customFormat="false" ht="15.75" hidden="false" customHeight="true" outlineLevel="0" collapsed="false">
      <c r="A198" s="45" t="s">
        <v>558</v>
      </c>
      <c r="B198" s="22" t="s">
        <v>559</v>
      </c>
      <c r="C198" s="23" t="s">
        <v>560</v>
      </c>
      <c r="D198" s="9" t="str">
        <f aca="false">HYPERLINK("www.xal.cat/docs/protocol/RADIO_VOLTREGA.pdf","Consulta")</f>
        <v>Consulta</v>
      </c>
      <c r="E198" s="10"/>
      <c r="F198" s="31"/>
      <c r="G198" s="31"/>
    </row>
    <row r="199" customFormat="false" ht="15.75" hidden="false" customHeight="true" outlineLevel="0" collapsed="false">
      <c r="A199" s="45" t="s">
        <v>561</v>
      </c>
      <c r="B199" s="46" t="s">
        <v>562</v>
      </c>
      <c r="C199" s="23" t="s">
        <v>563</v>
      </c>
      <c r="D199" s="9" t="str">
        <f aca="false">HYPERLINK("www.xal.cat/docs/protocol/RODA_DE_BERA.pdf","Consulta")</f>
        <v>Consulta</v>
      </c>
      <c r="E199" s="10"/>
      <c r="F199" s="31"/>
      <c r="G199" s="31"/>
    </row>
    <row r="200" customFormat="false" ht="15.75" hidden="false" customHeight="true" outlineLevel="0" collapsed="false">
      <c r="A200" s="45" t="s">
        <v>564</v>
      </c>
      <c r="B200" s="22" t="s">
        <v>565</v>
      </c>
      <c r="C200" s="23" t="s">
        <v>566</v>
      </c>
      <c r="D200" s="14"/>
      <c r="E200" s="10"/>
      <c r="F200" s="31"/>
      <c r="G200" s="31"/>
    </row>
    <row r="201" customFormat="false" ht="15.75" hidden="false" customHeight="true" outlineLevel="0" collapsed="false">
      <c r="A201" s="45" t="s">
        <v>567</v>
      </c>
      <c r="B201" s="46" t="s">
        <v>568</v>
      </c>
      <c r="C201" s="23" t="s">
        <v>569</v>
      </c>
      <c r="D201" s="9" t="str">
        <f aca="false">HYPERLINK("www.xal.cat/docs/protocol/SELVA_FM.pdf","Consulta")</f>
        <v>Consulta</v>
      </c>
      <c r="E201" s="10"/>
      <c r="F201" s="31"/>
      <c r="G201" s="31"/>
    </row>
    <row r="202" customFormat="false" ht="15.75" hidden="false" customHeight="true" outlineLevel="0" collapsed="false">
      <c r="A202" s="45" t="s">
        <v>570</v>
      </c>
      <c r="B202" s="22" t="s">
        <v>571</v>
      </c>
      <c r="C202" s="23" t="s">
        <v>572</v>
      </c>
      <c r="D202" s="9" t="str">
        <f aca="false">HYPERLINK("www.xal.cat/docs/protocol/SOLSONA_FM.pdf","Consulta")</f>
        <v>Consulta</v>
      </c>
      <c r="E202" s="10"/>
      <c r="F202" s="31"/>
      <c r="G202" s="31"/>
    </row>
    <row r="203" customFormat="false" ht="15.75" hidden="false" customHeight="true" outlineLevel="0" collapsed="false">
      <c r="A203" s="50" t="s">
        <v>573</v>
      </c>
      <c r="B203" s="27" t="s">
        <v>574</v>
      </c>
      <c r="C203" s="28" t="s">
        <v>575</v>
      </c>
      <c r="D203" s="9" t="str">
        <f aca="false">HYPERLINK("www.xal.cat/docs/protocol/SOLSONA_FM.pdf","Consulta")</f>
        <v>Consulta</v>
      </c>
      <c r="E203" s="10"/>
      <c r="F203" s="31"/>
      <c r="G203" s="31"/>
    </row>
    <row r="204" customFormat="false" ht="15.75" hidden="false" customHeight="true" outlineLevel="0" collapsed="false">
      <c r="A204" s="45" t="s">
        <v>576</v>
      </c>
      <c r="B204" s="22" t="s">
        <v>577</v>
      </c>
      <c r="C204" s="23" t="s">
        <v>578</v>
      </c>
      <c r="D204" s="9" t="str">
        <f aca="false">HYPERLINK("www.xal.cat/docs/protocol/P_PARTIC_UA1_LLEIDA.pdf","Consulta")</f>
        <v>Consulta</v>
      </c>
      <c r="E204" s="10"/>
      <c r="F204" s="31"/>
      <c r="G204" s="31"/>
    </row>
    <row r="205" customFormat="false" ht="15.75" hidden="false" customHeight="true" outlineLevel="0" collapsed="false">
      <c r="A205" s="45" t="s">
        <v>579</v>
      </c>
      <c r="B205" s="22" t="s">
        <v>580</v>
      </c>
      <c r="C205" s="23" t="s">
        <v>581</v>
      </c>
      <c r="D205" s="9" t="str">
        <f aca="false">HYPERLINK("www.xal.cat/docs/protocol/VACARISSES_RADIO.pdf","Consulta")</f>
        <v>Consulta</v>
      </c>
      <c r="E205" s="10"/>
      <c r="F205" s="31"/>
      <c r="G205" s="31"/>
    </row>
    <row r="206" customFormat="false" ht="15.75" hidden="false" customHeight="true" outlineLevel="0" collapsed="false">
      <c r="A206" s="45" t="s">
        <v>582</v>
      </c>
      <c r="B206" s="22" t="s">
        <v>583</v>
      </c>
      <c r="C206" s="23" t="s">
        <v>584</v>
      </c>
      <c r="D206" s="9" t="str">
        <f aca="false">HYPERLINK("www.xal.cat/docs/protocol/VILASSAR_RADIO.pdf","Consulta")</f>
        <v>Consulta</v>
      </c>
      <c r="E206" s="10"/>
      <c r="F206" s="31"/>
      <c r="G206" s="31"/>
    </row>
    <row r="207" customFormat="false" ht="15.75" hidden="false" customHeight="true" outlineLevel="0" collapsed="false">
      <c r="E207" s="10"/>
      <c r="F207" s="31"/>
      <c r="G207" s="31"/>
    </row>
    <row r="208" customFormat="false" ht="15.75" hidden="false" customHeight="true" outlineLevel="0" collapsed="false">
      <c r="E208" s="10"/>
      <c r="F208" s="31"/>
      <c r="G208" s="31"/>
    </row>
    <row r="209" customFormat="false" ht="15.75" hidden="false" customHeight="true" outlineLevel="0" collapsed="false">
      <c r="E209" s="10"/>
      <c r="F209" s="31"/>
      <c r="G209" s="31"/>
    </row>
    <row r="210" customFormat="false" ht="15.75" hidden="false" customHeight="true" outlineLevel="0" collapsed="false">
      <c r="E210" s="10"/>
      <c r="F210" s="31"/>
      <c r="G210" s="31"/>
    </row>
    <row r="211" customFormat="false" ht="15.75" hidden="false" customHeight="true" outlineLevel="0" collapsed="false">
      <c r="E211" s="10"/>
      <c r="F211" s="31"/>
      <c r="G211" s="31"/>
    </row>
    <row r="212" customFormat="false" ht="15.75" hidden="false" customHeight="true" outlineLevel="0" collapsed="false">
      <c r="E212" s="10"/>
      <c r="F212" s="31"/>
      <c r="G212" s="31"/>
    </row>
    <row r="213" customFormat="false" ht="15.75" hidden="false" customHeight="true" outlineLevel="0" collapsed="false">
      <c r="E213" s="10"/>
      <c r="F213" s="31"/>
      <c r="G213" s="31"/>
    </row>
    <row r="214" customFormat="false" ht="15.75" hidden="false" customHeight="true" outlineLevel="0" collapsed="false">
      <c r="E214" s="10"/>
      <c r="F214" s="31"/>
      <c r="G214" s="31"/>
    </row>
    <row r="215" customFormat="false" ht="15.75" hidden="false" customHeight="true" outlineLevel="0" collapsed="false">
      <c r="E215" s="10"/>
      <c r="F215" s="31"/>
      <c r="G215" s="31"/>
    </row>
    <row r="216" customFormat="false" ht="15.75" hidden="false" customHeight="true" outlineLevel="0" collapsed="false">
      <c r="E216" s="10"/>
      <c r="F216" s="31"/>
      <c r="G216" s="31"/>
    </row>
    <row r="217" customFormat="false" ht="15.75" hidden="false" customHeight="true" outlineLevel="0" collapsed="false">
      <c r="E217" s="10"/>
      <c r="F217" s="31"/>
      <c r="G217" s="31"/>
    </row>
    <row r="218" customFormat="false" ht="15.75" hidden="false" customHeight="true" outlineLevel="0" collapsed="false">
      <c r="E218" s="10"/>
      <c r="F218" s="31"/>
      <c r="G218" s="31"/>
    </row>
    <row r="219" customFormat="false" ht="15.75" hidden="false" customHeight="true" outlineLevel="0" collapsed="false">
      <c r="E219" s="10"/>
      <c r="F219" s="31"/>
      <c r="G219" s="31"/>
    </row>
    <row r="220" customFormat="false" ht="15.75" hidden="false" customHeight="true" outlineLevel="0" collapsed="false">
      <c r="E220" s="10"/>
      <c r="F220" s="31"/>
      <c r="G220" s="31"/>
    </row>
    <row r="221" customFormat="false" ht="15.75" hidden="false" customHeight="true" outlineLevel="0" collapsed="false">
      <c r="E221" s="10"/>
      <c r="F221" s="31"/>
      <c r="G221" s="31"/>
    </row>
    <row r="222" customFormat="false" ht="15.75" hidden="false" customHeight="true" outlineLevel="0" collapsed="false">
      <c r="E222" s="10"/>
      <c r="F222" s="31"/>
      <c r="G222" s="31"/>
    </row>
    <row r="223" customFormat="false" ht="15.75" hidden="false" customHeight="true" outlineLevel="0" collapsed="false">
      <c r="E223" s="10"/>
      <c r="F223" s="31"/>
      <c r="G223" s="31"/>
    </row>
    <row r="224" customFormat="false" ht="15.75" hidden="false" customHeight="true" outlineLevel="0" collapsed="false">
      <c r="E224" s="10"/>
    </row>
    <row r="225" customFormat="false" ht="15.75" hidden="false" customHeight="true" outlineLevel="0" collapsed="false">
      <c r="E225" s="10"/>
    </row>
    <row r="226" customFormat="false" ht="15.75" hidden="false" customHeight="true" outlineLevel="0" collapsed="false">
      <c r="E226" s="10"/>
    </row>
    <row r="227" customFormat="false" ht="15.75" hidden="false" customHeight="true" outlineLevel="0" collapsed="false">
      <c r="E227" s="10"/>
    </row>
    <row r="228" customFormat="false" ht="15.75" hidden="false" customHeight="true" outlineLevel="0" collapsed="false">
      <c r="E228" s="10"/>
    </row>
    <row r="229" customFormat="false" ht="15.75" hidden="false" customHeight="true" outlineLevel="0" collapsed="false">
      <c r="E229" s="10"/>
    </row>
    <row r="230" customFormat="false" ht="15.75" hidden="false" customHeight="true" outlineLevel="0" collapsed="false">
      <c r="E230" s="10"/>
    </row>
    <row r="231" customFormat="false" ht="15.75" hidden="false" customHeight="true" outlineLevel="0" collapsed="false">
      <c r="E231" s="10"/>
    </row>
    <row r="232" customFormat="false" ht="15.75" hidden="false" customHeight="true" outlineLevel="0" collapsed="false">
      <c r="E232" s="10"/>
    </row>
    <row r="233" customFormat="false" ht="15.75" hidden="false" customHeight="true" outlineLevel="0" collapsed="false">
      <c r="E233" s="10"/>
    </row>
    <row r="234" customFormat="false" ht="15.75" hidden="false" customHeight="true" outlineLevel="0" collapsed="false">
      <c r="E234" s="10"/>
    </row>
    <row r="235" customFormat="false" ht="15.75" hidden="false" customHeight="true" outlineLevel="0" collapsed="false">
      <c r="E235" s="10"/>
    </row>
    <row r="236" customFormat="false" ht="15.75" hidden="false" customHeight="true" outlineLevel="0" collapsed="false">
      <c r="E236" s="10"/>
    </row>
    <row r="237" customFormat="false" ht="15.75" hidden="false" customHeight="true" outlineLevel="0" collapsed="false">
      <c r="E237" s="10"/>
    </row>
    <row r="238" customFormat="false" ht="15.75" hidden="false" customHeight="true" outlineLevel="0" collapsed="false">
      <c r="E238" s="10"/>
    </row>
    <row r="239" customFormat="false" ht="15.75" hidden="false" customHeight="true" outlineLevel="0" collapsed="false">
      <c r="E239" s="10"/>
    </row>
    <row r="240" customFormat="false" ht="15.75" hidden="false" customHeight="true" outlineLevel="0" collapsed="false">
      <c r="E240" s="10"/>
    </row>
    <row r="241" customFormat="false" ht="15.75" hidden="false" customHeight="true" outlineLevel="0" collapsed="false">
      <c r="E241" s="10"/>
    </row>
    <row r="242" customFormat="false" ht="15.75" hidden="false" customHeight="true" outlineLevel="0" collapsed="false">
      <c r="E242" s="10"/>
    </row>
    <row r="243" customFormat="false" ht="15.75" hidden="false" customHeight="true" outlineLevel="0" collapsed="false">
      <c r="E243" s="10"/>
    </row>
    <row r="244" customFormat="false" ht="15.75" hidden="false" customHeight="true" outlineLevel="0" collapsed="false">
      <c r="E244" s="10"/>
    </row>
    <row r="245" customFormat="false" ht="15.75" hidden="false" customHeight="true" outlineLevel="0" collapsed="false">
      <c r="E245" s="10"/>
    </row>
    <row r="246" customFormat="false" ht="15.75" hidden="false" customHeight="true" outlineLevel="0" collapsed="false">
      <c r="E246" s="10"/>
    </row>
    <row r="247" customFormat="false" ht="15.75" hidden="false" customHeight="true" outlineLevel="0" collapsed="false">
      <c r="E247" s="10"/>
    </row>
    <row r="248" customFormat="false" ht="15.75" hidden="false" customHeight="true" outlineLevel="0" collapsed="false">
      <c r="E248" s="10"/>
    </row>
    <row r="249" customFormat="false" ht="15.75" hidden="false" customHeight="true" outlineLevel="0" collapsed="false">
      <c r="E249" s="10"/>
    </row>
    <row r="250" customFormat="false" ht="15.75" hidden="false" customHeight="true" outlineLevel="0" collapsed="false">
      <c r="E250" s="10"/>
    </row>
    <row r="251" customFormat="false" ht="15.75" hidden="false" customHeight="true" outlineLevel="0" collapsed="false">
      <c r="E251" s="10"/>
    </row>
    <row r="252" customFormat="false" ht="15.75" hidden="false" customHeight="true" outlineLevel="0" collapsed="false">
      <c r="E252" s="10"/>
    </row>
    <row r="253" customFormat="false" ht="15.75" hidden="false" customHeight="true" outlineLevel="0" collapsed="false">
      <c r="E253" s="10"/>
    </row>
    <row r="254" customFormat="false" ht="15.75" hidden="false" customHeight="true" outlineLevel="0" collapsed="false">
      <c r="E254" s="10"/>
    </row>
    <row r="255" customFormat="false" ht="15.75" hidden="false" customHeight="true" outlineLevel="0" collapsed="false">
      <c r="E255" s="10"/>
    </row>
    <row r="256" customFormat="false" ht="15.75" hidden="false" customHeight="true" outlineLevel="0" collapsed="false">
      <c r="E256" s="10"/>
    </row>
    <row r="257" customFormat="false" ht="15.75" hidden="false" customHeight="true" outlineLevel="0" collapsed="false">
      <c r="E257" s="10"/>
    </row>
    <row r="258" customFormat="false" ht="15.75" hidden="false" customHeight="true" outlineLevel="0" collapsed="false">
      <c r="E258" s="10"/>
    </row>
    <row r="259" customFormat="false" ht="15.75" hidden="false" customHeight="true" outlineLevel="0" collapsed="false">
      <c r="E259" s="10"/>
    </row>
    <row r="260" customFormat="false" ht="15.75" hidden="false" customHeight="true" outlineLevel="0" collapsed="false">
      <c r="E260" s="10"/>
    </row>
    <row r="261" customFormat="false" ht="15.75" hidden="false" customHeight="true" outlineLevel="0" collapsed="false">
      <c r="E261" s="10"/>
    </row>
    <row r="262" customFormat="false" ht="15.75" hidden="false" customHeight="true" outlineLevel="0" collapsed="false">
      <c r="E262" s="10"/>
    </row>
    <row r="263" customFormat="false" ht="15.75" hidden="false" customHeight="true" outlineLevel="0" collapsed="false">
      <c r="E263" s="10"/>
    </row>
    <row r="264" customFormat="false" ht="15.75" hidden="false" customHeight="true" outlineLevel="0" collapsed="false">
      <c r="E264" s="10"/>
    </row>
    <row r="265" customFormat="false" ht="15.75" hidden="false" customHeight="true" outlineLevel="0" collapsed="false">
      <c r="E265" s="10"/>
    </row>
    <row r="266" customFormat="false" ht="15.75" hidden="false" customHeight="true" outlineLevel="0" collapsed="false">
      <c r="E266" s="10"/>
    </row>
    <row r="267" customFormat="false" ht="15.75" hidden="false" customHeight="true" outlineLevel="0" collapsed="false">
      <c r="E267" s="10"/>
    </row>
    <row r="268" customFormat="false" ht="15.75" hidden="false" customHeight="true" outlineLevel="0" collapsed="false">
      <c r="E268" s="10"/>
    </row>
    <row r="269" customFormat="false" ht="15.75" hidden="false" customHeight="true" outlineLevel="0" collapsed="false">
      <c r="E269" s="10"/>
    </row>
    <row r="270" customFormat="false" ht="15.75" hidden="false" customHeight="true" outlineLevel="0" collapsed="false">
      <c r="E270" s="10"/>
    </row>
    <row r="271" customFormat="false" ht="15.75" hidden="false" customHeight="true" outlineLevel="0" collapsed="false">
      <c r="E271" s="10"/>
    </row>
    <row r="272" customFormat="false" ht="15.75" hidden="false" customHeight="true" outlineLevel="0" collapsed="false">
      <c r="E272" s="10"/>
    </row>
    <row r="273" customFormat="false" ht="15.75" hidden="false" customHeight="true" outlineLevel="0" collapsed="false">
      <c r="E273" s="10"/>
    </row>
    <row r="274" customFormat="false" ht="15.75" hidden="false" customHeight="true" outlineLevel="0" collapsed="false">
      <c r="E274" s="10"/>
    </row>
    <row r="275" customFormat="false" ht="15.75" hidden="false" customHeight="true" outlineLevel="0" collapsed="false">
      <c r="E275" s="10"/>
    </row>
    <row r="276" customFormat="false" ht="15.75" hidden="false" customHeight="true" outlineLevel="0" collapsed="false">
      <c r="E276" s="10"/>
    </row>
    <row r="277" customFormat="false" ht="15.75" hidden="false" customHeight="true" outlineLevel="0" collapsed="false">
      <c r="E277" s="10"/>
    </row>
    <row r="278" customFormat="false" ht="15.75" hidden="false" customHeight="true" outlineLevel="0" collapsed="false">
      <c r="E278" s="10"/>
    </row>
    <row r="279" customFormat="false" ht="15.75" hidden="false" customHeight="true" outlineLevel="0" collapsed="false">
      <c r="E279" s="10"/>
    </row>
    <row r="280" customFormat="false" ht="15.75" hidden="false" customHeight="true" outlineLevel="0" collapsed="false">
      <c r="E280" s="10"/>
    </row>
    <row r="281" customFormat="false" ht="15.75" hidden="false" customHeight="true" outlineLevel="0" collapsed="false">
      <c r="E281" s="10"/>
    </row>
    <row r="282" customFormat="false" ht="15.75" hidden="false" customHeight="true" outlineLevel="0" collapsed="false">
      <c r="E282" s="10"/>
    </row>
    <row r="283" customFormat="false" ht="15.75" hidden="false" customHeight="true" outlineLevel="0" collapsed="false">
      <c r="E283" s="10"/>
    </row>
    <row r="284" customFormat="false" ht="15.75" hidden="false" customHeight="true" outlineLevel="0" collapsed="false">
      <c r="E284" s="10"/>
    </row>
    <row r="285" customFormat="false" ht="15.75" hidden="false" customHeight="true" outlineLevel="0" collapsed="false">
      <c r="E285" s="10"/>
    </row>
    <row r="286" customFormat="false" ht="15.75" hidden="false" customHeight="true" outlineLevel="0" collapsed="false">
      <c r="E286" s="10"/>
    </row>
    <row r="287" customFormat="false" ht="15.75" hidden="false" customHeight="true" outlineLevel="0" collapsed="false">
      <c r="E287" s="10"/>
    </row>
    <row r="288" customFormat="false" ht="15.75" hidden="false" customHeight="true" outlineLevel="0" collapsed="false">
      <c r="E288" s="10"/>
    </row>
    <row r="289" customFormat="false" ht="15.75" hidden="false" customHeight="true" outlineLevel="0" collapsed="false">
      <c r="E289" s="10"/>
    </row>
    <row r="290" customFormat="false" ht="15.75" hidden="false" customHeight="true" outlineLevel="0" collapsed="false">
      <c r="E290" s="10"/>
    </row>
    <row r="291" customFormat="false" ht="15.75" hidden="false" customHeight="true" outlineLevel="0" collapsed="false">
      <c r="E291" s="10"/>
    </row>
    <row r="292" customFormat="false" ht="15.75" hidden="false" customHeight="true" outlineLevel="0" collapsed="false">
      <c r="E292" s="10"/>
    </row>
    <row r="293" customFormat="false" ht="15.75" hidden="false" customHeight="true" outlineLevel="0" collapsed="false">
      <c r="E293" s="10"/>
    </row>
    <row r="294" customFormat="false" ht="15.75" hidden="false" customHeight="true" outlineLevel="0" collapsed="false">
      <c r="E294" s="10"/>
    </row>
    <row r="295" customFormat="false" ht="15.75" hidden="false" customHeight="true" outlineLevel="0" collapsed="false">
      <c r="E295" s="10"/>
    </row>
    <row r="296" customFormat="false" ht="15.75" hidden="false" customHeight="true" outlineLevel="0" collapsed="false">
      <c r="E296" s="10"/>
    </row>
    <row r="297" customFormat="false" ht="15.75" hidden="false" customHeight="true" outlineLevel="0" collapsed="false">
      <c r="E297" s="10"/>
    </row>
    <row r="298" customFormat="false" ht="15.75" hidden="false" customHeight="true" outlineLevel="0" collapsed="false">
      <c r="E298" s="10"/>
    </row>
    <row r="299" customFormat="false" ht="15.75" hidden="false" customHeight="true" outlineLevel="0" collapsed="false">
      <c r="E299" s="10"/>
    </row>
    <row r="300" customFormat="false" ht="15.75" hidden="false" customHeight="true" outlineLevel="0" collapsed="false">
      <c r="E300" s="10"/>
    </row>
    <row r="301" customFormat="false" ht="15.75" hidden="false" customHeight="true" outlineLevel="0" collapsed="false">
      <c r="E301" s="10"/>
    </row>
    <row r="302" customFormat="false" ht="15.75" hidden="false" customHeight="true" outlineLevel="0" collapsed="false">
      <c r="E302" s="10"/>
    </row>
    <row r="303" customFormat="false" ht="15.75" hidden="false" customHeight="true" outlineLevel="0" collapsed="false">
      <c r="E303" s="10"/>
    </row>
    <row r="304" customFormat="false" ht="15.75" hidden="false" customHeight="true" outlineLevel="0" collapsed="false">
      <c r="E304" s="10"/>
    </row>
    <row r="305" customFormat="false" ht="15.75" hidden="false" customHeight="true" outlineLevel="0" collapsed="false">
      <c r="E305" s="10"/>
    </row>
    <row r="306" customFormat="false" ht="15.75" hidden="false" customHeight="true" outlineLevel="0" collapsed="false">
      <c r="E306" s="10"/>
    </row>
    <row r="307" customFormat="false" ht="15.75" hidden="false" customHeight="true" outlineLevel="0" collapsed="false">
      <c r="E307" s="10"/>
    </row>
    <row r="308" customFormat="false" ht="15.75" hidden="false" customHeight="true" outlineLevel="0" collapsed="false">
      <c r="E308" s="10"/>
    </row>
    <row r="309" customFormat="false" ht="15.75" hidden="false" customHeight="true" outlineLevel="0" collapsed="false">
      <c r="E309" s="10"/>
    </row>
    <row r="310" customFormat="false" ht="15.75" hidden="false" customHeight="true" outlineLevel="0" collapsed="false">
      <c r="E310" s="10"/>
    </row>
    <row r="311" customFormat="false" ht="15.75" hidden="false" customHeight="true" outlineLevel="0" collapsed="false">
      <c r="E311" s="10"/>
    </row>
    <row r="312" customFormat="false" ht="15.75" hidden="false" customHeight="true" outlineLevel="0" collapsed="false">
      <c r="E312" s="10"/>
    </row>
    <row r="313" customFormat="false" ht="15.75" hidden="false" customHeight="true" outlineLevel="0" collapsed="false">
      <c r="E313" s="10"/>
    </row>
    <row r="314" customFormat="false" ht="15.75" hidden="false" customHeight="true" outlineLevel="0" collapsed="false">
      <c r="E314" s="10"/>
    </row>
    <row r="315" customFormat="false" ht="15.75" hidden="false" customHeight="true" outlineLevel="0" collapsed="false">
      <c r="E315" s="10"/>
    </row>
    <row r="316" customFormat="false" ht="15.75" hidden="false" customHeight="true" outlineLevel="0" collapsed="false">
      <c r="E316" s="10"/>
    </row>
    <row r="317" customFormat="false" ht="15.75" hidden="false" customHeight="true" outlineLevel="0" collapsed="false">
      <c r="E317" s="10"/>
    </row>
    <row r="318" customFormat="false" ht="15.75" hidden="false" customHeight="true" outlineLevel="0" collapsed="false">
      <c r="E318" s="10"/>
    </row>
    <row r="319" customFormat="false" ht="15.75" hidden="false" customHeight="true" outlineLevel="0" collapsed="false">
      <c r="E319" s="10"/>
    </row>
    <row r="320" customFormat="false" ht="15.75" hidden="false" customHeight="true" outlineLevel="0" collapsed="false">
      <c r="E320" s="10"/>
    </row>
    <row r="321" customFormat="false" ht="15.75" hidden="false" customHeight="true" outlineLevel="0" collapsed="false">
      <c r="E321" s="10"/>
    </row>
    <row r="322" customFormat="false" ht="15.75" hidden="false" customHeight="true" outlineLevel="0" collapsed="false">
      <c r="E322" s="10"/>
    </row>
    <row r="323" customFormat="false" ht="15.75" hidden="false" customHeight="true" outlineLevel="0" collapsed="false">
      <c r="E323" s="10"/>
    </row>
    <row r="324" customFormat="false" ht="15.75" hidden="false" customHeight="true" outlineLevel="0" collapsed="false">
      <c r="E324" s="10"/>
    </row>
    <row r="325" customFormat="false" ht="15.75" hidden="false" customHeight="true" outlineLevel="0" collapsed="false">
      <c r="E325" s="10"/>
    </row>
    <row r="326" customFormat="false" ht="15.75" hidden="false" customHeight="true" outlineLevel="0" collapsed="false">
      <c r="E326" s="10"/>
    </row>
    <row r="327" customFormat="false" ht="15.75" hidden="false" customHeight="true" outlineLevel="0" collapsed="false">
      <c r="E327" s="10"/>
    </row>
    <row r="328" customFormat="false" ht="15.75" hidden="false" customHeight="true" outlineLevel="0" collapsed="false">
      <c r="E328" s="10"/>
    </row>
    <row r="329" customFormat="false" ht="15.75" hidden="false" customHeight="true" outlineLevel="0" collapsed="false">
      <c r="E329" s="10"/>
    </row>
    <row r="330" customFormat="false" ht="15.75" hidden="false" customHeight="true" outlineLevel="0" collapsed="false">
      <c r="E330" s="10"/>
    </row>
    <row r="331" customFormat="false" ht="15.75" hidden="false" customHeight="true" outlineLevel="0" collapsed="false">
      <c r="E331" s="10"/>
    </row>
    <row r="332" customFormat="false" ht="15.75" hidden="false" customHeight="true" outlineLevel="0" collapsed="false">
      <c r="E332" s="10"/>
    </row>
    <row r="333" customFormat="false" ht="15.75" hidden="false" customHeight="true" outlineLevel="0" collapsed="false">
      <c r="E333" s="10"/>
    </row>
    <row r="334" customFormat="false" ht="15.75" hidden="false" customHeight="true" outlineLevel="0" collapsed="false">
      <c r="E334" s="10"/>
    </row>
    <row r="335" customFormat="false" ht="15.75" hidden="false" customHeight="true" outlineLevel="0" collapsed="false">
      <c r="E335" s="10"/>
    </row>
    <row r="336" customFormat="false" ht="15.75" hidden="false" customHeight="true" outlineLevel="0" collapsed="false">
      <c r="E336" s="10"/>
    </row>
    <row r="337" customFormat="false" ht="15.75" hidden="false" customHeight="true" outlineLevel="0" collapsed="false">
      <c r="E337" s="10"/>
    </row>
    <row r="338" customFormat="false" ht="15.75" hidden="false" customHeight="true" outlineLevel="0" collapsed="false">
      <c r="E338" s="10"/>
    </row>
    <row r="339" customFormat="false" ht="15.75" hidden="false" customHeight="true" outlineLevel="0" collapsed="false">
      <c r="E339" s="10"/>
    </row>
    <row r="340" customFormat="false" ht="15.75" hidden="false" customHeight="true" outlineLevel="0" collapsed="false">
      <c r="E340" s="10"/>
    </row>
    <row r="341" customFormat="false" ht="15.75" hidden="false" customHeight="true" outlineLevel="0" collapsed="false">
      <c r="E341" s="10"/>
    </row>
    <row r="342" customFormat="false" ht="15.75" hidden="false" customHeight="true" outlineLevel="0" collapsed="false">
      <c r="E342" s="10"/>
    </row>
    <row r="343" customFormat="false" ht="15.75" hidden="false" customHeight="true" outlineLevel="0" collapsed="false">
      <c r="E343" s="10"/>
    </row>
    <row r="344" customFormat="false" ht="15.75" hidden="false" customHeight="true" outlineLevel="0" collapsed="false">
      <c r="E344" s="10"/>
    </row>
    <row r="345" customFormat="false" ht="15.75" hidden="false" customHeight="true" outlineLevel="0" collapsed="false">
      <c r="E345" s="10"/>
    </row>
    <row r="346" customFormat="false" ht="15.75" hidden="false" customHeight="true" outlineLevel="0" collapsed="false">
      <c r="E346" s="10"/>
    </row>
    <row r="347" customFormat="false" ht="15.75" hidden="false" customHeight="true" outlineLevel="0" collapsed="false">
      <c r="E347" s="10"/>
    </row>
    <row r="348" customFormat="false" ht="15.75" hidden="false" customHeight="true" outlineLevel="0" collapsed="false">
      <c r="E348" s="10"/>
    </row>
    <row r="349" customFormat="false" ht="15.75" hidden="false" customHeight="true" outlineLevel="0" collapsed="false">
      <c r="E349" s="10"/>
    </row>
    <row r="350" customFormat="false" ht="15.75" hidden="false" customHeight="true" outlineLevel="0" collapsed="false">
      <c r="E350" s="10"/>
    </row>
    <row r="351" customFormat="false" ht="15.75" hidden="false" customHeight="true" outlineLevel="0" collapsed="false">
      <c r="E351" s="10"/>
    </row>
    <row r="352" customFormat="false" ht="15.75" hidden="false" customHeight="true" outlineLevel="0" collapsed="false">
      <c r="E352" s="10"/>
    </row>
    <row r="353" customFormat="false" ht="15.75" hidden="false" customHeight="true" outlineLevel="0" collapsed="false">
      <c r="E353" s="10"/>
    </row>
    <row r="354" customFormat="false" ht="15.75" hidden="false" customHeight="true" outlineLevel="0" collapsed="false">
      <c r="E354" s="10"/>
    </row>
    <row r="355" customFormat="false" ht="15.75" hidden="false" customHeight="true" outlineLevel="0" collapsed="false">
      <c r="E355" s="10"/>
    </row>
    <row r="356" customFormat="false" ht="15.75" hidden="false" customHeight="true" outlineLevel="0" collapsed="false">
      <c r="E356" s="10"/>
    </row>
    <row r="357" customFormat="false" ht="15.75" hidden="false" customHeight="true" outlineLevel="0" collapsed="false">
      <c r="E357" s="10"/>
    </row>
    <row r="358" customFormat="false" ht="15.75" hidden="false" customHeight="true" outlineLevel="0" collapsed="false">
      <c r="E358" s="10"/>
    </row>
    <row r="359" customFormat="false" ht="15.75" hidden="false" customHeight="true" outlineLevel="0" collapsed="false">
      <c r="E359" s="10"/>
    </row>
    <row r="360" customFormat="false" ht="15.75" hidden="false" customHeight="true" outlineLevel="0" collapsed="false">
      <c r="E360" s="10"/>
    </row>
    <row r="361" customFormat="false" ht="15.75" hidden="false" customHeight="true" outlineLevel="0" collapsed="false">
      <c r="E361" s="10"/>
    </row>
    <row r="362" customFormat="false" ht="15.75" hidden="false" customHeight="true" outlineLevel="0" collapsed="false">
      <c r="E362" s="10"/>
    </row>
    <row r="363" customFormat="false" ht="15.75" hidden="false" customHeight="true" outlineLevel="0" collapsed="false">
      <c r="E363" s="10"/>
    </row>
    <row r="364" customFormat="false" ht="15.75" hidden="false" customHeight="true" outlineLevel="0" collapsed="false">
      <c r="E364" s="10"/>
    </row>
    <row r="365" customFormat="false" ht="15.75" hidden="false" customHeight="true" outlineLevel="0" collapsed="false">
      <c r="E365" s="10"/>
    </row>
    <row r="366" customFormat="false" ht="15.75" hidden="false" customHeight="true" outlineLevel="0" collapsed="false">
      <c r="E366" s="10"/>
    </row>
    <row r="367" customFormat="false" ht="15.75" hidden="false" customHeight="true" outlineLevel="0" collapsed="false">
      <c r="E367" s="10"/>
    </row>
    <row r="368" customFormat="false" ht="15.75" hidden="false" customHeight="true" outlineLevel="0" collapsed="false">
      <c r="E368" s="10"/>
    </row>
    <row r="369" customFormat="false" ht="15.75" hidden="false" customHeight="true" outlineLevel="0" collapsed="false">
      <c r="E369" s="10"/>
    </row>
    <row r="370" customFormat="false" ht="15.75" hidden="false" customHeight="true" outlineLevel="0" collapsed="false">
      <c r="E370" s="10"/>
    </row>
    <row r="371" customFormat="false" ht="15.75" hidden="false" customHeight="true" outlineLevel="0" collapsed="false">
      <c r="E371" s="10"/>
    </row>
    <row r="372" customFormat="false" ht="15.75" hidden="false" customHeight="true" outlineLevel="0" collapsed="false">
      <c r="E372" s="10"/>
    </row>
    <row r="373" customFormat="false" ht="15.75" hidden="false" customHeight="true" outlineLevel="0" collapsed="false">
      <c r="E373" s="10"/>
    </row>
    <row r="374" customFormat="false" ht="15.75" hidden="false" customHeight="true" outlineLevel="0" collapsed="false">
      <c r="E374" s="10"/>
    </row>
    <row r="375" customFormat="false" ht="15.75" hidden="false" customHeight="true" outlineLevel="0" collapsed="false">
      <c r="E375" s="10"/>
    </row>
    <row r="376" customFormat="false" ht="15.75" hidden="false" customHeight="true" outlineLevel="0" collapsed="false">
      <c r="E376" s="10"/>
    </row>
    <row r="377" customFormat="false" ht="15.75" hidden="false" customHeight="true" outlineLevel="0" collapsed="false">
      <c r="E377" s="10"/>
    </row>
    <row r="378" customFormat="false" ht="15.75" hidden="false" customHeight="true" outlineLevel="0" collapsed="false">
      <c r="E378" s="10"/>
    </row>
    <row r="379" customFormat="false" ht="15.75" hidden="false" customHeight="true" outlineLevel="0" collapsed="false">
      <c r="E379" s="10"/>
    </row>
    <row r="380" customFormat="false" ht="15.75" hidden="false" customHeight="true" outlineLevel="0" collapsed="false">
      <c r="E380" s="10"/>
    </row>
    <row r="381" customFormat="false" ht="15.75" hidden="false" customHeight="true" outlineLevel="0" collapsed="false">
      <c r="E381" s="10"/>
    </row>
    <row r="382" customFormat="false" ht="15.75" hidden="false" customHeight="true" outlineLevel="0" collapsed="false">
      <c r="E382" s="10"/>
    </row>
    <row r="383" customFormat="false" ht="15.75" hidden="false" customHeight="true" outlineLevel="0" collapsed="false">
      <c r="E383" s="10"/>
    </row>
    <row r="384" customFormat="false" ht="15.75" hidden="false" customHeight="true" outlineLevel="0" collapsed="false">
      <c r="E384" s="10"/>
    </row>
    <row r="385" customFormat="false" ht="15.75" hidden="false" customHeight="true" outlineLevel="0" collapsed="false">
      <c r="E385" s="10"/>
    </row>
    <row r="386" customFormat="false" ht="15.75" hidden="false" customHeight="true" outlineLevel="0" collapsed="false">
      <c r="E386" s="10"/>
    </row>
    <row r="387" customFormat="false" ht="15.75" hidden="false" customHeight="true" outlineLevel="0" collapsed="false">
      <c r="E387" s="10"/>
    </row>
    <row r="388" customFormat="false" ht="15.75" hidden="false" customHeight="true" outlineLevel="0" collapsed="false">
      <c r="E388" s="10"/>
    </row>
    <row r="389" customFormat="false" ht="15.75" hidden="false" customHeight="true" outlineLevel="0" collapsed="false">
      <c r="E389" s="10"/>
    </row>
    <row r="390" customFormat="false" ht="15.75" hidden="false" customHeight="true" outlineLevel="0" collapsed="false">
      <c r="E390" s="10"/>
    </row>
    <row r="391" customFormat="false" ht="15.75" hidden="false" customHeight="true" outlineLevel="0" collapsed="false">
      <c r="E391" s="10"/>
    </row>
    <row r="392" customFormat="false" ht="15.75" hidden="false" customHeight="true" outlineLevel="0" collapsed="false">
      <c r="E392" s="10"/>
    </row>
    <row r="393" customFormat="false" ht="15.75" hidden="false" customHeight="true" outlineLevel="0" collapsed="false">
      <c r="E393" s="10"/>
    </row>
    <row r="394" customFormat="false" ht="15.75" hidden="false" customHeight="true" outlineLevel="0" collapsed="false">
      <c r="E394" s="10"/>
    </row>
    <row r="395" customFormat="false" ht="15.75" hidden="false" customHeight="true" outlineLevel="0" collapsed="false">
      <c r="E395" s="10"/>
    </row>
    <row r="396" customFormat="false" ht="15.75" hidden="false" customHeight="true" outlineLevel="0" collapsed="false">
      <c r="E396" s="10"/>
    </row>
    <row r="397" customFormat="false" ht="15.75" hidden="false" customHeight="true" outlineLevel="0" collapsed="false">
      <c r="E397" s="10"/>
    </row>
    <row r="398" customFormat="false" ht="15.75" hidden="false" customHeight="true" outlineLevel="0" collapsed="false">
      <c r="E398" s="10"/>
    </row>
    <row r="399" customFormat="false" ht="15.75" hidden="false" customHeight="true" outlineLevel="0" collapsed="false">
      <c r="E399" s="10"/>
    </row>
    <row r="400" customFormat="false" ht="15.75" hidden="false" customHeight="true" outlineLevel="0" collapsed="false">
      <c r="E400" s="10"/>
    </row>
    <row r="401" customFormat="false" ht="15.75" hidden="false" customHeight="true" outlineLevel="0" collapsed="false">
      <c r="E401" s="10"/>
    </row>
    <row r="402" customFormat="false" ht="15.75" hidden="false" customHeight="true" outlineLevel="0" collapsed="false">
      <c r="E402" s="10"/>
    </row>
    <row r="403" customFormat="false" ht="15.75" hidden="false" customHeight="true" outlineLevel="0" collapsed="false">
      <c r="E403" s="10"/>
    </row>
    <row r="404" customFormat="false" ht="15.75" hidden="false" customHeight="true" outlineLevel="0" collapsed="false">
      <c r="E404" s="10"/>
    </row>
    <row r="405" customFormat="false" ht="15.75" hidden="false" customHeight="true" outlineLevel="0" collapsed="false">
      <c r="E405" s="10"/>
    </row>
    <row r="406" customFormat="false" ht="15.75" hidden="false" customHeight="true" outlineLevel="0" collapsed="false">
      <c r="E406" s="10"/>
    </row>
    <row r="407" customFormat="false" ht="15.75" hidden="false" customHeight="true" outlineLevel="0" collapsed="false">
      <c r="E407" s="10"/>
    </row>
    <row r="408" customFormat="false" ht="15.75" hidden="false" customHeight="true" outlineLevel="0" collapsed="false">
      <c r="E408" s="10"/>
    </row>
    <row r="409" customFormat="false" ht="15.75" hidden="false" customHeight="true" outlineLevel="0" collapsed="false">
      <c r="E409" s="10"/>
    </row>
    <row r="410" customFormat="false" ht="15.75" hidden="false" customHeight="true" outlineLevel="0" collapsed="false">
      <c r="E410" s="10"/>
    </row>
    <row r="411" customFormat="false" ht="15.75" hidden="false" customHeight="true" outlineLevel="0" collapsed="false">
      <c r="E411" s="10"/>
    </row>
    <row r="412" customFormat="false" ht="15.75" hidden="false" customHeight="true" outlineLevel="0" collapsed="false">
      <c r="E412" s="10"/>
    </row>
    <row r="413" customFormat="false" ht="15.75" hidden="false" customHeight="true" outlineLevel="0" collapsed="false">
      <c r="E413" s="10"/>
    </row>
    <row r="414" customFormat="false" ht="15.75" hidden="false" customHeight="true" outlineLevel="0" collapsed="false">
      <c r="E414" s="10"/>
    </row>
    <row r="415" customFormat="false" ht="15.75" hidden="false" customHeight="true" outlineLevel="0" collapsed="false">
      <c r="E415" s="10"/>
    </row>
    <row r="416" customFormat="false" ht="15.75" hidden="false" customHeight="true" outlineLevel="0" collapsed="false">
      <c r="E416" s="10"/>
    </row>
    <row r="417" customFormat="false" ht="15.75" hidden="false" customHeight="true" outlineLevel="0" collapsed="false">
      <c r="E417" s="10"/>
    </row>
    <row r="418" customFormat="false" ht="15.75" hidden="false" customHeight="true" outlineLevel="0" collapsed="false">
      <c r="E418" s="10"/>
    </row>
    <row r="419" customFormat="false" ht="15.75" hidden="false" customHeight="true" outlineLevel="0" collapsed="false">
      <c r="E419" s="10"/>
    </row>
    <row r="420" customFormat="false" ht="15.75" hidden="false" customHeight="true" outlineLevel="0" collapsed="false">
      <c r="E420" s="10"/>
    </row>
    <row r="421" customFormat="false" ht="15.75" hidden="false" customHeight="true" outlineLevel="0" collapsed="false">
      <c r="E421" s="10"/>
    </row>
    <row r="422" customFormat="false" ht="15.75" hidden="false" customHeight="true" outlineLevel="0" collapsed="false">
      <c r="E422" s="10"/>
    </row>
    <row r="423" customFormat="false" ht="15.75" hidden="false" customHeight="true" outlineLevel="0" collapsed="false">
      <c r="E423" s="10"/>
    </row>
    <row r="424" customFormat="false" ht="15.75" hidden="false" customHeight="true" outlineLevel="0" collapsed="false">
      <c r="E424" s="10"/>
    </row>
    <row r="425" customFormat="false" ht="15.75" hidden="false" customHeight="true" outlineLevel="0" collapsed="false">
      <c r="E425" s="10"/>
    </row>
    <row r="426" customFormat="false" ht="15.75" hidden="false" customHeight="true" outlineLevel="0" collapsed="false">
      <c r="E426" s="10"/>
    </row>
    <row r="427" customFormat="false" ht="15.75" hidden="false" customHeight="true" outlineLevel="0" collapsed="false">
      <c r="E427" s="10"/>
    </row>
    <row r="428" customFormat="false" ht="15.75" hidden="false" customHeight="true" outlineLevel="0" collapsed="false">
      <c r="E428" s="10"/>
    </row>
    <row r="429" customFormat="false" ht="15.75" hidden="false" customHeight="true" outlineLevel="0" collapsed="false">
      <c r="E429" s="10"/>
    </row>
    <row r="430" customFormat="false" ht="15.75" hidden="false" customHeight="true" outlineLevel="0" collapsed="false">
      <c r="E430" s="10"/>
    </row>
    <row r="431" customFormat="false" ht="15.75" hidden="false" customHeight="true" outlineLevel="0" collapsed="false">
      <c r="E431" s="10"/>
    </row>
    <row r="432" customFormat="false" ht="15.75" hidden="false" customHeight="true" outlineLevel="0" collapsed="false">
      <c r="E432" s="10"/>
    </row>
    <row r="433" customFormat="false" ht="15.75" hidden="false" customHeight="true" outlineLevel="0" collapsed="false">
      <c r="E433" s="10"/>
    </row>
    <row r="434" customFormat="false" ht="15.75" hidden="false" customHeight="true" outlineLevel="0" collapsed="false">
      <c r="E434" s="10"/>
    </row>
    <row r="435" customFormat="false" ht="15.75" hidden="false" customHeight="true" outlineLevel="0" collapsed="false">
      <c r="E435" s="10"/>
    </row>
    <row r="436" customFormat="false" ht="15.75" hidden="false" customHeight="true" outlineLevel="0" collapsed="false">
      <c r="E436" s="10"/>
    </row>
    <row r="437" customFormat="false" ht="15.75" hidden="false" customHeight="true" outlineLevel="0" collapsed="false">
      <c r="E437" s="10"/>
    </row>
    <row r="438" customFormat="false" ht="15.75" hidden="false" customHeight="true" outlineLevel="0" collapsed="false">
      <c r="E438" s="10"/>
    </row>
    <row r="439" customFormat="false" ht="15.75" hidden="false" customHeight="true" outlineLevel="0" collapsed="false">
      <c r="E439" s="10"/>
    </row>
    <row r="440" customFormat="false" ht="15.75" hidden="false" customHeight="true" outlineLevel="0" collapsed="false">
      <c r="E440" s="10"/>
    </row>
    <row r="441" customFormat="false" ht="15.75" hidden="false" customHeight="true" outlineLevel="0" collapsed="false">
      <c r="E441" s="10"/>
    </row>
    <row r="442" customFormat="false" ht="15.75" hidden="false" customHeight="true" outlineLevel="0" collapsed="false">
      <c r="E442" s="10"/>
    </row>
    <row r="443" customFormat="false" ht="15.75" hidden="false" customHeight="true" outlineLevel="0" collapsed="false">
      <c r="E443" s="10"/>
    </row>
    <row r="444" customFormat="false" ht="15.75" hidden="false" customHeight="true" outlineLevel="0" collapsed="false">
      <c r="E444" s="10"/>
    </row>
    <row r="445" customFormat="false" ht="15.75" hidden="false" customHeight="true" outlineLevel="0" collapsed="false">
      <c r="E445" s="10"/>
    </row>
    <row r="446" customFormat="false" ht="15.75" hidden="false" customHeight="true" outlineLevel="0" collapsed="false">
      <c r="E446" s="10"/>
    </row>
    <row r="447" customFormat="false" ht="15.75" hidden="false" customHeight="true" outlineLevel="0" collapsed="false">
      <c r="E447" s="10"/>
    </row>
    <row r="448" customFormat="false" ht="15.75" hidden="false" customHeight="true" outlineLevel="0" collapsed="false">
      <c r="E448" s="10"/>
    </row>
    <row r="449" customFormat="false" ht="15.75" hidden="false" customHeight="true" outlineLevel="0" collapsed="false">
      <c r="E449" s="10"/>
    </row>
    <row r="450" customFormat="false" ht="15.75" hidden="false" customHeight="true" outlineLevel="0" collapsed="false">
      <c r="E450" s="10"/>
    </row>
    <row r="451" customFormat="false" ht="15.75" hidden="false" customHeight="true" outlineLevel="0" collapsed="false">
      <c r="E451" s="10"/>
    </row>
    <row r="452" customFormat="false" ht="15.75" hidden="false" customHeight="true" outlineLevel="0" collapsed="false">
      <c r="E452" s="10"/>
    </row>
    <row r="453" customFormat="false" ht="15.75" hidden="false" customHeight="true" outlineLevel="0" collapsed="false">
      <c r="E453" s="10"/>
    </row>
    <row r="454" customFormat="false" ht="15.75" hidden="false" customHeight="true" outlineLevel="0" collapsed="false">
      <c r="E454" s="10"/>
    </row>
    <row r="455" customFormat="false" ht="15.75" hidden="false" customHeight="true" outlineLevel="0" collapsed="false">
      <c r="E455" s="10"/>
    </row>
    <row r="456" customFormat="false" ht="15.75" hidden="false" customHeight="true" outlineLevel="0" collapsed="false">
      <c r="E456" s="10"/>
    </row>
    <row r="457" customFormat="false" ht="15.75" hidden="false" customHeight="true" outlineLevel="0" collapsed="false">
      <c r="E457" s="10"/>
    </row>
    <row r="458" customFormat="false" ht="15.75" hidden="false" customHeight="true" outlineLevel="0" collapsed="false">
      <c r="E458" s="10"/>
    </row>
    <row r="459" customFormat="false" ht="15.75" hidden="false" customHeight="true" outlineLevel="0" collapsed="false">
      <c r="E459" s="10"/>
    </row>
    <row r="460" customFormat="false" ht="15.75" hidden="false" customHeight="true" outlineLevel="0" collapsed="false">
      <c r="E460" s="10"/>
    </row>
    <row r="461" customFormat="false" ht="15.75" hidden="false" customHeight="true" outlineLevel="0" collapsed="false">
      <c r="E461" s="10"/>
    </row>
    <row r="462" customFormat="false" ht="15.75" hidden="false" customHeight="true" outlineLevel="0" collapsed="false">
      <c r="E462" s="10"/>
    </row>
    <row r="463" customFormat="false" ht="15.75" hidden="false" customHeight="true" outlineLevel="0" collapsed="false">
      <c r="E463" s="10"/>
    </row>
    <row r="464" customFormat="false" ht="15.75" hidden="false" customHeight="true" outlineLevel="0" collapsed="false">
      <c r="E464" s="10"/>
    </row>
    <row r="465" customFormat="false" ht="15.75" hidden="false" customHeight="true" outlineLevel="0" collapsed="false">
      <c r="E465" s="10"/>
    </row>
    <row r="466" customFormat="false" ht="15.75" hidden="false" customHeight="true" outlineLevel="0" collapsed="false">
      <c r="E466" s="10"/>
    </row>
    <row r="467" customFormat="false" ht="15.75" hidden="false" customHeight="true" outlineLevel="0" collapsed="false">
      <c r="E467" s="10"/>
    </row>
    <row r="468" customFormat="false" ht="15.75" hidden="false" customHeight="true" outlineLevel="0" collapsed="false">
      <c r="E468" s="10"/>
    </row>
    <row r="469" customFormat="false" ht="15.75" hidden="false" customHeight="true" outlineLevel="0" collapsed="false">
      <c r="E469" s="10"/>
    </row>
    <row r="470" customFormat="false" ht="15.75" hidden="false" customHeight="true" outlineLevel="0" collapsed="false">
      <c r="E470" s="10"/>
    </row>
    <row r="471" customFormat="false" ht="15.75" hidden="false" customHeight="true" outlineLevel="0" collapsed="false">
      <c r="E471" s="10"/>
    </row>
    <row r="472" customFormat="false" ht="15.75" hidden="false" customHeight="true" outlineLevel="0" collapsed="false">
      <c r="E472" s="10"/>
    </row>
    <row r="473" customFormat="false" ht="15.75" hidden="false" customHeight="true" outlineLevel="0" collapsed="false">
      <c r="E473" s="10"/>
    </row>
    <row r="474" customFormat="false" ht="15.75" hidden="false" customHeight="true" outlineLevel="0" collapsed="false">
      <c r="E474" s="10"/>
    </row>
    <row r="475" customFormat="false" ht="15.75" hidden="false" customHeight="true" outlineLevel="0" collapsed="false">
      <c r="E475" s="10"/>
    </row>
    <row r="476" customFormat="false" ht="15.75" hidden="false" customHeight="true" outlineLevel="0" collapsed="false">
      <c r="E476" s="10"/>
    </row>
    <row r="477" customFormat="false" ht="15.75" hidden="false" customHeight="true" outlineLevel="0" collapsed="false">
      <c r="E477" s="10"/>
    </row>
    <row r="478" customFormat="false" ht="15.75" hidden="false" customHeight="true" outlineLevel="0" collapsed="false">
      <c r="E478" s="10"/>
    </row>
    <row r="479" customFormat="false" ht="15.75" hidden="false" customHeight="true" outlineLevel="0" collapsed="false">
      <c r="E479" s="10"/>
    </row>
    <row r="480" customFormat="false" ht="15.75" hidden="false" customHeight="true" outlineLevel="0" collapsed="false">
      <c r="E480" s="10"/>
    </row>
    <row r="481" customFormat="false" ht="15.75" hidden="false" customHeight="true" outlineLevel="0" collapsed="false">
      <c r="E481" s="10"/>
    </row>
    <row r="482" customFormat="false" ht="15.75" hidden="false" customHeight="true" outlineLevel="0" collapsed="false">
      <c r="E482" s="10"/>
    </row>
    <row r="483" customFormat="false" ht="15.75" hidden="false" customHeight="true" outlineLevel="0" collapsed="false">
      <c r="E483" s="10"/>
    </row>
    <row r="484" customFormat="false" ht="15.75" hidden="false" customHeight="true" outlineLevel="0" collapsed="false">
      <c r="E484" s="10"/>
    </row>
    <row r="485" customFormat="false" ht="15.75" hidden="false" customHeight="true" outlineLevel="0" collapsed="false">
      <c r="E485" s="10"/>
    </row>
    <row r="486" customFormat="false" ht="15.75" hidden="false" customHeight="true" outlineLevel="0" collapsed="false">
      <c r="E486" s="10"/>
    </row>
    <row r="487" customFormat="false" ht="15.75" hidden="false" customHeight="true" outlineLevel="0" collapsed="false">
      <c r="E487" s="10"/>
    </row>
    <row r="488" customFormat="false" ht="15.75" hidden="false" customHeight="true" outlineLevel="0" collapsed="false">
      <c r="E488" s="10"/>
    </row>
    <row r="489" customFormat="false" ht="15.75" hidden="false" customHeight="true" outlineLevel="0" collapsed="false">
      <c r="E489" s="10"/>
    </row>
    <row r="490" customFormat="false" ht="15.75" hidden="false" customHeight="true" outlineLevel="0" collapsed="false">
      <c r="E490" s="10"/>
    </row>
    <row r="491" customFormat="false" ht="15.75" hidden="false" customHeight="true" outlineLevel="0" collapsed="false">
      <c r="E491" s="10"/>
    </row>
    <row r="492" customFormat="false" ht="15.75" hidden="false" customHeight="true" outlineLevel="0" collapsed="false">
      <c r="E492" s="10"/>
    </row>
    <row r="493" customFormat="false" ht="15.75" hidden="false" customHeight="true" outlineLevel="0" collapsed="false">
      <c r="E493" s="10"/>
    </row>
    <row r="494" customFormat="false" ht="15.75" hidden="false" customHeight="true" outlineLevel="0" collapsed="false">
      <c r="E494" s="10"/>
    </row>
    <row r="495" customFormat="false" ht="15.75" hidden="false" customHeight="true" outlineLevel="0" collapsed="false">
      <c r="E495" s="10"/>
    </row>
    <row r="496" customFormat="false" ht="15.75" hidden="false" customHeight="true" outlineLevel="0" collapsed="false">
      <c r="E496" s="10"/>
    </row>
    <row r="497" customFormat="false" ht="15.75" hidden="false" customHeight="true" outlineLevel="0" collapsed="false">
      <c r="E497" s="10"/>
    </row>
    <row r="498" customFormat="false" ht="15.75" hidden="false" customHeight="true" outlineLevel="0" collapsed="false">
      <c r="E498" s="10"/>
    </row>
    <row r="499" customFormat="false" ht="15.75" hidden="false" customHeight="true" outlineLevel="0" collapsed="false">
      <c r="E499" s="10"/>
    </row>
    <row r="500" customFormat="false" ht="15.75" hidden="false" customHeight="true" outlineLevel="0" collapsed="false">
      <c r="E500" s="10"/>
    </row>
    <row r="501" customFormat="false" ht="15.75" hidden="false" customHeight="true" outlineLevel="0" collapsed="false">
      <c r="E501" s="10"/>
    </row>
    <row r="502" customFormat="false" ht="15.75" hidden="false" customHeight="true" outlineLevel="0" collapsed="false">
      <c r="E502" s="10"/>
    </row>
    <row r="503" customFormat="false" ht="15.75" hidden="false" customHeight="true" outlineLevel="0" collapsed="false">
      <c r="E503" s="10"/>
    </row>
    <row r="504" customFormat="false" ht="15.75" hidden="false" customHeight="true" outlineLevel="0" collapsed="false">
      <c r="E504" s="10"/>
    </row>
    <row r="505" customFormat="false" ht="15.75" hidden="false" customHeight="true" outlineLevel="0" collapsed="false">
      <c r="E505" s="10"/>
    </row>
    <row r="506" customFormat="false" ht="15.75" hidden="false" customHeight="true" outlineLevel="0" collapsed="false">
      <c r="E506" s="10"/>
    </row>
    <row r="507" customFormat="false" ht="15.75" hidden="false" customHeight="true" outlineLevel="0" collapsed="false">
      <c r="E507" s="10"/>
    </row>
    <row r="508" customFormat="false" ht="15.75" hidden="false" customHeight="true" outlineLevel="0" collapsed="false">
      <c r="E508" s="10"/>
    </row>
    <row r="509" customFormat="false" ht="15.75" hidden="false" customHeight="true" outlineLevel="0" collapsed="false">
      <c r="E509" s="10"/>
    </row>
    <row r="510" customFormat="false" ht="15.75" hidden="false" customHeight="true" outlineLevel="0" collapsed="false">
      <c r="E510" s="10"/>
    </row>
    <row r="511" customFormat="false" ht="15.75" hidden="false" customHeight="true" outlineLevel="0" collapsed="false">
      <c r="E511" s="10"/>
    </row>
    <row r="512" customFormat="false" ht="15.75" hidden="false" customHeight="true" outlineLevel="0" collapsed="false">
      <c r="E512" s="10"/>
    </row>
    <row r="513" customFormat="false" ht="15.75" hidden="false" customHeight="true" outlineLevel="0" collapsed="false">
      <c r="E513" s="10"/>
    </row>
    <row r="514" customFormat="false" ht="15.75" hidden="false" customHeight="true" outlineLevel="0" collapsed="false">
      <c r="E514" s="10"/>
    </row>
    <row r="515" customFormat="false" ht="15.75" hidden="false" customHeight="true" outlineLevel="0" collapsed="false">
      <c r="E515" s="10"/>
    </row>
    <row r="516" customFormat="false" ht="15.75" hidden="false" customHeight="true" outlineLevel="0" collapsed="false">
      <c r="E516" s="10"/>
    </row>
    <row r="517" customFormat="false" ht="15.75" hidden="false" customHeight="true" outlineLevel="0" collapsed="false">
      <c r="E517" s="10"/>
    </row>
    <row r="518" customFormat="false" ht="15.75" hidden="false" customHeight="true" outlineLevel="0" collapsed="false">
      <c r="E518" s="10"/>
    </row>
    <row r="519" customFormat="false" ht="15.75" hidden="false" customHeight="true" outlineLevel="0" collapsed="false">
      <c r="E519" s="10"/>
    </row>
    <row r="520" customFormat="false" ht="15.75" hidden="false" customHeight="true" outlineLevel="0" collapsed="false">
      <c r="E520" s="10"/>
    </row>
    <row r="521" customFormat="false" ht="15.75" hidden="false" customHeight="true" outlineLevel="0" collapsed="false">
      <c r="E521" s="10"/>
    </row>
    <row r="522" customFormat="false" ht="15.75" hidden="false" customHeight="true" outlineLevel="0" collapsed="false">
      <c r="E522" s="10"/>
    </row>
    <row r="523" customFormat="false" ht="15.75" hidden="false" customHeight="true" outlineLevel="0" collapsed="false">
      <c r="E523" s="10"/>
    </row>
    <row r="524" customFormat="false" ht="15.75" hidden="false" customHeight="true" outlineLevel="0" collapsed="false">
      <c r="E524" s="10"/>
    </row>
    <row r="525" customFormat="false" ht="15.75" hidden="false" customHeight="true" outlineLevel="0" collapsed="false">
      <c r="E525" s="10"/>
    </row>
    <row r="526" customFormat="false" ht="15.75" hidden="false" customHeight="true" outlineLevel="0" collapsed="false">
      <c r="E526" s="10"/>
    </row>
    <row r="527" customFormat="false" ht="15.75" hidden="false" customHeight="true" outlineLevel="0" collapsed="false">
      <c r="E527" s="10"/>
    </row>
    <row r="528" customFormat="false" ht="15.75" hidden="false" customHeight="true" outlineLevel="0" collapsed="false">
      <c r="E528" s="10"/>
    </row>
    <row r="529" customFormat="false" ht="15.75" hidden="false" customHeight="true" outlineLevel="0" collapsed="false">
      <c r="E529" s="10"/>
    </row>
    <row r="530" customFormat="false" ht="15.75" hidden="false" customHeight="true" outlineLevel="0" collapsed="false">
      <c r="E530" s="10"/>
    </row>
    <row r="531" customFormat="false" ht="15.75" hidden="false" customHeight="true" outlineLevel="0" collapsed="false">
      <c r="E531" s="10"/>
    </row>
    <row r="532" customFormat="false" ht="15.75" hidden="false" customHeight="true" outlineLevel="0" collapsed="false">
      <c r="E532" s="10"/>
    </row>
    <row r="533" customFormat="false" ht="15.75" hidden="false" customHeight="true" outlineLevel="0" collapsed="false">
      <c r="E533" s="10"/>
    </row>
    <row r="534" customFormat="false" ht="15.75" hidden="false" customHeight="true" outlineLevel="0" collapsed="false">
      <c r="E534" s="10"/>
    </row>
    <row r="535" customFormat="false" ht="15.75" hidden="false" customHeight="true" outlineLevel="0" collapsed="false">
      <c r="E535" s="10"/>
    </row>
    <row r="536" customFormat="false" ht="15.75" hidden="false" customHeight="true" outlineLevel="0" collapsed="false">
      <c r="E536" s="10"/>
    </row>
    <row r="537" customFormat="false" ht="15.75" hidden="false" customHeight="true" outlineLevel="0" collapsed="false">
      <c r="E537" s="10"/>
    </row>
    <row r="538" customFormat="false" ht="15.75" hidden="false" customHeight="true" outlineLevel="0" collapsed="false">
      <c r="E538" s="10"/>
    </row>
    <row r="539" customFormat="false" ht="15.75" hidden="false" customHeight="true" outlineLevel="0" collapsed="false">
      <c r="E539" s="10"/>
    </row>
    <row r="540" customFormat="false" ht="15.75" hidden="false" customHeight="true" outlineLevel="0" collapsed="false">
      <c r="E540" s="10"/>
    </row>
    <row r="541" customFormat="false" ht="15.75" hidden="false" customHeight="true" outlineLevel="0" collapsed="false">
      <c r="E541" s="10"/>
    </row>
    <row r="542" customFormat="false" ht="15.75" hidden="false" customHeight="true" outlineLevel="0" collapsed="false">
      <c r="E542" s="10"/>
    </row>
    <row r="543" customFormat="false" ht="15.75" hidden="false" customHeight="true" outlineLevel="0" collapsed="false">
      <c r="E543" s="10"/>
    </row>
    <row r="544" customFormat="false" ht="15.75" hidden="false" customHeight="true" outlineLevel="0" collapsed="false">
      <c r="E544" s="10"/>
    </row>
    <row r="545" customFormat="false" ht="15.75" hidden="false" customHeight="true" outlineLevel="0" collapsed="false">
      <c r="E545" s="10"/>
    </row>
    <row r="546" customFormat="false" ht="15.75" hidden="false" customHeight="true" outlineLevel="0" collapsed="false">
      <c r="E546" s="10"/>
    </row>
    <row r="547" customFormat="false" ht="15.75" hidden="false" customHeight="true" outlineLevel="0" collapsed="false">
      <c r="E547" s="10"/>
    </row>
    <row r="548" customFormat="false" ht="15.75" hidden="false" customHeight="true" outlineLevel="0" collapsed="false">
      <c r="E548" s="10"/>
    </row>
    <row r="549" customFormat="false" ht="15.75" hidden="false" customHeight="true" outlineLevel="0" collapsed="false">
      <c r="E549" s="10"/>
    </row>
    <row r="550" customFormat="false" ht="15.75" hidden="false" customHeight="true" outlineLevel="0" collapsed="false">
      <c r="E550" s="10"/>
    </row>
    <row r="551" customFormat="false" ht="15.75" hidden="false" customHeight="true" outlineLevel="0" collapsed="false">
      <c r="E551" s="10"/>
    </row>
    <row r="552" customFormat="false" ht="15.75" hidden="false" customHeight="true" outlineLevel="0" collapsed="false">
      <c r="E552" s="10"/>
    </row>
    <row r="553" customFormat="false" ht="15.75" hidden="false" customHeight="true" outlineLevel="0" collapsed="false">
      <c r="E553" s="10"/>
    </row>
    <row r="554" customFormat="false" ht="15.75" hidden="false" customHeight="true" outlineLevel="0" collapsed="false">
      <c r="E554" s="10"/>
    </row>
    <row r="555" customFormat="false" ht="15.75" hidden="false" customHeight="true" outlineLevel="0" collapsed="false">
      <c r="E555" s="10"/>
    </row>
    <row r="556" customFormat="false" ht="15.75" hidden="false" customHeight="true" outlineLevel="0" collapsed="false">
      <c r="E556" s="10"/>
    </row>
    <row r="557" customFormat="false" ht="15.75" hidden="false" customHeight="true" outlineLevel="0" collapsed="false">
      <c r="E557" s="10"/>
    </row>
    <row r="558" customFormat="false" ht="15.75" hidden="false" customHeight="true" outlineLevel="0" collapsed="false">
      <c r="E558" s="10"/>
    </row>
    <row r="559" customFormat="false" ht="15.75" hidden="false" customHeight="true" outlineLevel="0" collapsed="false">
      <c r="E559" s="10"/>
    </row>
    <row r="560" customFormat="false" ht="15.75" hidden="false" customHeight="true" outlineLevel="0" collapsed="false">
      <c r="E560" s="10"/>
    </row>
    <row r="561" customFormat="false" ht="15.75" hidden="false" customHeight="true" outlineLevel="0" collapsed="false">
      <c r="E561" s="10"/>
    </row>
    <row r="562" customFormat="false" ht="15.75" hidden="false" customHeight="true" outlineLevel="0" collapsed="false">
      <c r="E562" s="10"/>
    </row>
    <row r="563" customFormat="false" ht="15.75" hidden="false" customHeight="true" outlineLevel="0" collapsed="false">
      <c r="E563" s="10"/>
    </row>
    <row r="564" customFormat="false" ht="15.75" hidden="false" customHeight="true" outlineLevel="0" collapsed="false">
      <c r="E564" s="10"/>
    </row>
    <row r="565" customFormat="false" ht="15.75" hidden="false" customHeight="true" outlineLevel="0" collapsed="false">
      <c r="E565" s="10"/>
    </row>
    <row r="566" customFormat="false" ht="15.75" hidden="false" customHeight="true" outlineLevel="0" collapsed="false">
      <c r="E566" s="10"/>
    </row>
    <row r="567" customFormat="false" ht="15.75" hidden="false" customHeight="true" outlineLevel="0" collapsed="false">
      <c r="E567" s="10"/>
    </row>
    <row r="568" customFormat="false" ht="15.75" hidden="false" customHeight="true" outlineLevel="0" collapsed="false">
      <c r="E568" s="10"/>
    </row>
    <row r="569" customFormat="false" ht="15.75" hidden="false" customHeight="true" outlineLevel="0" collapsed="false">
      <c r="E569" s="10"/>
    </row>
    <row r="570" customFormat="false" ht="15.75" hidden="false" customHeight="true" outlineLevel="0" collapsed="false">
      <c r="E570" s="10"/>
    </row>
    <row r="571" customFormat="false" ht="15.75" hidden="false" customHeight="true" outlineLevel="0" collapsed="false">
      <c r="E571" s="10"/>
    </row>
    <row r="572" customFormat="false" ht="15.75" hidden="false" customHeight="true" outlineLevel="0" collapsed="false">
      <c r="E572" s="10"/>
    </row>
    <row r="573" customFormat="false" ht="15.75" hidden="false" customHeight="true" outlineLevel="0" collapsed="false">
      <c r="E573" s="10"/>
    </row>
    <row r="574" customFormat="false" ht="15.75" hidden="false" customHeight="true" outlineLevel="0" collapsed="false">
      <c r="E574" s="10"/>
    </row>
    <row r="575" customFormat="false" ht="15.75" hidden="false" customHeight="true" outlineLevel="0" collapsed="false">
      <c r="E575" s="10"/>
    </row>
    <row r="576" customFormat="false" ht="15.75" hidden="false" customHeight="true" outlineLevel="0" collapsed="false">
      <c r="E576" s="10"/>
    </row>
    <row r="577" customFormat="false" ht="15.75" hidden="false" customHeight="true" outlineLevel="0" collapsed="false">
      <c r="E577" s="10"/>
    </row>
    <row r="578" customFormat="false" ht="15.75" hidden="false" customHeight="true" outlineLevel="0" collapsed="false">
      <c r="E578" s="10"/>
    </row>
    <row r="579" customFormat="false" ht="15.75" hidden="false" customHeight="true" outlineLevel="0" collapsed="false">
      <c r="E579" s="10"/>
    </row>
    <row r="580" customFormat="false" ht="15.75" hidden="false" customHeight="true" outlineLevel="0" collapsed="false">
      <c r="E580" s="10"/>
    </row>
    <row r="581" customFormat="false" ht="15.75" hidden="false" customHeight="true" outlineLevel="0" collapsed="false">
      <c r="E581" s="10"/>
    </row>
    <row r="582" customFormat="false" ht="15.75" hidden="false" customHeight="true" outlineLevel="0" collapsed="false">
      <c r="E582" s="10"/>
    </row>
    <row r="583" customFormat="false" ht="15.75" hidden="false" customHeight="true" outlineLevel="0" collapsed="false">
      <c r="E583" s="10"/>
    </row>
    <row r="584" customFormat="false" ht="15.75" hidden="false" customHeight="true" outlineLevel="0" collapsed="false">
      <c r="E584" s="10"/>
    </row>
    <row r="585" customFormat="false" ht="15.75" hidden="false" customHeight="true" outlineLevel="0" collapsed="false">
      <c r="E585" s="10"/>
    </row>
    <row r="586" customFormat="false" ht="15.75" hidden="false" customHeight="true" outlineLevel="0" collapsed="false">
      <c r="E586" s="10"/>
    </row>
    <row r="587" customFormat="false" ht="15.75" hidden="false" customHeight="true" outlineLevel="0" collapsed="false">
      <c r="E587" s="10"/>
    </row>
    <row r="588" customFormat="false" ht="15.75" hidden="false" customHeight="true" outlineLevel="0" collapsed="false">
      <c r="E588" s="10"/>
    </row>
    <row r="589" customFormat="false" ht="15.75" hidden="false" customHeight="true" outlineLevel="0" collapsed="false">
      <c r="E589" s="10"/>
    </row>
    <row r="590" customFormat="false" ht="15.75" hidden="false" customHeight="true" outlineLevel="0" collapsed="false">
      <c r="E590" s="10"/>
    </row>
    <row r="591" customFormat="false" ht="15.75" hidden="false" customHeight="true" outlineLevel="0" collapsed="false">
      <c r="E591" s="10"/>
    </row>
    <row r="592" customFormat="false" ht="15.75" hidden="false" customHeight="true" outlineLevel="0" collapsed="false">
      <c r="E592" s="10"/>
    </row>
    <row r="593" customFormat="false" ht="15.75" hidden="false" customHeight="true" outlineLevel="0" collapsed="false">
      <c r="E593" s="10"/>
    </row>
    <row r="594" customFormat="false" ht="15.75" hidden="false" customHeight="true" outlineLevel="0" collapsed="false">
      <c r="E594" s="10"/>
    </row>
    <row r="595" customFormat="false" ht="15.75" hidden="false" customHeight="true" outlineLevel="0" collapsed="false">
      <c r="E595" s="10"/>
    </row>
    <row r="596" customFormat="false" ht="15.75" hidden="false" customHeight="true" outlineLevel="0" collapsed="false">
      <c r="E596" s="10"/>
    </row>
    <row r="597" customFormat="false" ht="15.75" hidden="false" customHeight="true" outlineLevel="0" collapsed="false">
      <c r="E597" s="10"/>
    </row>
    <row r="598" customFormat="false" ht="15.75" hidden="false" customHeight="true" outlineLevel="0" collapsed="false">
      <c r="E598" s="10"/>
    </row>
    <row r="599" customFormat="false" ht="15.75" hidden="false" customHeight="true" outlineLevel="0" collapsed="false">
      <c r="E599" s="10"/>
    </row>
    <row r="600" customFormat="false" ht="15.75" hidden="false" customHeight="true" outlineLevel="0" collapsed="false">
      <c r="E600" s="10"/>
    </row>
    <row r="601" customFormat="false" ht="15.75" hidden="false" customHeight="true" outlineLevel="0" collapsed="false">
      <c r="E601" s="10"/>
    </row>
    <row r="602" customFormat="false" ht="15.75" hidden="false" customHeight="true" outlineLevel="0" collapsed="false">
      <c r="E602" s="10"/>
    </row>
    <row r="603" customFormat="false" ht="15.75" hidden="false" customHeight="true" outlineLevel="0" collapsed="false">
      <c r="E603" s="10"/>
    </row>
    <row r="604" customFormat="false" ht="15.75" hidden="false" customHeight="true" outlineLevel="0" collapsed="false">
      <c r="E604" s="10"/>
    </row>
    <row r="605" customFormat="false" ht="15.75" hidden="false" customHeight="true" outlineLevel="0" collapsed="false">
      <c r="E605" s="10"/>
    </row>
    <row r="606" customFormat="false" ht="15.75" hidden="false" customHeight="true" outlineLevel="0" collapsed="false">
      <c r="E606" s="10"/>
    </row>
    <row r="607" customFormat="false" ht="15.75" hidden="false" customHeight="true" outlineLevel="0" collapsed="false">
      <c r="E607" s="10"/>
    </row>
    <row r="608" customFormat="false" ht="15.75" hidden="false" customHeight="true" outlineLevel="0" collapsed="false">
      <c r="E608" s="10"/>
    </row>
    <row r="609" customFormat="false" ht="15.75" hidden="false" customHeight="true" outlineLevel="0" collapsed="false">
      <c r="E609" s="10"/>
    </row>
    <row r="610" customFormat="false" ht="15.75" hidden="false" customHeight="true" outlineLevel="0" collapsed="false">
      <c r="E610" s="10"/>
    </row>
    <row r="611" customFormat="false" ht="15.75" hidden="false" customHeight="true" outlineLevel="0" collapsed="false">
      <c r="E611" s="10"/>
    </row>
    <row r="612" customFormat="false" ht="15.75" hidden="false" customHeight="true" outlineLevel="0" collapsed="false">
      <c r="E612" s="10"/>
    </row>
    <row r="613" customFormat="false" ht="15.75" hidden="false" customHeight="true" outlineLevel="0" collapsed="false">
      <c r="E613" s="10"/>
    </row>
    <row r="614" customFormat="false" ht="15.75" hidden="false" customHeight="true" outlineLevel="0" collapsed="false">
      <c r="E614" s="10"/>
    </row>
    <row r="615" customFormat="false" ht="15.75" hidden="false" customHeight="true" outlineLevel="0" collapsed="false">
      <c r="E615" s="10"/>
    </row>
    <row r="616" customFormat="false" ht="15.75" hidden="false" customHeight="true" outlineLevel="0" collapsed="false">
      <c r="E616" s="10"/>
    </row>
    <row r="617" customFormat="false" ht="15.75" hidden="false" customHeight="true" outlineLevel="0" collapsed="false">
      <c r="E617" s="10"/>
    </row>
    <row r="618" customFormat="false" ht="15.75" hidden="false" customHeight="true" outlineLevel="0" collapsed="false">
      <c r="E618" s="10"/>
    </row>
    <row r="619" customFormat="false" ht="15.75" hidden="false" customHeight="true" outlineLevel="0" collapsed="false">
      <c r="E619" s="10"/>
    </row>
    <row r="620" customFormat="false" ht="15.75" hidden="false" customHeight="true" outlineLevel="0" collapsed="false">
      <c r="E620" s="10"/>
    </row>
    <row r="621" customFormat="false" ht="15.75" hidden="false" customHeight="true" outlineLevel="0" collapsed="false">
      <c r="E621" s="10"/>
    </row>
    <row r="622" customFormat="false" ht="15.75" hidden="false" customHeight="true" outlineLevel="0" collapsed="false">
      <c r="E622" s="10"/>
    </row>
    <row r="623" customFormat="false" ht="15.75" hidden="false" customHeight="true" outlineLevel="0" collapsed="false">
      <c r="E623" s="10"/>
    </row>
    <row r="624" customFormat="false" ht="15.75" hidden="false" customHeight="true" outlineLevel="0" collapsed="false">
      <c r="E624" s="10"/>
    </row>
    <row r="625" customFormat="false" ht="15.75" hidden="false" customHeight="true" outlineLevel="0" collapsed="false">
      <c r="E625" s="10"/>
    </row>
    <row r="626" customFormat="false" ht="15.75" hidden="false" customHeight="true" outlineLevel="0" collapsed="false">
      <c r="E626" s="10"/>
    </row>
    <row r="627" customFormat="false" ht="15.75" hidden="false" customHeight="true" outlineLevel="0" collapsed="false">
      <c r="E627" s="10"/>
    </row>
    <row r="628" customFormat="false" ht="15.75" hidden="false" customHeight="true" outlineLevel="0" collapsed="false">
      <c r="E628" s="10"/>
    </row>
    <row r="629" customFormat="false" ht="15.75" hidden="false" customHeight="true" outlineLevel="0" collapsed="false">
      <c r="E629" s="10"/>
    </row>
    <row r="630" customFormat="false" ht="15.75" hidden="false" customHeight="true" outlineLevel="0" collapsed="false">
      <c r="E630" s="10"/>
    </row>
    <row r="631" customFormat="false" ht="15.75" hidden="false" customHeight="true" outlineLevel="0" collapsed="false">
      <c r="E631" s="10"/>
    </row>
    <row r="632" customFormat="false" ht="15.75" hidden="false" customHeight="true" outlineLevel="0" collapsed="false">
      <c r="E632" s="10"/>
    </row>
    <row r="633" customFormat="false" ht="15.75" hidden="false" customHeight="true" outlineLevel="0" collapsed="false">
      <c r="E633" s="10"/>
    </row>
    <row r="634" customFormat="false" ht="15.75" hidden="false" customHeight="true" outlineLevel="0" collapsed="false">
      <c r="E634" s="10"/>
    </row>
    <row r="635" customFormat="false" ht="15.75" hidden="false" customHeight="true" outlineLevel="0" collapsed="false">
      <c r="E635" s="10"/>
    </row>
    <row r="636" customFormat="false" ht="15.75" hidden="false" customHeight="true" outlineLevel="0" collapsed="false">
      <c r="E636" s="10"/>
    </row>
    <row r="637" customFormat="false" ht="15.75" hidden="false" customHeight="true" outlineLevel="0" collapsed="false">
      <c r="E637" s="10"/>
    </row>
    <row r="638" customFormat="false" ht="15.75" hidden="false" customHeight="true" outlineLevel="0" collapsed="false">
      <c r="E638" s="10"/>
    </row>
    <row r="639" customFormat="false" ht="15.75" hidden="false" customHeight="true" outlineLevel="0" collapsed="false">
      <c r="E639" s="10"/>
    </row>
    <row r="640" customFormat="false" ht="15.75" hidden="false" customHeight="true" outlineLevel="0" collapsed="false">
      <c r="E640" s="10"/>
    </row>
    <row r="641" customFormat="false" ht="15.75" hidden="false" customHeight="true" outlineLevel="0" collapsed="false">
      <c r="E641" s="10"/>
    </row>
    <row r="642" customFormat="false" ht="15.75" hidden="false" customHeight="true" outlineLevel="0" collapsed="false">
      <c r="E642" s="10"/>
    </row>
    <row r="643" customFormat="false" ht="15.75" hidden="false" customHeight="true" outlineLevel="0" collapsed="false">
      <c r="E643" s="10"/>
    </row>
    <row r="644" customFormat="false" ht="15.75" hidden="false" customHeight="true" outlineLevel="0" collapsed="false">
      <c r="E644" s="10"/>
    </row>
    <row r="645" customFormat="false" ht="15.75" hidden="false" customHeight="true" outlineLevel="0" collapsed="false">
      <c r="E645" s="10"/>
    </row>
    <row r="646" customFormat="false" ht="15.75" hidden="false" customHeight="true" outlineLevel="0" collapsed="false">
      <c r="E646" s="10"/>
    </row>
    <row r="647" customFormat="false" ht="15.75" hidden="false" customHeight="true" outlineLevel="0" collapsed="false">
      <c r="E647" s="10"/>
    </row>
    <row r="648" customFormat="false" ht="15.75" hidden="false" customHeight="true" outlineLevel="0" collapsed="false">
      <c r="E648" s="10"/>
    </row>
    <row r="649" customFormat="false" ht="15.75" hidden="false" customHeight="true" outlineLevel="0" collapsed="false">
      <c r="E649" s="10"/>
    </row>
    <row r="650" customFormat="false" ht="15.75" hidden="false" customHeight="true" outlineLevel="0" collapsed="false">
      <c r="E650" s="10"/>
    </row>
    <row r="651" customFormat="false" ht="15.75" hidden="false" customHeight="true" outlineLevel="0" collapsed="false">
      <c r="E651" s="10"/>
    </row>
    <row r="652" customFormat="false" ht="15.75" hidden="false" customHeight="true" outlineLevel="0" collapsed="false">
      <c r="E652" s="10"/>
    </row>
    <row r="653" customFormat="false" ht="15.75" hidden="false" customHeight="true" outlineLevel="0" collapsed="false">
      <c r="E653" s="10"/>
    </row>
    <row r="654" customFormat="false" ht="15.75" hidden="false" customHeight="true" outlineLevel="0" collapsed="false">
      <c r="E654" s="10"/>
    </row>
    <row r="655" customFormat="false" ht="15.75" hidden="false" customHeight="true" outlineLevel="0" collapsed="false">
      <c r="E655" s="10"/>
    </row>
    <row r="656" customFormat="false" ht="15.75" hidden="false" customHeight="true" outlineLevel="0" collapsed="false">
      <c r="E656" s="10"/>
    </row>
    <row r="657" customFormat="false" ht="15.75" hidden="false" customHeight="true" outlineLevel="0" collapsed="false">
      <c r="E657" s="10"/>
    </row>
    <row r="658" customFormat="false" ht="15.75" hidden="false" customHeight="true" outlineLevel="0" collapsed="false">
      <c r="E658" s="10"/>
    </row>
    <row r="659" customFormat="false" ht="15.75" hidden="false" customHeight="true" outlineLevel="0" collapsed="false">
      <c r="E659" s="10"/>
    </row>
    <row r="660" customFormat="false" ht="15.75" hidden="false" customHeight="true" outlineLevel="0" collapsed="false">
      <c r="E660" s="10"/>
    </row>
    <row r="661" customFormat="false" ht="15.75" hidden="false" customHeight="true" outlineLevel="0" collapsed="false">
      <c r="E661" s="10"/>
    </row>
    <row r="662" customFormat="false" ht="15.75" hidden="false" customHeight="true" outlineLevel="0" collapsed="false">
      <c r="E662" s="10"/>
    </row>
    <row r="663" customFormat="false" ht="15.75" hidden="false" customHeight="true" outlineLevel="0" collapsed="false">
      <c r="E663" s="10"/>
    </row>
    <row r="664" customFormat="false" ht="15.75" hidden="false" customHeight="true" outlineLevel="0" collapsed="false">
      <c r="E664" s="10"/>
    </row>
    <row r="665" customFormat="false" ht="15.75" hidden="false" customHeight="true" outlineLevel="0" collapsed="false">
      <c r="E665" s="10"/>
    </row>
    <row r="666" customFormat="false" ht="15.75" hidden="false" customHeight="true" outlineLevel="0" collapsed="false">
      <c r="E666" s="10"/>
    </row>
    <row r="667" customFormat="false" ht="15.75" hidden="false" customHeight="true" outlineLevel="0" collapsed="false">
      <c r="E667" s="10"/>
    </row>
    <row r="668" customFormat="false" ht="15.75" hidden="false" customHeight="true" outlineLevel="0" collapsed="false">
      <c r="E668" s="10"/>
    </row>
    <row r="669" customFormat="false" ht="15.75" hidden="false" customHeight="true" outlineLevel="0" collapsed="false">
      <c r="E669" s="10"/>
    </row>
    <row r="670" customFormat="false" ht="15.75" hidden="false" customHeight="true" outlineLevel="0" collapsed="false">
      <c r="E670" s="10"/>
    </row>
    <row r="671" customFormat="false" ht="15.75" hidden="false" customHeight="true" outlineLevel="0" collapsed="false">
      <c r="E671" s="10"/>
    </row>
    <row r="672" customFormat="false" ht="15.75" hidden="false" customHeight="true" outlineLevel="0" collapsed="false">
      <c r="E672" s="10"/>
    </row>
    <row r="673" customFormat="false" ht="15.75" hidden="false" customHeight="true" outlineLevel="0" collapsed="false">
      <c r="E673" s="10"/>
    </row>
    <row r="674" customFormat="false" ht="15.75" hidden="false" customHeight="true" outlineLevel="0" collapsed="false">
      <c r="E674" s="10"/>
    </row>
    <row r="675" customFormat="false" ht="15.75" hidden="false" customHeight="true" outlineLevel="0" collapsed="false">
      <c r="E675" s="10"/>
    </row>
    <row r="676" customFormat="false" ht="15.75" hidden="false" customHeight="true" outlineLevel="0" collapsed="false">
      <c r="E676" s="10"/>
    </row>
    <row r="677" customFormat="false" ht="15.75" hidden="false" customHeight="true" outlineLevel="0" collapsed="false">
      <c r="E677" s="10"/>
    </row>
    <row r="678" customFormat="false" ht="15.75" hidden="false" customHeight="true" outlineLevel="0" collapsed="false">
      <c r="E678" s="10"/>
    </row>
    <row r="679" customFormat="false" ht="15.75" hidden="false" customHeight="true" outlineLevel="0" collapsed="false">
      <c r="E679" s="10"/>
    </row>
    <row r="680" customFormat="false" ht="15.75" hidden="false" customHeight="true" outlineLevel="0" collapsed="false">
      <c r="E680" s="10"/>
    </row>
    <row r="681" customFormat="false" ht="15.75" hidden="false" customHeight="true" outlineLevel="0" collapsed="false">
      <c r="E681" s="10"/>
    </row>
    <row r="682" customFormat="false" ht="15.75" hidden="false" customHeight="true" outlineLevel="0" collapsed="false">
      <c r="E682" s="10"/>
    </row>
    <row r="683" customFormat="false" ht="15.75" hidden="false" customHeight="true" outlineLevel="0" collapsed="false">
      <c r="E683" s="10"/>
    </row>
    <row r="684" customFormat="false" ht="15.75" hidden="false" customHeight="true" outlineLevel="0" collapsed="false">
      <c r="E684" s="10"/>
    </row>
    <row r="685" customFormat="false" ht="15.75" hidden="false" customHeight="true" outlineLevel="0" collapsed="false">
      <c r="E685" s="10"/>
    </row>
    <row r="686" customFormat="false" ht="15.75" hidden="false" customHeight="true" outlineLevel="0" collapsed="false">
      <c r="E686" s="10"/>
    </row>
    <row r="687" customFormat="false" ht="15.75" hidden="false" customHeight="true" outlineLevel="0" collapsed="false">
      <c r="E687" s="10"/>
    </row>
    <row r="688" customFormat="false" ht="15.75" hidden="false" customHeight="true" outlineLevel="0" collapsed="false">
      <c r="E688" s="10"/>
    </row>
    <row r="689" customFormat="false" ht="15.75" hidden="false" customHeight="true" outlineLevel="0" collapsed="false">
      <c r="E689" s="10"/>
    </row>
    <row r="690" customFormat="false" ht="15.75" hidden="false" customHeight="true" outlineLevel="0" collapsed="false">
      <c r="E690" s="10"/>
    </row>
    <row r="691" customFormat="false" ht="15.75" hidden="false" customHeight="true" outlineLevel="0" collapsed="false">
      <c r="E691" s="10"/>
    </row>
    <row r="692" customFormat="false" ht="15.75" hidden="false" customHeight="true" outlineLevel="0" collapsed="false">
      <c r="E692" s="10"/>
    </row>
    <row r="693" customFormat="false" ht="15.75" hidden="false" customHeight="true" outlineLevel="0" collapsed="false">
      <c r="E693" s="10"/>
    </row>
    <row r="694" customFormat="false" ht="15.75" hidden="false" customHeight="true" outlineLevel="0" collapsed="false">
      <c r="E694" s="10"/>
    </row>
    <row r="695" customFormat="false" ht="15.75" hidden="false" customHeight="true" outlineLevel="0" collapsed="false">
      <c r="E695" s="10"/>
    </row>
    <row r="696" customFormat="false" ht="15.75" hidden="false" customHeight="true" outlineLevel="0" collapsed="false">
      <c r="E696" s="10"/>
    </row>
    <row r="697" customFormat="false" ht="15.75" hidden="false" customHeight="true" outlineLevel="0" collapsed="false">
      <c r="E697" s="10"/>
    </row>
    <row r="698" customFormat="false" ht="15.75" hidden="false" customHeight="true" outlineLevel="0" collapsed="false">
      <c r="E698" s="10"/>
    </row>
    <row r="699" customFormat="false" ht="15.75" hidden="false" customHeight="true" outlineLevel="0" collapsed="false">
      <c r="E699" s="10"/>
    </row>
    <row r="700" customFormat="false" ht="15.75" hidden="false" customHeight="true" outlineLevel="0" collapsed="false">
      <c r="E700" s="10"/>
    </row>
    <row r="701" customFormat="false" ht="15.75" hidden="false" customHeight="true" outlineLevel="0" collapsed="false">
      <c r="E701" s="10"/>
    </row>
    <row r="702" customFormat="false" ht="15.75" hidden="false" customHeight="true" outlineLevel="0" collapsed="false">
      <c r="E702" s="10"/>
    </row>
    <row r="703" customFormat="false" ht="15.75" hidden="false" customHeight="true" outlineLevel="0" collapsed="false">
      <c r="E703" s="10"/>
    </row>
    <row r="704" customFormat="false" ht="15.75" hidden="false" customHeight="true" outlineLevel="0" collapsed="false">
      <c r="E704" s="10"/>
    </row>
    <row r="705" customFormat="false" ht="15.75" hidden="false" customHeight="true" outlineLevel="0" collapsed="false">
      <c r="E705" s="10"/>
    </row>
    <row r="706" customFormat="false" ht="15.75" hidden="false" customHeight="true" outlineLevel="0" collapsed="false">
      <c r="E706" s="10"/>
    </row>
    <row r="707" customFormat="false" ht="15.75" hidden="false" customHeight="true" outlineLevel="0" collapsed="false">
      <c r="E707" s="10"/>
    </row>
    <row r="708" customFormat="false" ht="15.75" hidden="false" customHeight="true" outlineLevel="0" collapsed="false">
      <c r="E708" s="10"/>
    </row>
    <row r="709" customFormat="false" ht="15.75" hidden="false" customHeight="true" outlineLevel="0" collapsed="false">
      <c r="E709" s="10"/>
    </row>
    <row r="710" customFormat="false" ht="15.75" hidden="false" customHeight="true" outlineLevel="0" collapsed="false">
      <c r="E710" s="10"/>
    </row>
    <row r="711" customFormat="false" ht="15.75" hidden="false" customHeight="true" outlineLevel="0" collapsed="false">
      <c r="E711" s="10"/>
    </row>
    <row r="712" customFormat="false" ht="15.75" hidden="false" customHeight="true" outlineLevel="0" collapsed="false">
      <c r="E712" s="10"/>
    </row>
    <row r="713" customFormat="false" ht="15.75" hidden="false" customHeight="true" outlineLevel="0" collapsed="false">
      <c r="E713" s="10"/>
    </row>
    <row r="714" customFormat="false" ht="15.75" hidden="false" customHeight="true" outlineLevel="0" collapsed="false">
      <c r="E714" s="10"/>
    </row>
    <row r="715" customFormat="false" ht="15.75" hidden="false" customHeight="true" outlineLevel="0" collapsed="false">
      <c r="E715" s="10"/>
    </row>
    <row r="716" customFormat="false" ht="15.75" hidden="false" customHeight="true" outlineLevel="0" collapsed="false">
      <c r="E716" s="10"/>
    </row>
    <row r="717" customFormat="false" ht="15.75" hidden="false" customHeight="true" outlineLevel="0" collapsed="false">
      <c r="E717" s="10"/>
    </row>
    <row r="718" customFormat="false" ht="15.75" hidden="false" customHeight="true" outlineLevel="0" collapsed="false">
      <c r="E718" s="10"/>
    </row>
    <row r="719" customFormat="false" ht="15.75" hidden="false" customHeight="true" outlineLevel="0" collapsed="false">
      <c r="E719" s="10"/>
    </row>
    <row r="720" customFormat="false" ht="15.75" hidden="false" customHeight="true" outlineLevel="0" collapsed="false">
      <c r="E720" s="10"/>
    </row>
    <row r="721" customFormat="false" ht="15.75" hidden="false" customHeight="true" outlineLevel="0" collapsed="false">
      <c r="E721" s="10"/>
    </row>
    <row r="722" customFormat="false" ht="15.75" hidden="false" customHeight="true" outlineLevel="0" collapsed="false">
      <c r="E722" s="10"/>
    </row>
    <row r="723" customFormat="false" ht="15.75" hidden="false" customHeight="true" outlineLevel="0" collapsed="false">
      <c r="E723" s="10"/>
    </row>
    <row r="724" customFormat="false" ht="15.75" hidden="false" customHeight="true" outlineLevel="0" collapsed="false">
      <c r="E724" s="10"/>
    </row>
    <row r="725" customFormat="false" ht="15.75" hidden="false" customHeight="true" outlineLevel="0" collapsed="false">
      <c r="E725" s="10"/>
    </row>
    <row r="726" customFormat="false" ht="15.75" hidden="false" customHeight="true" outlineLevel="0" collapsed="false">
      <c r="E726" s="10"/>
    </row>
    <row r="727" customFormat="false" ht="15.75" hidden="false" customHeight="true" outlineLevel="0" collapsed="false">
      <c r="E727" s="10"/>
    </row>
    <row r="728" customFormat="false" ht="15.75" hidden="false" customHeight="true" outlineLevel="0" collapsed="false">
      <c r="E728" s="10"/>
    </row>
    <row r="729" customFormat="false" ht="15.75" hidden="false" customHeight="true" outlineLevel="0" collapsed="false">
      <c r="E729" s="10"/>
    </row>
    <row r="730" customFormat="false" ht="15.75" hidden="false" customHeight="true" outlineLevel="0" collapsed="false">
      <c r="E730" s="10"/>
    </row>
    <row r="731" customFormat="false" ht="15.75" hidden="false" customHeight="true" outlineLevel="0" collapsed="false">
      <c r="E731" s="10"/>
    </row>
    <row r="732" customFormat="false" ht="15.75" hidden="false" customHeight="true" outlineLevel="0" collapsed="false">
      <c r="E732" s="10"/>
    </row>
    <row r="733" customFormat="false" ht="15.75" hidden="false" customHeight="true" outlineLevel="0" collapsed="false">
      <c r="E733" s="10"/>
    </row>
    <row r="734" customFormat="false" ht="15.75" hidden="false" customHeight="true" outlineLevel="0" collapsed="false">
      <c r="E734" s="10"/>
    </row>
    <row r="735" customFormat="false" ht="15.75" hidden="false" customHeight="true" outlineLevel="0" collapsed="false">
      <c r="E735" s="10"/>
    </row>
    <row r="736" customFormat="false" ht="15.75" hidden="false" customHeight="true" outlineLevel="0" collapsed="false">
      <c r="E736" s="10"/>
    </row>
    <row r="737" customFormat="false" ht="15.75" hidden="false" customHeight="true" outlineLevel="0" collapsed="false">
      <c r="E737" s="10"/>
    </row>
    <row r="738" customFormat="false" ht="15.75" hidden="false" customHeight="true" outlineLevel="0" collapsed="false">
      <c r="E738" s="10"/>
    </row>
    <row r="739" customFormat="false" ht="15.75" hidden="false" customHeight="true" outlineLevel="0" collapsed="false">
      <c r="E739" s="10"/>
    </row>
    <row r="740" customFormat="false" ht="15.75" hidden="false" customHeight="true" outlineLevel="0" collapsed="false">
      <c r="E740" s="10"/>
    </row>
    <row r="741" customFormat="false" ht="15.75" hidden="false" customHeight="true" outlineLevel="0" collapsed="false">
      <c r="E741" s="10"/>
    </row>
    <row r="742" customFormat="false" ht="15.75" hidden="false" customHeight="true" outlineLevel="0" collapsed="false">
      <c r="E742" s="10"/>
    </row>
    <row r="743" customFormat="false" ht="15.75" hidden="false" customHeight="true" outlineLevel="0" collapsed="false">
      <c r="E743" s="10"/>
    </row>
    <row r="744" customFormat="false" ht="15.75" hidden="false" customHeight="true" outlineLevel="0" collapsed="false">
      <c r="E744" s="10"/>
    </row>
    <row r="745" customFormat="false" ht="15.75" hidden="false" customHeight="true" outlineLevel="0" collapsed="false">
      <c r="E745" s="10"/>
    </row>
    <row r="746" customFormat="false" ht="15.75" hidden="false" customHeight="true" outlineLevel="0" collapsed="false">
      <c r="E746" s="10"/>
    </row>
    <row r="747" customFormat="false" ht="15.75" hidden="false" customHeight="true" outlineLevel="0" collapsed="false">
      <c r="E747" s="10"/>
    </row>
    <row r="748" customFormat="false" ht="15.75" hidden="false" customHeight="true" outlineLevel="0" collapsed="false">
      <c r="E748" s="10"/>
    </row>
    <row r="749" customFormat="false" ht="15.75" hidden="false" customHeight="true" outlineLevel="0" collapsed="false">
      <c r="E749" s="10"/>
    </row>
    <row r="750" customFormat="false" ht="15.75" hidden="false" customHeight="true" outlineLevel="0" collapsed="false">
      <c r="E750" s="10"/>
    </row>
    <row r="751" customFormat="false" ht="15.75" hidden="false" customHeight="true" outlineLevel="0" collapsed="false">
      <c r="E751" s="10"/>
    </row>
    <row r="752" customFormat="false" ht="15.75" hidden="false" customHeight="true" outlineLevel="0" collapsed="false">
      <c r="E752" s="10"/>
    </row>
    <row r="753" customFormat="false" ht="15.75" hidden="false" customHeight="true" outlineLevel="0" collapsed="false">
      <c r="E753" s="10"/>
    </row>
    <row r="754" customFormat="false" ht="15.75" hidden="false" customHeight="true" outlineLevel="0" collapsed="false">
      <c r="E754" s="10"/>
    </row>
    <row r="755" customFormat="false" ht="15.75" hidden="false" customHeight="true" outlineLevel="0" collapsed="false">
      <c r="E755" s="10"/>
    </row>
    <row r="756" customFormat="false" ht="15.75" hidden="false" customHeight="true" outlineLevel="0" collapsed="false">
      <c r="E756" s="10"/>
    </row>
    <row r="757" customFormat="false" ht="15.75" hidden="false" customHeight="true" outlineLevel="0" collapsed="false">
      <c r="E757" s="10"/>
    </row>
    <row r="758" customFormat="false" ht="15.75" hidden="false" customHeight="true" outlineLevel="0" collapsed="false">
      <c r="E758" s="10"/>
    </row>
    <row r="759" customFormat="false" ht="15.75" hidden="false" customHeight="true" outlineLevel="0" collapsed="false">
      <c r="E759" s="10"/>
    </row>
    <row r="760" customFormat="false" ht="15.75" hidden="false" customHeight="true" outlineLevel="0" collapsed="false">
      <c r="E760" s="10"/>
    </row>
    <row r="761" customFormat="false" ht="15.75" hidden="false" customHeight="true" outlineLevel="0" collapsed="false">
      <c r="E761" s="10"/>
    </row>
    <row r="762" customFormat="false" ht="15.75" hidden="false" customHeight="true" outlineLevel="0" collapsed="false">
      <c r="E762" s="10"/>
    </row>
    <row r="763" customFormat="false" ht="15.75" hidden="false" customHeight="true" outlineLevel="0" collapsed="false">
      <c r="E763" s="10"/>
    </row>
    <row r="764" customFormat="false" ht="15.75" hidden="false" customHeight="true" outlineLevel="0" collapsed="false">
      <c r="E764" s="10"/>
    </row>
    <row r="765" customFormat="false" ht="15.75" hidden="false" customHeight="true" outlineLevel="0" collapsed="false">
      <c r="E765" s="10"/>
    </row>
    <row r="766" customFormat="false" ht="15.75" hidden="false" customHeight="true" outlineLevel="0" collapsed="false">
      <c r="E766" s="10"/>
    </row>
    <row r="767" customFormat="false" ht="15.75" hidden="false" customHeight="true" outlineLevel="0" collapsed="false">
      <c r="E767" s="10"/>
    </row>
    <row r="768" customFormat="false" ht="15.75" hidden="false" customHeight="true" outlineLevel="0" collapsed="false">
      <c r="E768" s="10"/>
    </row>
    <row r="769" customFormat="false" ht="15.75" hidden="false" customHeight="true" outlineLevel="0" collapsed="false">
      <c r="E769" s="10"/>
    </row>
    <row r="770" customFormat="false" ht="15.75" hidden="false" customHeight="true" outlineLevel="0" collapsed="false">
      <c r="E770" s="10"/>
    </row>
    <row r="771" customFormat="false" ht="15.75" hidden="false" customHeight="true" outlineLevel="0" collapsed="false">
      <c r="E771" s="10"/>
    </row>
    <row r="772" customFormat="false" ht="15.75" hidden="false" customHeight="true" outlineLevel="0" collapsed="false">
      <c r="E772" s="10"/>
    </row>
    <row r="773" customFormat="false" ht="15.75" hidden="false" customHeight="true" outlineLevel="0" collapsed="false">
      <c r="E773" s="10"/>
    </row>
    <row r="774" customFormat="false" ht="15.75" hidden="false" customHeight="true" outlineLevel="0" collapsed="false">
      <c r="E774" s="10"/>
    </row>
    <row r="775" customFormat="false" ht="15.75" hidden="false" customHeight="true" outlineLevel="0" collapsed="false">
      <c r="E775" s="10"/>
    </row>
    <row r="776" customFormat="false" ht="15.75" hidden="false" customHeight="true" outlineLevel="0" collapsed="false">
      <c r="E776" s="10"/>
    </row>
    <row r="777" customFormat="false" ht="15.75" hidden="false" customHeight="true" outlineLevel="0" collapsed="false">
      <c r="E777" s="10"/>
    </row>
    <row r="778" customFormat="false" ht="15.75" hidden="false" customHeight="true" outlineLevel="0" collapsed="false">
      <c r="E778" s="10"/>
    </row>
    <row r="779" customFormat="false" ht="15.75" hidden="false" customHeight="true" outlineLevel="0" collapsed="false">
      <c r="E779" s="10"/>
    </row>
    <row r="780" customFormat="false" ht="15.75" hidden="false" customHeight="true" outlineLevel="0" collapsed="false">
      <c r="E780" s="10"/>
    </row>
    <row r="781" customFormat="false" ht="15.75" hidden="false" customHeight="true" outlineLevel="0" collapsed="false">
      <c r="E781" s="10"/>
    </row>
    <row r="782" customFormat="false" ht="15.75" hidden="false" customHeight="true" outlineLevel="0" collapsed="false">
      <c r="E782" s="10"/>
    </row>
    <row r="783" customFormat="false" ht="15.75" hidden="false" customHeight="true" outlineLevel="0" collapsed="false">
      <c r="E783" s="10"/>
    </row>
    <row r="784" customFormat="false" ht="15.75" hidden="false" customHeight="true" outlineLevel="0" collapsed="false">
      <c r="E784" s="10"/>
    </row>
    <row r="785" customFormat="false" ht="15.75" hidden="false" customHeight="true" outlineLevel="0" collapsed="false">
      <c r="E785" s="10"/>
    </row>
    <row r="786" customFormat="false" ht="15.75" hidden="false" customHeight="true" outlineLevel="0" collapsed="false">
      <c r="E786" s="10"/>
    </row>
    <row r="787" customFormat="false" ht="15.75" hidden="false" customHeight="true" outlineLevel="0" collapsed="false">
      <c r="E787" s="10"/>
    </row>
    <row r="788" customFormat="false" ht="15.75" hidden="false" customHeight="true" outlineLevel="0" collapsed="false">
      <c r="E788" s="10"/>
    </row>
    <row r="789" customFormat="false" ht="15.75" hidden="false" customHeight="true" outlineLevel="0" collapsed="false">
      <c r="E789" s="10"/>
    </row>
    <row r="790" customFormat="false" ht="15.75" hidden="false" customHeight="true" outlineLevel="0" collapsed="false">
      <c r="E790" s="10"/>
    </row>
    <row r="791" customFormat="false" ht="15.75" hidden="false" customHeight="true" outlineLevel="0" collapsed="false">
      <c r="E791" s="10"/>
    </row>
    <row r="792" customFormat="false" ht="15.75" hidden="false" customHeight="true" outlineLevel="0" collapsed="false">
      <c r="E792" s="10"/>
    </row>
    <row r="793" customFormat="false" ht="15.75" hidden="false" customHeight="true" outlineLevel="0" collapsed="false">
      <c r="E793" s="10"/>
    </row>
    <row r="794" customFormat="false" ht="15.75" hidden="false" customHeight="true" outlineLevel="0" collapsed="false">
      <c r="E794" s="10"/>
    </row>
    <row r="795" customFormat="false" ht="15.75" hidden="false" customHeight="true" outlineLevel="0" collapsed="false">
      <c r="E795" s="10"/>
    </row>
    <row r="796" customFormat="false" ht="15.75" hidden="false" customHeight="true" outlineLevel="0" collapsed="false">
      <c r="E796" s="10"/>
    </row>
    <row r="797" customFormat="false" ht="15.75" hidden="false" customHeight="true" outlineLevel="0" collapsed="false">
      <c r="E797" s="10"/>
    </row>
    <row r="798" customFormat="false" ht="15.75" hidden="false" customHeight="true" outlineLevel="0" collapsed="false">
      <c r="E798" s="10"/>
    </row>
    <row r="799" customFormat="false" ht="15.75" hidden="false" customHeight="true" outlineLevel="0" collapsed="false">
      <c r="E799" s="10"/>
    </row>
    <row r="800" customFormat="false" ht="15.75" hidden="false" customHeight="true" outlineLevel="0" collapsed="false">
      <c r="E800" s="10"/>
    </row>
    <row r="801" customFormat="false" ht="15.75" hidden="false" customHeight="true" outlineLevel="0" collapsed="false">
      <c r="E801" s="10"/>
    </row>
    <row r="802" customFormat="false" ht="15.75" hidden="false" customHeight="true" outlineLevel="0" collapsed="false">
      <c r="E802" s="10"/>
    </row>
    <row r="803" customFormat="false" ht="15.75" hidden="false" customHeight="true" outlineLevel="0" collapsed="false">
      <c r="E803" s="10"/>
    </row>
    <row r="804" customFormat="false" ht="15.75" hidden="false" customHeight="true" outlineLevel="0" collapsed="false">
      <c r="E804" s="10"/>
    </row>
    <row r="805" customFormat="false" ht="15.75" hidden="false" customHeight="true" outlineLevel="0" collapsed="false">
      <c r="E805" s="10"/>
    </row>
    <row r="806" customFormat="false" ht="15.75" hidden="false" customHeight="true" outlineLevel="0" collapsed="false">
      <c r="E806" s="10"/>
    </row>
    <row r="807" customFormat="false" ht="15.75" hidden="false" customHeight="true" outlineLevel="0" collapsed="false">
      <c r="E807" s="10"/>
    </row>
    <row r="808" customFormat="false" ht="15.75" hidden="false" customHeight="true" outlineLevel="0" collapsed="false">
      <c r="E808" s="10"/>
    </row>
    <row r="809" customFormat="false" ht="15.75" hidden="false" customHeight="true" outlineLevel="0" collapsed="false">
      <c r="E809" s="10"/>
    </row>
    <row r="810" customFormat="false" ht="15.75" hidden="false" customHeight="true" outlineLevel="0" collapsed="false">
      <c r="E810" s="10"/>
    </row>
    <row r="811" customFormat="false" ht="15.75" hidden="false" customHeight="true" outlineLevel="0" collapsed="false">
      <c r="E811" s="10"/>
    </row>
    <row r="812" customFormat="false" ht="15.75" hidden="false" customHeight="true" outlineLevel="0" collapsed="false">
      <c r="E812" s="10"/>
    </row>
    <row r="813" customFormat="false" ht="15.75" hidden="false" customHeight="true" outlineLevel="0" collapsed="false">
      <c r="E813" s="10"/>
    </row>
    <row r="814" customFormat="false" ht="15.75" hidden="false" customHeight="true" outlineLevel="0" collapsed="false">
      <c r="E814" s="10"/>
    </row>
    <row r="815" customFormat="false" ht="15.75" hidden="false" customHeight="true" outlineLevel="0" collapsed="false">
      <c r="E815" s="10"/>
    </row>
    <row r="816" customFormat="false" ht="15.75" hidden="false" customHeight="true" outlineLevel="0" collapsed="false">
      <c r="E816" s="10"/>
    </row>
    <row r="817" customFormat="false" ht="15.75" hidden="false" customHeight="true" outlineLevel="0" collapsed="false">
      <c r="E817" s="10"/>
    </row>
    <row r="818" customFormat="false" ht="15.75" hidden="false" customHeight="true" outlineLevel="0" collapsed="false">
      <c r="E818" s="10"/>
    </row>
    <row r="819" customFormat="false" ht="15.75" hidden="false" customHeight="true" outlineLevel="0" collapsed="false">
      <c r="E819" s="10"/>
    </row>
    <row r="820" customFormat="false" ht="15.75" hidden="false" customHeight="true" outlineLevel="0" collapsed="false">
      <c r="E820" s="10"/>
    </row>
    <row r="821" customFormat="false" ht="15.75" hidden="false" customHeight="true" outlineLevel="0" collapsed="false">
      <c r="E821" s="10"/>
    </row>
    <row r="822" customFormat="false" ht="15.75" hidden="false" customHeight="true" outlineLevel="0" collapsed="false">
      <c r="E822" s="10"/>
    </row>
    <row r="823" customFormat="false" ht="15.75" hidden="false" customHeight="true" outlineLevel="0" collapsed="false">
      <c r="E823" s="10"/>
    </row>
    <row r="824" customFormat="false" ht="15.75" hidden="false" customHeight="true" outlineLevel="0" collapsed="false">
      <c r="E824" s="10"/>
    </row>
    <row r="825" customFormat="false" ht="15.75" hidden="false" customHeight="true" outlineLevel="0" collapsed="false">
      <c r="E825" s="10"/>
    </row>
    <row r="826" customFormat="false" ht="15.75" hidden="false" customHeight="true" outlineLevel="0" collapsed="false">
      <c r="E826" s="10"/>
    </row>
    <row r="827" customFormat="false" ht="15.75" hidden="false" customHeight="true" outlineLevel="0" collapsed="false">
      <c r="E827" s="10"/>
    </row>
    <row r="828" customFormat="false" ht="15.75" hidden="false" customHeight="true" outlineLevel="0" collapsed="false">
      <c r="E828" s="10"/>
    </row>
    <row r="829" customFormat="false" ht="15.75" hidden="false" customHeight="true" outlineLevel="0" collapsed="false">
      <c r="E829" s="10"/>
    </row>
    <row r="830" customFormat="false" ht="15.75" hidden="false" customHeight="true" outlineLevel="0" collapsed="false">
      <c r="E830" s="10"/>
    </row>
    <row r="831" customFormat="false" ht="15.75" hidden="false" customHeight="true" outlineLevel="0" collapsed="false">
      <c r="E831" s="10"/>
    </row>
    <row r="832" customFormat="false" ht="15.75" hidden="false" customHeight="true" outlineLevel="0" collapsed="false">
      <c r="E832" s="10"/>
    </row>
    <row r="833" customFormat="false" ht="15.75" hidden="false" customHeight="true" outlineLevel="0" collapsed="false">
      <c r="E833" s="10"/>
    </row>
    <row r="834" customFormat="false" ht="15.75" hidden="false" customHeight="true" outlineLevel="0" collapsed="false">
      <c r="E834" s="10"/>
    </row>
    <row r="835" customFormat="false" ht="15.75" hidden="false" customHeight="true" outlineLevel="0" collapsed="false">
      <c r="E835" s="10"/>
    </row>
    <row r="836" customFormat="false" ht="15.75" hidden="false" customHeight="true" outlineLevel="0" collapsed="false">
      <c r="E836" s="10"/>
    </row>
    <row r="837" customFormat="false" ht="15.75" hidden="false" customHeight="true" outlineLevel="0" collapsed="false">
      <c r="E837" s="10"/>
    </row>
    <row r="838" customFormat="false" ht="15.75" hidden="false" customHeight="true" outlineLevel="0" collapsed="false">
      <c r="E838" s="10"/>
    </row>
    <row r="839" customFormat="false" ht="15.75" hidden="false" customHeight="true" outlineLevel="0" collapsed="false">
      <c r="E839" s="10"/>
    </row>
    <row r="840" customFormat="false" ht="15.75" hidden="false" customHeight="true" outlineLevel="0" collapsed="false">
      <c r="E840" s="10"/>
    </row>
    <row r="841" customFormat="false" ht="15.75" hidden="false" customHeight="true" outlineLevel="0" collapsed="false">
      <c r="E841" s="10"/>
    </row>
    <row r="842" customFormat="false" ht="15.75" hidden="false" customHeight="true" outlineLevel="0" collapsed="false">
      <c r="E842" s="10"/>
    </row>
    <row r="843" customFormat="false" ht="15.75" hidden="false" customHeight="true" outlineLevel="0" collapsed="false">
      <c r="E843" s="10"/>
    </row>
    <row r="844" customFormat="false" ht="15.75" hidden="false" customHeight="true" outlineLevel="0" collapsed="false">
      <c r="E844" s="10"/>
    </row>
    <row r="845" customFormat="false" ht="15.75" hidden="false" customHeight="true" outlineLevel="0" collapsed="false">
      <c r="E845" s="10"/>
    </row>
    <row r="846" customFormat="false" ht="15.75" hidden="false" customHeight="true" outlineLevel="0" collapsed="false">
      <c r="E846" s="10"/>
    </row>
    <row r="847" customFormat="false" ht="15.75" hidden="false" customHeight="true" outlineLevel="0" collapsed="false">
      <c r="E847" s="10"/>
    </row>
    <row r="848" customFormat="false" ht="15.75" hidden="false" customHeight="true" outlineLevel="0" collapsed="false">
      <c r="E848" s="10"/>
    </row>
    <row r="849" customFormat="false" ht="15.75" hidden="false" customHeight="true" outlineLevel="0" collapsed="false">
      <c r="E849" s="10"/>
    </row>
    <row r="850" customFormat="false" ht="15.75" hidden="false" customHeight="true" outlineLevel="0" collapsed="false">
      <c r="E850" s="10"/>
    </row>
    <row r="851" customFormat="false" ht="15.75" hidden="false" customHeight="true" outlineLevel="0" collapsed="false">
      <c r="E851" s="10"/>
    </row>
    <row r="852" customFormat="false" ht="15.75" hidden="false" customHeight="true" outlineLevel="0" collapsed="false">
      <c r="E852" s="10"/>
    </row>
    <row r="853" customFormat="false" ht="15.75" hidden="false" customHeight="true" outlineLevel="0" collapsed="false">
      <c r="E853" s="10"/>
    </row>
    <row r="854" customFormat="false" ht="15.75" hidden="false" customHeight="true" outlineLevel="0" collapsed="false">
      <c r="E854" s="10"/>
    </row>
    <row r="855" customFormat="false" ht="15.75" hidden="false" customHeight="true" outlineLevel="0" collapsed="false">
      <c r="E855" s="10"/>
    </row>
    <row r="856" customFormat="false" ht="15.75" hidden="false" customHeight="true" outlineLevel="0" collapsed="false">
      <c r="E856" s="10"/>
    </row>
    <row r="857" customFormat="false" ht="15.75" hidden="false" customHeight="true" outlineLevel="0" collapsed="false">
      <c r="E857" s="10"/>
    </row>
    <row r="858" customFormat="false" ht="15.75" hidden="false" customHeight="true" outlineLevel="0" collapsed="false">
      <c r="E858" s="10"/>
    </row>
    <row r="859" customFormat="false" ht="15.75" hidden="false" customHeight="true" outlineLevel="0" collapsed="false">
      <c r="E859" s="10"/>
    </row>
    <row r="860" customFormat="false" ht="15.75" hidden="false" customHeight="true" outlineLevel="0" collapsed="false">
      <c r="E860" s="10"/>
    </row>
    <row r="861" customFormat="false" ht="15.75" hidden="false" customHeight="true" outlineLevel="0" collapsed="false">
      <c r="E861" s="10"/>
    </row>
    <row r="862" customFormat="false" ht="15.75" hidden="false" customHeight="true" outlineLevel="0" collapsed="false">
      <c r="E862" s="10"/>
    </row>
    <row r="863" customFormat="false" ht="15.75" hidden="false" customHeight="true" outlineLevel="0" collapsed="false">
      <c r="E863" s="10"/>
    </row>
    <row r="864" customFormat="false" ht="15.75" hidden="false" customHeight="true" outlineLevel="0" collapsed="false">
      <c r="E864" s="10"/>
    </row>
    <row r="865" customFormat="false" ht="15.75" hidden="false" customHeight="true" outlineLevel="0" collapsed="false">
      <c r="E865" s="10"/>
    </row>
    <row r="866" customFormat="false" ht="15.75" hidden="false" customHeight="true" outlineLevel="0" collapsed="false">
      <c r="E866" s="10"/>
    </row>
    <row r="867" customFormat="false" ht="15.75" hidden="false" customHeight="true" outlineLevel="0" collapsed="false">
      <c r="E867" s="10"/>
    </row>
    <row r="868" customFormat="false" ht="15.75" hidden="false" customHeight="true" outlineLevel="0" collapsed="false">
      <c r="E868" s="10"/>
    </row>
    <row r="869" customFormat="false" ht="15.75" hidden="false" customHeight="true" outlineLevel="0" collapsed="false">
      <c r="E869" s="10"/>
    </row>
    <row r="870" customFormat="false" ht="15.75" hidden="false" customHeight="true" outlineLevel="0" collapsed="false">
      <c r="E870" s="10"/>
    </row>
    <row r="871" customFormat="false" ht="15.75" hidden="false" customHeight="true" outlineLevel="0" collapsed="false">
      <c r="E871" s="10"/>
    </row>
    <row r="872" customFormat="false" ht="15.75" hidden="false" customHeight="true" outlineLevel="0" collapsed="false">
      <c r="E872" s="10"/>
    </row>
    <row r="873" customFormat="false" ht="15.75" hidden="false" customHeight="true" outlineLevel="0" collapsed="false">
      <c r="E873" s="10"/>
    </row>
    <row r="874" customFormat="false" ht="15.75" hidden="false" customHeight="true" outlineLevel="0" collapsed="false">
      <c r="E874" s="10"/>
    </row>
    <row r="875" customFormat="false" ht="15.75" hidden="false" customHeight="true" outlineLevel="0" collapsed="false">
      <c r="E875" s="10"/>
    </row>
    <row r="876" customFormat="false" ht="15.75" hidden="false" customHeight="true" outlineLevel="0" collapsed="false">
      <c r="E876" s="10"/>
    </row>
    <row r="877" customFormat="false" ht="15.75" hidden="false" customHeight="true" outlineLevel="0" collapsed="false">
      <c r="E877" s="10"/>
    </row>
    <row r="878" customFormat="false" ht="15.75" hidden="false" customHeight="true" outlineLevel="0" collapsed="false">
      <c r="E878" s="10"/>
    </row>
    <row r="879" customFormat="false" ht="15.75" hidden="false" customHeight="true" outlineLevel="0" collapsed="false">
      <c r="E879" s="10"/>
    </row>
    <row r="880" customFormat="false" ht="15.75" hidden="false" customHeight="true" outlineLevel="0" collapsed="false">
      <c r="E880" s="10"/>
    </row>
    <row r="881" customFormat="false" ht="15.75" hidden="false" customHeight="true" outlineLevel="0" collapsed="false">
      <c r="E881" s="10"/>
    </row>
    <row r="882" customFormat="false" ht="15.75" hidden="false" customHeight="true" outlineLevel="0" collapsed="false">
      <c r="E882" s="10"/>
    </row>
    <row r="883" customFormat="false" ht="15.75" hidden="false" customHeight="true" outlineLevel="0" collapsed="false">
      <c r="E883" s="10"/>
    </row>
    <row r="884" customFormat="false" ht="15.75" hidden="false" customHeight="true" outlineLevel="0" collapsed="false">
      <c r="E884" s="10"/>
    </row>
    <row r="885" customFormat="false" ht="15.75" hidden="false" customHeight="true" outlineLevel="0" collapsed="false">
      <c r="E885" s="10"/>
    </row>
    <row r="886" customFormat="false" ht="15.75" hidden="false" customHeight="true" outlineLevel="0" collapsed="false">
      <c r="E886" s="10"/>
    </row>
    <row r="887" customFormat="false" ht="15.75" hidden="false" customHeight="true" outlineLevel="0" collapsed="false">
      <c r="E887" s="10"/>
    </row>
    <row r="888" customFormat="false" ht="15.75" hidden="false" customHeight="true" outlineLevel="0" collapsed="false">
      <c r="E888" s="10"/>
    </row>
    <row r="889" customFormat="false" ht="15.75" hidden="false" customHeight="true" outlineLevel="0" collapsed="false">
      <c r="E889" s="10"/>
    </row>
    <row r="890" customFormat="false" ht="15.75" hidden="false" customHeight="true" outlineLevel="0" collapsed="false">
      <c r="E890" s="10"/>
    </row>
    <row r="891" customFormat="false" ht="15.75" hidden="false" customHeight="true" outlineLevel="0" collapsed="false">
      <c r="E891" s="10"/>
    </row>
    <row r="892" customFormat="false" ht="15.75" hidden="false" customHeight="true" outlineLevel="0" collapsed="false">
      <c r="E892" s="10"/>
    </row>
    <row r="893" customFormat="false" ht="15.75" hidden="false" customHeight="true" outlineLevel="0" collapsed="false">
      <c r="E893" s="10"/>
    </row>
    <row r="894" customFormat="false" ht="15.75" hidden="false" customHeight="true" outlineLevel="0" collapsed="false">
      <c r="E894" s="10"/>
    </row>
    <row r="895" customFormat="false" ht="15.75" hidden="false" customHeight="true" outlineLevel="0" collapsed="false">
      <c r="E895" s="10"/>
    </row>
    <row r="896" customFormat="false" ht="15.75" hidden="false" customHeight="true" outlineLevel="0" collapsed="false">
      <c r="E896" s="10"/>
    </row>
    <row r="897" customFormat="false" ht="15.75" hidden="false" customHeight="true" outlineLevel="0" collapsed="false">
      <c r="E897" s="10"/>
    </row>
    <row r="898" customFormat="false" ht="15.75" hidden="false" customHeight="true" outlineLevel="0" collapsed="false">
      <c r="E898" s="10"/>
    </row>
    <row r="899" customFormat="false" ht="15.75" hidden="false" customHeight="true" outlineLevel="0" collapsed="false">
      <c r="E899" s="10"/>
    </row>
    <row r="900" customFormat="false" ht="15.75" hidden="false" customHeight="true" outlineLevel="0" collapsed="false">
      <c r="E900" s="10"/>
    </row>
    <row r="901" customFormat="false" ht="15.75" hidden="false" customHeight="true" outlineLevel="0" collapsed="false">
      <c r="E901" s="10"/>
    </row>
    <row r="902" customFormat="false" ht="15.75" hidden="false" customHeight="true" outlineLevel="0" collapsed="false">
      <c r="E902" s="10"/>
    </row>
    <row r="903" customFormat="false" ht="15.75" hidden="false" customHeight="true" outlineLevel="0" collapsed="false">
      <c r="E903" s="10"/>
    </row>
    <row r="904" customFormat="false" ht="15.75" hidden="false" customHeight="true" outlineLevel="0" collapsed="false">
      <c r="E904" s="10"/>
    </row>
    <row r="905" customFormat="false" ht="15.75" hidden="false" customHeight="true" outlineLevel="0" collapsed="false">
      <c r="E905" s="10"/>
    </row>
    <row r="906" customFormat="false" ht="15.75" hidden="false" customHeight="true" outlineLevel="0" collapsed="false">
      <c r="E906" s="10"/>
    </row>
    <row r="907" customFormat="false" ht="15.75" hidden="false" customHeight="true" outlineLevel="0" collapsed="false">
      <c r="E907" s="10"/>
    </row>
    <row r="908" customFormat="false" ht="15.75" hidden="false" customHeight="true" outlineLevel="0" collapsed="false">
      <c r="E908" s="10"/>
    </row>
    <row r="909" customFormat="false" ht="15.75" hidden="false" customHeight="true" outlineLevel="0" collapsed="false">
      <c r="E909" s="10"/>
    </row>
    <row r="910" customFormat="false" ht="15.75" hidden="false" customHeight="true" outlineLevel="0" collapsed="false">
      <c r="E910" s="10"/>
    </row>
    <row r="911" customFormat="false" ht="15.75" hidden="false" customHeight="true" outlineLevel="0" collapsed="false">
      <c r="E911" s="10"/>
    </row>
    <row r="912" customFormat="false" ht="15.75" hidden="false" customHeight="true" outlineLevel="0" collapsed="false">
      <c r="E912" s="10"/>
    </row>
    <row r="913" customFormat="false" ht="15.75" hidden="false" customHeight="true" outlineLevel="0" collapsed="false">
      <c r="E913" s="10"/>
    </row>
    <row r="914" customFormat="false" ht="15.75" hidden="false" customHeight="true" outlineLevel="0" collapsed="false">
      <c r="E914" s="10"/>
    </row>
    <row r="915" customFormat="false" ht="15.75" hidden="false" customHeight="true" outlineLevel="0" collapsed="false">
      <c r="E915" s="10"/>
    </row>
    <row r="916" customFormat="false" ht="15.75" hidden="false" customHeight="true" outlineLevel="0" collapsed="false">
      <c r="E916" s="10"/>
    </row>
    <row r="917" customFormat="false" ht="15.75" hidden="false" customHeight="true" outlineLevel="0" collapsed="false">
      <c r="E917" s="10"/>
    </row>
    <row r="918" customFormat="false" ht="15.75" hidden="false" customHeight="true" outlineLevel="0" collapsed="false">
      <c r="E918" s="10"/>
    </row>
    <row r="919" customFormat="false" ht="15.75" hidden="false" customHeight="true" outlineLevel="0" collapsed="false">
      <c r="E919" s="10"/>
    </row>
    <row r="920" customFormat="false" ht="15.75" hidden="false" customHeight="true" outlineLevel="0" collapsed="false">
      <c r="E920" s="10"/>
    </row>
    <row r="921" customFormat="false" ht="15.75" hidden="false" customHeight="true" outlineLevel="0" collapsed="false">
      <c r="E921" s="10"/>
    </row>
    <row r="922" customFormat="false" ht="15.75" hidden="false" customHeight="true" outlineLevel="0" collapsed="false">
      <c r="E922" s="10"/>
    </row>
    <row r="923" customFormat="false" ht="15.75" hidden="false" customHeight="true" outlineLevel="0" collapsed="false">
      <c r="E923" s="10"/>
    </row>
    <row r="924" customFormat="false" ht="15.75" hidden="false" customHeight="true" outlineLevel="0" collapsed="false">
      <c r="E924" s="10"/>
    </row>
    <row r="925" customFormat="false" ht="15.75" hidden="false" customHeight="true" outlineLevel="0" collapsed="false">
      <c r="E925" s="10"/>
    </row>
    <row r="926" customFormat="false" ht="15.75" hidden="false" customHeight="true" outlineLevel="0" collapsed="false">
      <c r="E926" s="10"/>
    </row>
    <row r="927" customFormat="false" ht="15.75" hidden="false" customHeight="true" outlineLevel="0" collapsed="false">
      <c r="E927" s="10"/>
    </row>
    <row r="928" customFormat="false" ht="15.75" hidden="false" customHeight="true" outlineLevel="0" collapsed="false">
      <c r="E928" s="10"/>
    </row>
    <row r="929" customFormat="false" ht="15.75" hidden="false" customHeight="true" outlineLevel="0" collapsed="false">
      <c r="E929" s="10"/>
    </row>
    <row r="930" customFormat="false" ht="15.75" hidden="false" customHeight="true" outlineLevel="0" collapsed="false">
      <c r="E930" s="10"/>
    </row>
    <row r="931" customFormat="false" ht="15.75" hidden="false" customHeight="true" outlineLevel="0" collapsed="false">
      <c r="E931" s="10"/>
    </row>
    <row r="932" customFormat="false" ht="15.75" hidden="false" customHeight="true" outlineLevel="0" collapsed="false">
      <c r="E932" s="10"/>
    </row>
    <row r="933" customFormat="false" ht="15.75" hidden="false" customHeight="true" outlineLevel="0" collapsed="false">
      <c r="E933" s="10"/>
    </row>
    <row r="934" customFormat="false" ht="15.75" hidden="false" customHeight="true" outlineLevel="0" collapsed="false">
      <c r="E934" s="10"/>
    </row>
    <row r="935" customFormat="false" ht="15.75" hidden="false" customHeight="true" outlineLevel="0" collapsed="false">
      <c r="E935" s="10"/>
    </row>
    <row r="936" customFormat="false" ht="15.75" hidden="false" customHeight="true" outlineLevel="0" collapsed="false">
      <c r="E936" s="10"/>
    </row>
    <row r="937" customFormat="false" ht="15.75" hidden="false" customHeight="true" outlineLevel="0" collapsed="false">
      <c r="E937" s="10"/>
    </row>
    <row r="938" customFormat="false" ht="15.75" hidden="false" customHeight="true" outlineLevel="0" collapsed="false">
      <c r="E938" s="10"/>
    </row>
    <row r="939" customFormat="false" ht="15.75" hidden="false" customHeight="true" outlineLevel="0" collapsed="false">
      <c r="E939" s="10"/>
    </row>
    <row r="940" customFormat="false" ht="15.75" hidden="false" customHeight="true" outlineLevel="0" collapsed="false">
      <c r="E940" s="10"/>
    </row>
    <row r="941" customFormat="false" ht="15.75" hidden="false" customHeight="true" outlineLevel="0" collapsed="false">
      <c r="E941" s="10"/>
    </row>
    <row r="942" customFormat="false" ht="15.75" hidden="false" customHeight="true" outlineLevel="0" collapsed="false">
      <c r="E942" s="10"/>
    </row>
    <row r="943" customFormat="false" ht="15.75" hidden="false" customHeight="true" outlineLevel="0" collapsed="false">
      <c r="E943" s="10"/>
    </row>
    <row r="944" customFormat="false" ht="15.75" hidden="false" customHeight="true" outlineLevel="0" collapsed="false">
      <c r="E944" s="10"/>
    </row>
    <row r="945" customFormat="false" ht="15.75" hidden="false" customHeight="true" outlineLevel="0" collapsed="false">
      <c r="E945" s="10"/>
    </row>
    <row r="946" customFormat="false" ht="15.75" hidden="false" customHeight="true" outlineLevel="0" collapsed="false">
      <c r="E946" s="10"/>
    </row>
    <row r="947" customFormat="false" ht="15.75" hidden="false" customHeight="true" outlineLevel="0" collapsed="false">
      <c r="E947" s="10"/>
    </row>
    <row r="948" customFormat="false" ht="15.75" hidden="false" customHeight="true" outlineLevel="0" collapsed="false">
      <c r="E948" s="10"/>
    </row>
    <row r="949" customFormat="false" ht="15.75" hidden="false" customHeight="true" outlineLevel="0" collapsed="false">
      <c r="E949" s="10"/>
    </row>
    <row r="950" customFormat="false" ht="15.75" hidden="false" customHeight="true" outlineLevel="0" collapsed="false">
      <c r="E950" s="10"/>
    </row>
    <row r="951" customFormat="false" ht="15.75" hidden="false" customHeight="true" outlineLevel="0" collapsed="false">
      <c r="E951" s="10"/>
    </row>
    <row r="952" customFormat="false" ht="15.75" hidden="false" customHeight="true" outlineLevel="0" collapsed="false">
      <c r="E952" s="10"/>
    </row>
    <row r="953" customFormat="false" ht="15.75" hidden="false" customHeight="true" outlineLevel="0" collapsed="false">
      <c r="E953" s="10"/>
    </row>
    <row r="954" customFormat="false" ht="15.75" hidden="false" customHeight="true" outlineLevel="0" collapsed="false">
      <c r="E954" s="10"/>
    </row>
    <row r="955" customFormat="false" ht="15.75" hidden="false" customHeight="true" outlineLevel="0" collapsed="false">
      <c r="E955" s="10"/>
    </row>
    <row r="956" customFormat="false" ht="15.75" hidden="false" customHeight="true" outlineLevel="0" collapsed="false">
      <c r="E956" s="10"/>
    </row>
    <row r="957" customFormat="false" ht="15.75" hidden="false" customHeight="true" outlineLevel="0" collapsed="false">
      <c r="E957" s="10"/>
    </row>
    <row r="958" customFormat="false" ht="15.75" hidden="false" customHeight="true" outlineLevel="0" collapsed="false">
      <c r="E958" s="10"/>
    </row>
    <row r="959" customFormat="false" ht="15.75" hidden="false" customHeight="true" outlineLevel="0" collapsed="false">
      <c r="E959" s="10"/>
    </row>
    <row r="960" customFormat="false" ht="15.75" hidden="false" customHeight="true" outlineLevel="0" collapsed="false">
      <c r="E960" s="10"/>
    </row>
    <row r="961" customFormat="false" ht="15.75" hidden="false" customHeight="true" outlineLevel="0" collapsed="false">
      <c r="E961" s="10"/>
    </row>
    <row r="962" customFormat="false" ht="15.75" hidden="false" customHeight="true" outlineLevel="0" collapsed="false">
      <c r="E962" s="10"/>
    </row>
    <row r="963" customFormat="false" ht="15.75" hidden="false" customHeight="true" outlineLevel="0" collapsed="false">
      <c r="E963" s="10"/>
    </row>
    <row r="964" customFormat="false" ht="15.75" hidden="false" customHeight="true" outlineLevel="0" collapsed="false">
      <c r="E964" s="10"/>
    </row>
    <row r="965" customFormat="false" ht="15.75" hidden="false" customHeight="true" outlineLevel="0" collapsed="false">
      <c r="E965" s="10"/>
    </row>
    <row r="966" customFormat="false" ht="15.75" hidden="false" customHeight="true" outlineLevel="0" collapsed="false">
      <c r="E966" s="10"/>
    </row>
    <row r="967" customFormat="false" ht="15.75" hidden="false" customHeight="true" outlineLevel="0" collapsed="false">
      <c r="E967" s="10"/>
    </row>
    <row r="968" customFormat="false" ht="15.75" hidden="false" customHeight="true" outlineLevel="0" collapsed="false">
      <c r="E968" s="10"/>
    </row>
    <row r="969" customFormat="false" ht="15.75" hidden="false" customHeight="true" outlineLevel="0" collapsed="false">
      <c r="E969" s="10"/>
    </row>
    <row r="970" customFormat="false" ht="15.75" hidden="false" customHeight="true" outlineLevel="0" collapsed="false">
      <c r="E970" s="10"/>
    </row>
    <row r="971" customFormat="false" ht="15.75" hidden="false" customHeight="true" outlineLevel="0" collapsed="false">
      <c r="E971" s="10"/>
    </row>
    <row r="972" customFormat="false" ht="15.75" hidden="false" customHeight="true" outlineLevel="0" collapsed="false">
      <c r="E972" s="10"/>
    </row>
    <row r="973" customFormat="false" ht="15.75" hidden="false" customHeight="true" outlineLevel="0" collapsed="false">
      <c r="E973" s="10"/>
    </row>
    <row r="974" customFormat="false" ht="15.75" hidden="false" customHeight="true" outlineLevel="0" collapsed="false">
      <c r="E974" s="10"/>
    </row>
    <row r="975" customFormat="false" ht="15.75" hidden="false" customHeight="true" outlineLevel="0" collapsed="false">
      <c r="E975" s="10"/>
    </row>
    <row r="976" customFormat="false" ht="15.75" hidden="false" customHeight="true" outlineLevel="0" collapsed="false">
      <c r="E976" s="10"/>
    </row>
    <row r="977" customFormat="false" ht="15.75" hidden="false" customHeight="true" outlineLevel="0" collapsed="false">
      <c r="E977" s="10"/>
    </row>
    <row r="978" customFormat="false" ht="15.75" hidden="false" customHeight="true" outlineLevel="0" collapsed="false">
      <c r="E978" s="10"/>
    </row>
    <row r="979" customFormat="false" ht="15.75" hidden="false" customHeight="true" outlineLevel="0" collapsed="false">
      <c r="E979" s="10"/>
    </row>
    <row r="980" customFormat="false" ht="15.75" hidden="false" customHeight="true" outlineLevel="0" collapsed="false">
      <c r="E980" s="10"/>
    </row>
    <row r="981" customFormat="false" ht="15.75" hidden="false" customHeight="true" outlineLevel="0" collapsed="false">
      <c r="E981" s="10"/>
    </row>
    <row r="982" customFormat="false" ht="15.75" hidden="false" customHeight="true" outlineLevel="0" collapsed="false">
      <c r="E982" s="10"/>
    </row>
    <row r="983" customFormat="false" ht="15.75" hidden="false" customHeight="true" outlineLevel="0" collapsed="false">
      <c r="E983" s="10"/>
    </row>
    <row r="984" customFormat="false" ht="15.75" hidden="false" customHeight="true" outlineLevel="0" collapsed="false">
      <c r="E984" s="10"/>
    </row>
    <row r="985" customFormat="false" ht="15.75" hidden="false" customHeight="true" outlineLevel="0" collapsed="false">
      <c r="E985" s="10"/>
    </row>
    <row r="986" customFormat="false" ht="15.75" hidden="false" customHeight="true" outlineLevel="0" collapsed="false">
      <c r="E986" s="10"/>
    </row>
    <row r="987" customFormat="false" ht="15.75" hidden="false" customHeight="true" outlineLevel="0" collapsed="false">
      <c r="E987" s="10"/>
    </row>
    <row r="988" customFormat="false" ht="15.75" hidden="false" customHeight="true" outlineLevel="0" collapsed="false">
      <c r="E988" s="10"/>
    </row>
    <row r="989" customFormat="false" ht="15.75" hidden="false" customHeight="true" outlineLevel="0" collapsed="false">
      <c r="E989" s="10"/>
    </row>
    <row r="990" customFormat="false" ht="15.75" hidden="false" customHeight="true" outlineLevel="0" collapsed="false">
      <c r="E990" s="10"/>
    </row>
    <row r="991" customFormat="false" ht="15.75" hidden="false" customHeight="true" outlineLevel="0" collapsed="false">
      <c r="E991" s="10"/>
    </row>
    <row r="992" customFormat="false" ht="15.75" hidden="false" customHeight="true" outlineLevel="0" collapsed="false">
      <c r="E992" s="10"/>
    </row>
    <row r="993" customFormat="false" ht="15.75" hidden="false" customHeight="true" outlineLevel="0" collapsed="false">
      <c r="E993" s="10"/>
    </row>
    <row r="994" customFormat="false" ht="15.75" hidden="false" customHeight="true" outlineLevel="0" collapsed="false">
      <c r="E994" s="10"/>
    </row>
    <row r="995" customFormat="false" ht="15.75" hidden="false" customHeight="true" outlineLevel="0" collapsed="false">
      <c r="E995" s="10"/>
    </row>
    <row r="996" customFormat="false" ht="15.75" hidden="false" customHeight="true" outlineLevel="0" collapsed="false">
      <c r="E996" s="10"/>
    </row>
    <row r="997" customFormat="false" ht="15.75" hidden="false" customHeight="true" outlineLevel="0" collapsed="false">
      <c r="E997" s="10"/>
    </row>
    <row r="998" customFormat="false" ht="15.75" hidden="false" customHeight="true" outlineLevel="0" collapsed="false">
      <c r="E998" s="10"/>
    </row>
    <row r="999" customFormat="false" ht="15.75" hidden="false" customHeight="true" outlineLevel="0" collapsed="false">
      <c r="E999" s="10"/>
    </row>
    <row r="1000" customFormat="false" ht="15.75" hidden="false" customHeight="true" outlineLevel="0" collapsed="false">
      <c r="E1000" s="10"/>
    </row>
    <row r="1001" customFormat="false" ht="15.75" hidden="false" customHeight="true" outlineLevel="0" collapsed="false">
      <c r="E1001" s="10"/>
    </row>
    <row r="1002" customFormat="false" ht="15.75" hidden="false" customHeight="true" outlineLevel="0" collapsed="false">
      <c r="E1002" s="10"/>
    </row>
    <row r="1003" customFormat="false" ht="15.75" hidden="false" customHeight="true" outlineLevel="0" collapsed="false">
      <c r="E1003" s="10"/>
    </row>
    <row r="1004" customFormat="false" ht="15.75" hidden="false" customHeight="true" outlineLevel="0" collapsed="false">
      <c r="E1004" s="10"/>
    </row>
    <row r="1005" customFormat="false" ht="15.75" hidden="false" customHeight="true" outlineLevel="0" collapsed="false">
      <c r="E1005" s="10"/>
    </row>
    <row r="1006" customFormat="false" ht="15.75" hidden="false" customHeight="true" outlineLevel="0" collapsed="false">
      <c r="E1006" s="10"/>
    </row>
    <row r="1007" customFormat="false" ht="15.75" hidden="false" customHeight="true" outlineLevel="0" collapsed="false">
      <c r="E1007" s="10"/>
    </row>
  </sheetData>
  <mergeCells count="1">
    <mergeCell ref="A1:C1"/>
  </mergeCells>
  <hyperlinks>
    <hyperlink ref="B17" r:id="rId1" display="Epel Cugat.cat"/>
    <hyperlink ref="B77" r:id="rId2" display="Ajuntament de Sant Cugat del Vallès- Epel Cugat.cat"/>
  </hyperlink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0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54.71"/>
    <col collapsed="false" customWidth="true" hidden="false" outlineLevel="0" max="3" min="3" style="0" width="15.01"/>
    <col collapsed="false" customWidth="true" hidden="false" outlineLevel="0" max="4" min="4" style="0" width="12.85"/>
    <col collapsed="false" customWidth="true" hidden="false" outlineLevel="0" max="5" min="5" style="0" width="40.86"/>
    <col collapsed="false" customWidth="true" hidden="false" outlineLevel="0" max="25" min="6" style="0" width="17.28"/>
  </cols>
  <sheetData>
    <row r="1" customFormat="false" ht="26.25" hidden="false" customHeight="true" outlineLevel="0" collapsed="false">
      <c r="A1" s="1" t="s">
        <v>0</v>
      </c>
      <c r="B1" s="1"/>
      <c r="C1" s="1"/>
      <c r="D1" s="2"/>
      <c r="E1" s="3"/>
    </row>
    <row r="2" customFormat="false" ht="47.25" hidden="false" customHeight="false" outlineLevel="0" collapsed="false">
      <c r="A2" s="4" t="s">
        <v>1</v>
      </c>
      <c r="B2" s="4" t="s">
        <v>2</v>
      </c>
      <c r="C2" s="5" t="s">
        <v>3</v>
      </c>
      <c r="D2" s="4" t="s">
        <v>4</v>
      </c>
      <c r="E2" s="3"/>
    </row>
    <row r="3" customFormat="false" ht="15.75" hidden="false" customHeight="false" outlineLevel="0" collapsed="false">
      <c r="A3" s="6" t="s">
        <v>5</v>
      </c>
      <c r="B3" s="7" t="s">
        <v>6</v>
      </c>
      <c r="C3" s="8" t="s">
        <v>7</v>
      </c>
      <c r="D3" s="9" t="str">
        <f aca="false">HYPERLINK("http://www.xal.cat/docs/protocol/ATV_ANDORRA_TV","Consulta")</f>
        <v>Consulta</v>
      </c>
      <c r="E3" s="10"/>
    </row>
    <row r="4" customFormat="false" ht="15.75" hidden="false" customHeight="false" outlineLevel="0" collapsed="false">
      <c r="A4" s="6" t="s">
        <v>8</v>
      </c>
      <c r="B4" s="7" t="s">
        <v>9</v>
      </c>
      <c r="C4" s="8" t="s">
        <v>10</v>
      </c>
      <c r="D4" s="9" t="str">
        <f aca="false">HYPERLINK("http://www.xal.cat/docs/protocol/BALAGUER_TV.pdf","Consulta")</f>
        <v>Consulta</v>
      </c>
      <c r="E4" s="10"/>
    </row>
    <row r="5" customFormat="false" ht="15.75" hidden="false" customHeight="false" outlineLevel="0" collapsed="false">
      <c r="A5" s="6" t="s">
        <v>11</v>
      </c>
      <c r="B5" s="7" t="s">
        <v>12</v>
      </c>
      <c r="C5" s="8" t="s">
        <v>13</v>
      </c>
      <c r="D5" s="9" t="str">
        <f aca="false">HYPERLINK("http://www.xal.cat/docs/protocol/BANYOLES_TV.pdf","Consulta")</f>
        <v>Consulta</v>
      </c>
      <c r="E5" s="10"/>
    </row>
    <row r="6" customFormat="false" ht="31.5" hidden="false" customHeight="false" outlineLevel="0" collapsed="false">
      <c r="A6" s="6" t="s">
        <v>14</v>
      </c>
      <c r="B6" s="7" t="s">
        <v>15</v>
      </c>
      <c r="C6" s="8" t="s">
        <v>16</v>
      </c>
      <c r="D6" s="9" t="str">
        <f aca="false">HYPERLINK("http://www.xal.cat/docs/protocol/BTV.pdf","Consulta")</f>
        <v>Consulta</v>
      </c>
      <c r="E6" s="10"/>
    </row>
    <row r="7" customFormat="false" ht="63" hidden="false" customHeight="false" outlineLevel="0" collapsed="false">
      <c r="A7" s="6" t="s">
        <v>17</v>
      </c>
      <c r="B7" s="7" t="s">
        <v>18</v>
      </c>
      <c r="C7" s="8" t="s">
        <v>19</v>
      </c>
      <c r="D7" s="9" t="str">
        <f aca="false">HYPERLINK("http://www.xal.cat/docs/protocol/CANAL_BLAU.pdf","Consulta")</f>
        <v>Consulta</v>
      </c>
      <c r="E7" s="10"/>
    </row>
    <row r="8" customFormat="false" ht="15.75" hidden="false" customHeight="false" outlineLevel="0" collapsed="false">
      <c r="A8" s="6" t="s">
        <v>20</v>
      </c>
      <c r="B8" s="7" t="s">
        <v>21</v>
      </c>
      <c r="C8" s="11" t="s">
        <v>22</v>
      </c>
      <c r="D8" s="9" t="str">
        <f aca="false">HYPERLINK("http://www.xal.cat/docs/protocol/CANAL_CAMP.pdf","Consulta")</f>
        <v>Consulta</v>
      </c>
      <c r="E8" s="10"/>
    </row>
    <row r="9" customFormat="false" ht="15.75" hidden="false" customHeight="false" outlineLevel="0" collapsed="false">
      <c r="A9" s="6" t="s">
        <v>23</v>
      </c>
      <c r="B9" s="7" t="s">
        <v>24</v>
      </c>
      <c r="C9" s="8" t="s">
        <v>25</v>
      </c>
      <c r="D9" s="9" t="str">
        <f aca="false">HYPERLINK("http://www.xal.cat/docs/protocol/CANAL_10_EMPORDA.pdf","Consulta")</f>
        <v>Consulta</v>
      </c>
      <c r="E9" s="10"/>
    </row>
    <row r="10" customFormat="false" ht="15.75" hidden="false" customHeight="false" outlineLevel="0" collapsed="false">
      <c r="A10" s="6" t="s">
        <v>26</v>
      </c>
      <c r="B10" s="7" t="s">
        <v>27</v>
      </c>
      <c r="C10" s="8" t="s">
        <v>28</v>
      </c>
      <c r="D10" s="9" t="str">
        <f aca="false">HYPERLINK("http://www.xal.cat/docs/protocol/CANAL_REUS_TV.pdf","Consulta")</f>
        <v>Consulta</v>
      </c>
      <c r="E10" s="10"/>
    </row>
    <row r="11" customFormat="false" ht="15.75" hidden="false" customHeight="false" outlineLevel="0" collapsed="false">
      <c r="A11" s="6" t="s">
        <v>29</v>
      </c>
      <c r="B11" s="12" t="s">
        <v>30</v>
      </c>
      <c r="C11" s="13" t="s">
        <v>31</v>
      </c>
      <c r="D11" s="14"/>
      <c r="E11" s="10"/>
    </row>
    <row r="12" customFormat="false" ht="15.75" hidden="false" customHeight="false" outlineLevel="0" collapsed="false">
      <c r="A12" s="6" t="s">
        <v>32</v>
      </c>
      <c r="B12" s="7" t="s">
        <v>33</v>
      </c>
      <c r="C12" s="15" t="s">
        <v>34</v>
      </c>
      <c r="D12" s="9" t="str">
        <f aca="false">HYPERLINK("http://www.xal.cat/docs/protocol/CANAL_TARONJA_ANOIA.pdf","Consulta")</f>
        <v>Consulta</v>
      </c>
      <c r="E12" s="10"/>
    </row>
    <row r="13" customFormat="false" ht="15.75" hidden="false" customHeight="false" outlineLevel="0" collapsed="false">
      <c r="A13" s="6" t="s">
        <v>35</v>
      </c>
      <c r="B13" s="7" t="s">
        <v>36</v>
      </c>
      <c r="C13" s="15" t="s">
        <v>34</v>
      </c>
      <c r="D13" s="9" t="str">
        <f aca="false">HYPERLINK("http://www.xal.cat/docs/protocol/CANAL_TARONJA_CENTRAL.pdf","Consulta")</f>
        <v>Consulta</v>
      </c>
      <c r="E13" s="10"/>
    </row>
    <row r="14" customFormat="false" ht="15.75" hidden="false" customHeight="false" outlineLevel="0" collapsed="false">
      <c r="A14" s="6" t="s">
        <v>37</v>
      </c>
      <c r="B14" s="7" t="s">
        <v>38</v>
      </c>
      <c r="C14" s="8" t="s">
        <v>39</v>
      </c>
      <c r="D14" s="9" t="str">
        <f aca="false">HYPERLINK("http://www.xal.cat/docs/protocol/CANAL_TERRES_DE_LEBRE.pdf","Consulta")</f>
        <v>Consulta</v>
      </c>
      <c r="E14" s="16"/>
    </row>
    <row r="15" customFormat="false" ht="63" hidden="false" customHeight="false" outlineLevel="0" collapsed="false">
      <c r="A15" s="6" t="s">
        <v>40</v>
      </c>
      <c r="B15" s="7" t="s">
        <v>41</v>
      </c>
      <c r="C15" s="8" t="s">
        <v>42</v>
      </c>
      <c r="D15" s="9" t="str">
        <f aca="false">HYPERLINK("http://www.xal.cat/docs/protocol/CANAL_TERRASSA_VALLES.pdf","Consulta")</f>
        <v>Consulta</v>
      </c>
      <c r="E15" s="10"/>
    </row>
    <row r="16" customFormat="false" ht="15.75" hidden="false" customHeight="false" outlineLevel="0" collapsed="false">
      <c r="A16" s="6" t="s">
        <v>43</v>
      </c>
      <c r="B16" s="7" t="s">
        <v>44</v>
      </c>
      <c r="C16" s="8" t="s">
        <v>45</v>
      </c>
      <c r="D16" s="9" t="str">
        <f aca="false">HYPERLINK("http://www.xal.cat/docs/protocol/P_PARTIC_EBRE21.pdf","Consulta")</f>
        <v>Consulta</v>
      </c>
      <c r="E16" s="10"/>
    </row>
    <row r="17" customFormat="false" ht="15.75" hidden="false" customHeight="false" outlineLevel="0" collapsed="false">
      <c r="A17" s="6" t="s">
        <v>46</v>
      </c>
      <c r="B17" s="17" t="s">
        <v>47</v>
      </c>
      <c r="C17" s="8" t="s">
        <v>48</v>
      </c>
      <c r="D17" s="9" t="str">
        <f aca="false">HYPERLINK("http://www.xal.cat/docs/protocol/CUGAT_CAT.pdf","Consulta")</f>
        <v>Consulta</v>
      </c>
      <c r="E17" s="10"/>
      <c r="G17" s="18"/>
      <c r="H17" s="19"/>
      <c r="I17" s="20"/>
      <c r="J17" s="21"/>
      <c r="K17" s="16"/>
    </row>
    <row r="18" customFormat="false" ht="15.75" hidden="false" customHeight="false" outlineLevel="0" collapsed="false">
      <c r="A18" s="6" t="s">
        <v>49</v>
      </c>
      <c r="B18" s="7" t="s">
        <v>50</v>
      </c>
      <c r="C18" s="8" t="s">
        <v>51</v>
      </c>
      <c r="D18" s="9" t="str">
        <f aca="false">HYPERLINK("http://www.xal.cat/docs/protocol/EL_9_TV.pdf","Consulta")</f>
        <v>Consulta</v>
      </c>
      <c r="E18" s="10"/>
    </row>
    <row r="19" customFormat="false" ht="15.75" hidden="false" customHeight="false" outlineLevel="0" collapsed="false">
      <c r="A19" s="6" t="s">
        <v>52</v>
      </c>
      <c r="B19" s="22" t="s">
        <v>53</v>
      </c>
      <c r="C19" s="23" t="s">
        <v>54</v>
      </c>
      <c r="D19" s="14"/>
      <c r="E19" s="10"/>
    </row>
    <row r="20" customFormat="false" ht="15.75" hidden="false" customHeight="false" outlineLevel="0" collapsed="false">
      <c r="A20" s="6" t="s">
        <v>55</v>
      </c>
      <c r="B20" s="7" t="s">
        <v>56</v>
      </c>
      <c r="C20" s="8" t="s">
        <v>57</v>
      </c>
      <c r="D20" s="9" t="str">
        <f aca="false">HYPERLINK("http://www.xal.cat/docs/protocol/EMPORDA_TV.pdf","Consulta")</f>
        <v>Consulta</v>
      </c>
      <c r="E20" s="10"/>
    </row>
    <row r="21" customFormat="false" ht="15.75" hidden="false" customHeight="false" outlineLevel="0" collapsed="false">
      <c r="A21" s="6" t="s">
        <v>585</v>
      </c>
      <c r="B21" s="7" t="s">
        <v>59</v>
      </c>
      <c r="C21" s="8" t="s">
        <v>60</v>
      </c>
      <c r="D21" s="14"/>
      <c r="E21" s="10"/>
    </row>
    <row r="22" customFormat="false" ht="15.75" hidden="false" customHeight="true" outlineLevel="0" collapsed="false">
      <c r="A22" s="6" t="s">
        <v>61</v>
      </c>
      <c r="B22" s="24" t="s">
        <v>62</v>
      </c>
      <c r="C22" s="8" t="s">
        <v>63</v>
      </c>
      <c r="D22" s="9" t="str">
        <f aca="false">HYPERLINK("http://www.xal.cat/docs/protocol/ETV.pdf","Consulta")</f>
        <v>Consulta</v>
      </c>
      <c r="E22" s="10"/>
    </row>
    <row r="23" customFormat="false" ht="15.75" hidden="false" customHeight="true" outlineLevel="0" collapsed="false">
      <c r="A23" s="6" t="s">
        <v>64</v>
      </c>
      <c r="B23" s="7" t="s">
        <v>65</v>
      </c>
      <c r="C23" s="8" t="s">
        <v>66</v>
      </c>
      <c r="D23" s="9" t="str">
        <f aca="false">HYPERLINK("http://www.xal.cat/docs/protocol/GAVA_TELEVISIO.pdf","Consulta")</f>
        <v>Consulta</v>
      </c>
      <c r="E23" s="10"/>
    </row>
    <row r="24" customFormat="false" ht="15.75" hidden="false" customHeight="true" outlineLevel="0" collapsed="false">
      <c r="A24" s="6" t="s">
        <v>67</v>
      </c>
      <c r="B24" s="7" t="s">
        <v>68</v>
      </c>
      <c r="C24" s="8" t="s">
        <v>69</v>
      </c>
      <c r="D24" s="14"/>
      <c r="E24" s="10"/>
    </row>
    <row r="25" customFormat="false" ht="15.75" hidden="false" customHeight="true" outlineLevel="0" collapsed="false">
      <c r="A25" s="6" t="s">
        <v>70</v>
      </c>
      <c r="B25" s="7" t="s">
        <v>71</v>
      </c>
      <c r="C25" s="8" t="s">
        <v>72</v>
      </c>
      <c r="D25" s="9" t="str">
        <f aca="false">HYPERLINK("http://www.xal.cat/docs/protocol/LLEIDA_TV.pdf","Consulta")</f>
        <v>Consulta</v>
      </c>
      <c r="E25" s="16"/>
    </row>
    <row r="26" customFormat="false" ht="15.75" hidden="false" customHeight="true" outlineLevel="0" collapsed="false">
      <c r="A26" s="6" t="s">
        <v>586</v>
      </c>
      <c r="B26" s="7" t="s">
        <v>74</v>
      </c>
      <c r="C26" s="8" t="s">
        <v>75</v>
      </c>
      <c r="D26" s="14"/>
      <c r="E26" s="10"/>
    </row>
    <row r="27" customFormat="false" ht="15.75" hidden="false" customHeight="true" outlineLevel="0" collapsed="false">
      <c r="A27" s="6" t="s">
        <v>76</v>
      </c>
      <c r="B27" s="7" t="s">
        <v>77</v>
      </c>
      <c r="C27" s="8" t="s">
        <v>78</v>
      </c>
      <c r="D27" s="9" t="str">
        <f aca="false">HYPERLINK("http://www.xal.cat/docs/protocol/MARICEL_TV.pdf","Consulta")</f>
        <v>Consulta</v>
      </c>
      <c r="E27" s="10"/>
    </row>
    <row r="28" customFormat="false" ht="15.75" hidden="false" customHeight="true" outlineLevel="0" collapsed="false">
      <c r="A28" s="6" t="s">
        <v>79</v>
      </c>
      <c r="B28" s="7" t="s">
        <v>80</v>
      </c>
      <c r="C28" s="8" t="s">
        <v>81</v>
      </c>
      <c r="D28" s="9" t="str">
        <f aca="false">HYPERLINK("www.xal.cat/docs/protocol/MOLINS_DE_REI_TV.pdf","Consulta")</f>
        <v>Consulta</v>
      </c>
      <c r="E28" s="10"/>
    </row>
    <row r="29" customFormat="false" ht="15.75" hidden="false" customHeight="true" outlineLevel="0" collapsed="false">
      <c r="A29" s="6" t="s">
        <v>82</v>
      </c>
      <c r="B29" s="7" t="s">
        <v>83</v>
      </c>
      <c r="C29" s="8" t="s">
        <v>84</v>
      </c>
      <c r="D29" s="9" t="str">
        <f aca="false">HYPERLINK("http://www.xal.cat/docs/protocol/MOLLERUSSA_TV.pdf","Consulta")</f>
        <v>Consulta</v>
      </c>
      <c r="E29" s="10"/>
    </row>
    <row r="30" customFormat="false" ht="15.75" hidden="false" customHeight="true" outlineLevel="0" collapsed="false">
      <c r="A30" s="6" t="s">
        <v>85</v>
      </c>
      <c r="B30" s="7" t="s">
        <v>86</v>
      </c>
      <c r="C30" s="8" t="s">
        <v>87</v>
      </c>
      <c r="D30" s="9" t="str">
        <f aca="false">HYPERLINK("http://www.xal.cat/docs/protocol/NORD.pdf","Consulta")</f>
        <v>Consulta</v>
      </c>
      <c r="E30" s="10"/>
    </row>
    <row r="31" customFormat="false" ht="15.75" hidden="false" customHeight="true" outlineLevel="0" collapsed="false">
      <c r="A31" s="6" t="s">
        <v>88</v>
      </c>
      <c r="B31" s="7" t="s">
        <v>89</v>
      </c>
      <c r="C31" s="8" t="s">
        <v>90</v>
      </c>
      <c r="D31" s="9" t="str">
        <f aca="false">HYPERLINK("http://www.xal.cat/docs/protocol/OLOT_TV.pdf","Consulta")</f>
        <v>Consulta</v>
      </c>
      <c r="E31" s="10"/>
    </row>
    <row r="32" customFormat="false" ht="15.75" hidden="false" customHeight="true" outlineLevel="0" collapsed="false">
      <c r="A32" s="6" t="s">
        <v>91</v>
      </c>
      <c r="B32" s="7" t="s">
        <v>92</v>
      </c>
      <c r="C32" s="8" t="s">
        <v>93</v>
      </c>
      <c r="D32" s="9" t="str">
        <f aca="false">HYPERLINK("http://www.xal.cat/docs/protocol/PENEDES_TV.pdf","Consulta")</f>
        <v>Consulta</v>
      </c>
      <c r="E32" s="10"/>
    </row>
    <row r="33" customFormat="false" ht="15.75" hidden="false" customHeight="true" outlineLevel="0" collapsed="false">
      <c r="A33" s="6" t="s">
        <v>94</v>
      </c>
      <c r="B33" s="7" t="s">
        <v>95</v>
      </c>
      <c r="C33" s="8" t="s">
        <v>96</v>
      </c>
      <c r="D33" s="9" t="str">
        <f aca="false">HYPERLINK("http://www.xal.cat/docs/protocol/PIRINEUS_TV.pdf","Consulta")</f>
        <v>Consulta</v>
      </c>
      <c r="E33" s="10"/>
    </row>
    <row r="34" customFormat="false" ht="15.75" hidden="false" customHeight="true" outlineLevel="0" collapsed="false">
      <c r="A34" s="6" t="s">
        <v>97</v>
      </c>
      <c r="B34" s="7" t="s">
        <v>98</v>
      </c>
      <c r="C34" s="8" t="s">
        <v>99</v>
      </c>
      <c r="D34" s="9" t="str">
        <f aca="false">HYPERLINK("http://www.xal.cat/docs/protocol/ST_ANDREU_TV.pdf","Consulta")</f>
        <v>Consulta</v>
      </c>
      <c r="E34" s="10"/>
    </row>
    <row r="35" customFormat="false" ht="15.75" hidden="false" customHeight="true" outlineLevel="0" collapsed="false">
      <c r="A35" s="6" t="s">
        <v>100</v>
      </c>
      <c r="B35" s="7" t="s">
        <v>101</v>
      </c>
      <c r="C35" s="8" t="s">
        <v>102</v>
      </c>
      <c r="D35" s="9" t="str">
        <f aca="false">HYPERLINK("http://www.xal.cat/docs/protocol/TAC_12.pdf","Consulta")</f>
        <v>Consulta</v>
      </c>
      <c r="E35" s="10"/>
    </row>
    <row r="36" customFormat="false" ht="15.75" hidden="false" customHeight="true" outlineLevel="0" collapsed="false">
      <c r="A36" s="6" t="s">
        <v>103</v>
      </c>
      <c r="B36" s="7" t="s">
        <v>104</v>
      </c>
      <c r="C36" s="8" t="s">
        <v>105</v>
      </c>
      <c r="D36" s="14" t="s">
        <v>106</v>
      </c>
      <c r="E36" s="10"/>
    </row>
    <row r="37" customFormat="false" ht="15.75" hidden="false" customHeight="true" outlineLevel="0" collapsed="false">
      <c r="A37" s="6" t="s">
        <v>107</v>
      </c>
      <c r="B37" s="7" t="s">
        <v>108</v>
      </c>
      <c r="C37" s="8" t="s">
        <v>109</v>
      </c>
      <c r="D37" s="9" t="str">
        <f aca="false">HYPERLINK("http://www.xal.cat/docs/protocol/TELEB_TELEVISIO_DE_BADALONA.pdf","Consulta")</f>
        <v>Consulta</v>
      </c>
      <c r="E37" s="10"/>
    </row>
    <row r="38" customFormat="false" ht="15.75" hidden="false" customHeight="true" outlineLevel="0" collapsed="false">
      <c r="A38" s="6" t="s">
        <v>110</v>
      </c>
      <c r="B38" s="7" t="s">
        <v>111</v>
      </c>
      <c r="C38" s="8" t="s">
        <v>112</v>
      </c>
      <c r="D38" s="9" t="str">
        <f aca="false">HYPERLINK("http://www.xal.cat/docs/protocol/TV_DEL_BERGUEDA.pdf","Consulta")</f>
        <v>Consulta</v>
      </c>
      <c r="E38" s="10"/>
    </row>
    <row r="39" customFormat="false" ht="15.75" hidden="false" customHeight="true" outlineLevel="0" collapsed="false">
      <c r="A39" s="6" t="s">
        <v>113</v>
      </c>
      <c r="B39" s="7" t="s">
        <v>114</v>
      </c>
      <c r="C39" s="8" t="s">
        <v>115</v>
      </c>
      <c r="D39" s="9" t="str">
        <f aca="false">HYPERLINK("http://www.xal.cat/docs/protocol/TV_GIRONA.pdf","Consulta")</f>
        <v>Consulta</v>
      </c>
      <c r="E39" s="10"/>
    </row>
    <row r="40" customFormat="false" ht="15.75" hidden="false" customHeight="true" outlineLevel="0" collapsed="false">
      <c r="A40" s="6" t="s">
        <v>116</v>
      </c>
      <c r="B40" s="25" t="s">
        <v>117</v>
      </c>
      <c r="C40" s="8" t="s">
        <v>118</v>
      </c>
      <c r="D40" s="9" t="str">
        <f aca="false">HYPERLINK("www.xal.cat/docs/protocol/TVR_TV_DEL_RIPOLLES.pdf","Consulta")</f>
        <v>Consulta</v>
      </c>
      <c r="E40" s="10"/>
    </row>
    <row r="41" customFormat="false" ht="15.75" hidden="false" customHeight="true" outlineLevel="0" collapsed="false">
      <c r="A41" s="6" t="s">
        <v>587</v>
      </c>
      <c r="B41" s="25" t="s">
        <v>120</v>
      </c>
      <c r="C41" s="8" t="s">
        <v>121</v>
      </c>
      <c r="D41" s="9" t="str">
        <f aca="false">HYPERLINK("www.xal.cat/docs/protocol/TVR_TV_DEL_RIPOLLES.pdf","Consulta")</f>
        <v>Consulta</v>
      </c>
      <c r="E41" s="10"/>
    </row>
    <row r="42" customFormat="false" ht="15.75" hidden="false" customHeight="true" outlineLevel="0" collapsed="false">
      <c r="A42" s="6" t="s">
        <v>122</v>
      </c>
      <c r="B42" s="7" t="s">
        <v>123</v>
      </c>
      <c r="C42" s="15" t="s">
        <v>124</v>
      </c>
      <c r="D42" s="14"/>
      <c r="E42" s="10"/>
    </row>
    <row r="43" customFormat="false" ht="15.75" hidden="false" customHeight="true" outlineLevel="0" collapsed="false">
      <c r="A43" s="6" t="s">
        <v>125</v>
      </c>
      <c r="B43" s="7" t="s">
        <v>123</v>
      </c>
      <c r="C43" s="15" t="s">
        <v>124</v>
      </c>
      <c r="D43" s="14"/>
      <c r="E43" s="10"/>
    </row>
    <row r="44" customFormat="false" ht="15.75" hidden="false" customHeight="true" outlineLevel="0" collapsed="false">
      <c r="A44" s="6" t="s">
        <v>126</v>
      </c>
      <c r="B44" s="7" t="s">
        <v>127</v>
      </c>
      <c r="C44" s="8" t="s">
        <v>128</v>
      </c>
      <c r="D44" s="9" t="str">
        <f aca="false">HYPERLINK("http://www.xal.cat/docs/protocol/TV_CARDEDEU.pdf","Consulta")</f>
        <v>Consulta</v>
      </c>
      <c r="E44" s="10"/>
    </row>
    <row r="45" customFormat="false" ht="15.75" hidden="false" customHeight="true" outlineLevel="0" collapsed="false">
      <c r="A45" s="6" t="s">
        <v>129</v>
      </c>
      <c r="B45" s="7" t="s">
        <v>130</v>
      </c>
      <c r="C45" s="8" t="s">
        <v>131</v>
      </c>
      <c r="D45" s="9" t="str">
        <f aca="false">HYPERLINK("http://www.xal.cat/docs/protocol/TV_COSTA_BRAVA.pdf","Consulta")</f>
        <v>Consulta</v>
      </c>
      <c r="E45" s="10"/>
    </row>
    <row r="46" customFormat="false" ht="15.75" hidden="false" customHeight="true" outlineLevel="0" collapsed="false">
      <c r="A46" s="6" t="s">
        <v>132</v>
      </c>
      <c r="B46" s="7" t="s">
        <v>133</v>
      </c>
      <c r="C46" s="8" t="s">
        <v>134</v>
      </c>
      <c r="D46" s="9" t="str">
        <f aca="false">HYPERLINK("www.xal.cat/docs/protocol/TV10_ST_ESTEVE.pdf","Consulta")</f>
        <v>Consulta</v>
      </c>
      <c r="E46" s="10"/>
    </row>
    <row r="47" customFormat="false" ht="15.75" hidden="false" customHeight="true" outlineLevel="0" collapsed="false">
      <c r="A47" s="26" t="s">
        <v>588</v>
      </c>
      <c r="B47" s="27" t="s">
        <v>136</v>
      </c>
      <c r="C47" s="28" t="s">
        <v>137</v>
      </c>
      <c r="D47" s="29" t="str">
        <f aca="false">HYPERLINK("http://www.xal.cat/docs/protocol/M1TV.pdf","Consulta")</f>
        <v>Consulta</v>
      </c>
      <c r="E47" s="10"/>
    </row>
    <row r="48" customFormat="false" ht="15.75" hidden="false" customHeight="true" outlineLevel="0" collapsed="false">
      <c r="A48" s="6" t="s">
        <v>139</v>
      </c>
      <c r="B48" s="7" t="s">
        <v>140</v>
      </c>
      <c r="C48" s="8" t="s">
        <v>141</v>
      </c>
      <c r="D48" s="14"/>
      <c r="E48" s="10"/>
    </row>
    <row r="49" customFormat="false" ht="15.75" hidden="false" customHeight="true" outlineLevel="0" collapsed="false">
      <c r="A49" s="6" t="s">
        <v>142</v>
      </c>
      <c r="B49" s="7" t="s">
        <v>143</v>
      </c>
      <c r="C49" s="30" t="s">
        <v>144</v>
      </c>
      <c r="D49" s="9" t="str">
        <f aca="false">HYPERLINK("http://www.xal.cat/docs/protocol/TV_HOSPITALET.pdf","Consulta")</f>
        <v>Consulta</v>
      </c>
      <c r="E49" s="10"/>
    </row>
    <row r="50" customFormat="false" ht="15.75" hidden="false" customHeight="true" outlineLevel="0" collapsed="false">
      <c r="A50" s="6" t="s">
        <v>145</v>
      </c>
      <c r="B50" s="7" t="s">
        <v>146</v>
      </c>
      <c r="C50" s="8" t="s">
        <v>147</v>
      </c>
      <c r="D50" s="9" t="str">
        <f aca="false">HYPERLINK("www.xal.cat/docs/protocol/TVEV_EL_VENDRELL.pdf","Consulta")</f>
        <v>Consulta</v>
      </c>
      <c r="E50" s="10"/>
    </row>
    <row r="51" customFormat="false" ht="15.75" hidden="false" customHeight="true" outlineLevel="0" collapsed="false">
      <c r="A51" s="6" t="s">
        <v>148</v>
      </c>
      <c r="B51" s="7" t="s">
        <v>149</v>
      </c>
      <c r="C51" s="8" t="s">
        <v>150</v>
      </c>
      <c r="D51" s="9" t="str">
        <f aca="false">HYPERLINK("www.xal.cat/docs/protocol/TV_VANDELLOS.pdf","Consulta")</f>
        <v>Consulta</v>
      </c>
      <c r="E51" s="10"/>
      <c r="F51" s="31"/>
      <c r="G51" s="31"/>
    </row>
    <row r="52" customFormat="false" ht="15.75" hidden="false" customHeight="true" outlineLevel="0" collapsed="false">
      <c r="A52" s="6" t="s">
        <v>151</v>
      </c>
      <c r="B52" s="7" t="s">
        <v>152</v>
      </c>
      <c r="C52" s="8" t="s">
        <v>153</v>
      </c>
      <c r="D52" s="9" t="str">
        <f aca="false">HYPERLINK("www.xal.cat/docs/protocol/VALLES_VISIO.pdf","Consulta")</f>
        <v>Consulta</v>
      </c>
      <c r="E52" s="10"/>
      <c r="F52" s="31"/>
      <c r="G52" s="31"/>
    </row>
    <row r="53" customFormat="false" ht="15.75" hidden="false" customHeight="true" outlineLevel="0" collapsed="false">
      <c r="A53" s="6" t="s">
        <v>154</v>
      </c>
      <c r="B53" s="7" t="s">
        <v>155</v>
      </c>
      <c r="C53" s="8" t="s">
        <v>156</v>
      </c>
      <c r="D53" s="9" t="str">
        <f aca="false">HYPERLINK("www.xal.cat/docs/protocol/VAT_VIDEO_ASCO_TV.pdf","Consulta")</f>
        <v>Consulta</v>
      </c>
      <c r="E53" s="10"/>
      <c r="F53" s="31"/>
      <c r="G53" s="31"/>
    </row>
    <row r="54" customFormat="false" ht="15.75" hidden="false" customHeight="true" outlineLevel="0" collapsed="false">
      <c r="A54" s="32" t="s">
        <v>157</v>
      </c>
      <c r="B54" s="33" t="s">
        <v>158</v>
      </c>
      <c r="C54" s="34" t="s">
        <v>159</v>
      </c>
      <c r="D54" s="9" t="str">
        <f aca="false">HYPERLINK("www.xal.cat/docs/protocol/VOTV_VALLES_ORIENTAL_TELEVISIO.pdf","Consulta")</f>
        <v>Consulta</v>
      </c>
      <c r="E54" s="10"/>
      <c r="F54" s="31"/>
      <c r="G54" s="31"/>
    </row>
    <row r="55" customFormat="false" ht="26.25" hidden="false" customHeight="true" outlineLevel="0" collapsed="false">
      <c r="A55" s="35"/>
      <c r="B55" s="36" t="s">
        <v>160</v>
      </c>
      <c r="C55" s="37"/>
      <c r="D55" s="38"/>
      <c r="E55" s="10"/>
      <c r="F55" s="31"/>
      <c r="G55" s="31"/>
    </row>
    <row r="56" customFormat="false" ht="15.75" hidden="false" customHeight="true" outlineLevel="0" collapsed="false">
      <c r="A56" s="4" t="s">
        <v>161</v>
      </c>
      <c r="B56" s="4" t="s">
        <v>2</v>
      </c>
      <c r="C56" s="4" t="s">
        <v>3</v>
      </c>
      <c r="D56" s="4" t="s">
        <v>4</v>
      </c>
      <c r="E56" s="10"/>
      <c r="F56" s="31"/>
      <c r="G56" s="31"/>
    </row>
    <row r="57" customFormat="false" ht="15.75" hidden="false" customHeight="true" outlineLevel="0" collapsed="false">
      <c r="A57" s="39" t="s">
        <v>162</v>
      </c>
      <c r="B57" s="7" t="s">
        <v>44</v>
      </c>
      <c r="C57" s="8" t="s">
        <v>45</v>
      </c>
      <c r="D57" s="40"/>
      <c r="E57" s="10"/>
      <c r="F57" s="31"/>
      <c r="G57" s="31"/>
    </row>
    <row r="58" customFormat="false" ht="15.75" hidden="false" customHeight="true" outlineLevel="0" collapsed="false">
      <c r="A58" s="39" t="s">
        <v>163</v>
      </c>
      <c r="B58" s="24" t="s">
        <v>164</v>
      </c>
      <c r="C58" s="41" t="s">
        <v>165</v>
      </c>
      <c r="D58" s="40"/>
      <c r="E58" s="10"/>
      <c r="F58" s="31"/>
      <c r="G58" s="31"/>
    </row>
    <row r="59" customFormat="false" ht="15.75" hidden="false" customHeight="true" outlineLevel="0" collapsed="false">
      <c r="A59" s="39" t="s">
        <v>166</v>
      </c>
      <c r="B59" s="42" t="s">
        <v>167</v>
      </c>
      <c r="C59" s="11" t="s">
        <v>168</v>
      </c>
      <c r="D59" s="9" t="str">
        <f aca="false">HYPERLINK("www.xal.cat/docs/protocol/P_PARTIC_ALCOVER.pdf","Consulta")</f>
        <v>Consulta</v>
      </c>
      <c r="E59" s="10"/>
      <c r="F59" s="31"/>
      <c r="G59" s="31"/>
    </row>
    <row r="60" customFormat="false" ht="15.75" hidden="false" customHeight="true" outlineLevel="0" collapsed="false">
      <c r="A60" s="39" t="s">
        <v>169</v>
      </c>
      <c r="B60" s="42" t="s">
        <v>170</v>
      </c>
      <c r="C60" s="43" t="s">
        <v>171</v>
      </c>
      <c r="D60" s="9" t="str">
        <f aca="false">HYPERLINK("www.xal.cat/docs/protocol/APLICAT.pdf","Consulta")</f>
        <v>Consulta</v>
      </c>
      <c r="E60" s="10"/>
      <c r="F60" s="31"/>
      <c r="G60" s="31"/>
    </row>
    <row r="61" customFormat="false" ht="15.75" hidden="false" customHeight="true" outlineLevel="0" collapsed="false">
      <c r="A61" s="39" t="s">
        <v>172</v>
      </c>
      <c r="B61" s="42" t="s">
        <v>173</v>
      </c>
      <c r="C61" s="43" t="s">
        <v>174</v>
      </c>
      <c r="D61" s="9" t="str">
        <f aca="false">HYPERLINK("www.xal.cat/docs/protocol/ALTAFULLA_RADIO.pdf","Consulta")</f>
        <v>Consulta</v>
      </c>
      <c r="E61" s="10"/>
      <c r="F61" s="31"/>
      <c r="G61" s="31"/>
    </row>
    <row r="62" customFormat="false" ht="15.75" hidden="false" customHeight="true" outlineLevel="0" collapsed="false">
      <c r="A62" s="39" t="s">
        <v>175</v>
      </c>
      <c r="B62" s="42" t="s">
        <v>176</v>
      </c>
      <c r="C62" s="43" t="s">
        <v>177</v>
      </c>
      <c r="D62" s="9" t="str">
        <f aca="false">HYPERLINK("www.xal.cat/docs/protocol/AMPOSTA_RADIO.pdf","Consulta")</f>
        <v>Consulta</v>
      </c>
      <c r="E62" s="10"/>
      <c r="F62" s="31"/>
      <c r="G62" s="31"/>
    </row>
    <row r="63" customFormat="false" ht="15.75" hidden="false" customHeight="true" outlineLevel="0" collapsed="false">
      <c r="A63" s="39" t="s">
        <v>178</v>
      </c>
      <c r="B63" s="42" t="s">
        <v>179</v>
      </c>
      <c r="C63" s="43" t="s">
        <v>180</v>
      </c>
      <c r="D63" s="9" t="str">
        <f aca="false">HYPERLINK("www.xal.cat/docs/protocol/AMPOSTA_RADIO.pdf","Consulta")</f>
        <v>Consulta</v>
      </c>
      <c r="E63" s="10"/>
      <c r="F63" s="31"/>
      <c r="G63" s="31"/>
    </row>
    <row r="64" customFormat="false" ht="15.75" hidden="false" customHeight="true" outlineLevel="0" collapsed="false">
      <c r="A64" s="39" t="s">
        <v>181</v>
      </c>
      <c r="B64" s="42" t="s">
        <v>182</v>
      </c>
      <c r="C64" s="43" t="s">
        <v>183</v>
      </c>
      <c r="D64" s="9" t="str">
        <f aca="false">HYPERLINK("www.xal.cat/docs/protocol/ANTENA_CARO_ROQUETES.pdf","Consulta")</f>
        <v>Consulta</v>
      </c>
      <c r="E64" s="10"/>
      <c r="F64" s="31"/>
      <c r="G64" s="31"/>
    </row>
    <row r="65" customFormat="false" ht="15.75" hidden="false" customHeight="true" outlineLevel="0" collapsed="false">
      <c r="A65" s="39" t="s">
        <v>184</v>
      </c>
      <c r="B65" s="42" t="s">
        <v>185</v>
      </c>
      <c r="C65" s="43" t="s">
        <v>186</v>
      </c>
      <c r="D65" s="9" t="str">
        <f aca="false">HYPERLINK("www.xal.cat/docs/protocol/BAS_RADIO.pdf","Consulta")</f>
        <v>Consulta</v>
      </c>
      <c r="E65" s="10"/>
      <c r="F65" s="31"/>
      <c r="G65" s="31"/>
    </row>
    <row r="66" customFormat="false" ht="15.75" hidden="false" customHeight="true" outlineLevel="0" collapsed="false">
      <c r="A66" s="39" t="s">
        <v>187</v>
      </c>
      <c r="B66" s="42" t="s">
        <v>188</v>
      </c>
      <c r="C66" s="43" t="s">
        <v>189</v>
      </c>
      <c r="D66" s="9" t="str">
        <f aca="false">HYPERLINK("www.xal.cat/docs/protocol/BELLVEI_RADIO.pdf","Consulta")</f>
        <v>Consulta</v>
      </c>
      <c r="E66" s="10"/>
      <c r="F66" s="31"/>
      <c r="G66" s="31"/>
    </row>
    <row r="67" customFormat="false" ht="15.75" hidden="false" customHeight="true" outlineLevel="0" collapsed="false">
      <c r="A67" s="44" t="s">
        <v>14</v>
      </c>
      <c r="B67" s="7" t="s">
        <v>15</v>
      </c>
      <c r="C67" s="8" t="s">
        <v>16</v>
      </c>
      <c r="D67" s="9" t="str">
        <f aca="false">HYPERLINK("http://www.xal.cat/docs/protocol/BTV.pdf","Consulta")</f>
        <v>Consulta</v>
      </c>
      <c r="E67" s="10"/>
      <c r="F67" s="31"/>
      <c r="G67" s="31"/>
    </row>
    <row r="68" customFormat="false" ht="15.75" hidden="false" customHeight="true" outlineLevel="0" collapsed="false">
      <c r="A68" s="45" t="s">
        <v>190</v>
      </c>
      <c r="B68" s="22" t="s">
        <v>191</v>
      </c>
      <c r="C68" s="41" t="s">
        <v>192</v>
      </c>
      <c r="D68" s="14"/>
      <c r="E68" s="10"/>
      <c r="F68" s="31"/>
      <c r="G68" s="31"/>
    </row>
    <row r="69" customFormat="false" ht="15.75" hidden="false" customHeight="true" outlineLevel="0" collapsed="false">
      <c r="A69" s="45" t="s">
        <v>193</v>
      </c>
      <c r="B69" s="46" t="s">
        <v>194</v>
      </c>
      <c r="C69" s="23" t="s">
        <v>195</v>
      </c>
      <c r="D69" s="9" t="str">
        <f aca="false">HYPERLINK("www.xal.cat/docs/protocol/P_PARTIC_CAMARLES.pdf","Consulta")</f>
        <v>Consulta</v>
      </c>
      <c r="E69" s="10"/>
      <c r="F69" s="31"/>
      <c r="G69" s="31"/>
    </row>
    <row r="70" customFormat="false" ht="15.75" hidden="false" customHeight="true" outlineLevel="0" collapsed="false">
      <c r="A70" s="45" t="s">
        <v>196</v>
      </c>
      <c r="B70" s="46" t="s">
        <v>197</v>
      </c>
      <c r="C70" s="23" t="s">
        <v>198</v>
      </c>
      <c r="D70" s="9" t="str">
        <f aca="false">HYPERLINK("www.xal.cat/docs/protocol/CANAL_20_OLERDOLA.pdf","Consulta")</f>
        <v>Consulta</v>
      </c>
      <c r="E70" s="10"/>
      <c r="F70" s="31"/>
      <c r="G70" s="31"/>
    </row>
    <row r="71" customFormat="false" ht="15.75" hidden="false" customHeight="true" outlineLevel="0" collapsed="false">
      <c r="A71" s="45" t="s">
        <v>199</v>
      </c>
      <c r="B71" s="22" t="s">
        <v>200</v>
      </c>
      <c r="C71" s="23" t="s">
        <v>19</v>
      </c>
      <c r="D71" s="9" t="str">
        <f aca="false">HYPERLINK("www.xal.cat/docs/protocol/CANAL_BLAU.pdf","Consulta")</f>
        <v>Consulta</v>
      </c>
      <c r="E71" s="10"/>
      <c r="F71" s="31"/>
      <c r="G71" s="31"/>
    </row>
    <row r="72" customFormat="false" ht="15.75" hidden="false" customHeight="true" outlineLevel="0" collapsed="false">
      <c r="A72" s="47" t="s">
        <v>201</v>
      </c>
      <c r="B72" s="27" t="s">
        <v>202</v>
      </c>
      <c r="C72" s="28" t="s">
        <v>203</v>
      </c>
      <c r="D72" s="48"/>
      <c r="E72" s="10"/>
      <c r="F72" s="31"/>
      <c r="G72" s="31"/>
    </row>
    <row r="73" customFormat="false" ht="15.75" hidden="false" customHeight="true" outlineLevel="0" collapsed="false">
      <c r="A73" s="45" t="s">
        <v>204</v>
      </c>
      <c r="B73" s="22" t="s">
        <v>205</v>
      </c>
      <c r="C73" s="23" t="s">
        <v>206</v>
      </c>
      <c r="D73" s="9" t="str">
        <f aca="false">HYPERLINK("www.xal.cat/docs/protocol/P_PARTIC_EL_BRENY.pdf","Consulta")</f>
        <v>Consulta</v>
      </c>
      <c r="E73" s="10"/>
      <c r="F73" s="31"/>
      <c r="G73" s="31"/>
    </row>
    <row r="74" customFormat="false" ht="15.75" hidden="false" customHeight="true" outlineLevel="0" collapsed="false">
      <c r="A74" s="45" t="s">
        <v>207</v>
      </c>
      <c r="B74" s="22" t="s">
        <v>208</v>
      </c>
      <c r="C74" s="23" t="s">
        <v>209</v>
      </c>
      <c r="D74" s="14"/>
      <c r="E74" s="10"/>
      <c r="F74" s="31"/>
      <c r="G74" s="31"/>
    </row>
    <row r="75" customFormat="false" ht="15.75" hidden="false" customHeight="true" outlineLevel="0" collapsed="false">
      <c r="A75" s="45" t="s">
        <v>210</v>
      </c>
      <c r="B75" s="22" t="s">
        <v>211</v>
      </c>
      <c r="C75" s="23" t="s">
        <v>212</v>
      </c>
      <c r="D75" s="9" t="str">
        <f aca="false">HYPERLINK("www.xal.cat/docs/protocol/CONSTANTI_RADIO.pdf","Consulta")</f>
        <v>Consulta</v>
      </c>
      <c r="E75" s="10"/>
      <c r="F75" s="31"/>
      <c r="G75" s="31"/>
    </row>
    <row r="76" customFormat="false" ht="15.75" hidden="false" customHeight="true" outlineLevel="0" collapsed="false">
      <c r="A76" s="45" t="s">
        <v>46</v>
      </c>
      <c r="B76" s="49" t="s">
        <v>213</v>
      </c>
      <c r="C76" s="23" t="s">
        <v>48</v>
      </c>
      <c r="D76" s="9" t="str">
        <f aca="false">HYPERLINK("www.xal.cat/docs/protocol/CUGAT_CAT.pdf","Consulta")</f>
        <v>Consulta</v>
      </c>
      <c r="E76" s="10"/>
      <c r="F76" s="31"/>
      <c r="G76" s="31"/>
    </row>
    <row r="77" customFormat="false" ht="15.75" hidden="false" customHeight="true" outlineLevel="0" collapsed="false">
      <c r="A77" s="45" t="s">
        <v>214</v>
      </c>
      <c r="B77" s="46" t="s">
        <v>215</v>
      </c>
      <c r="C77" s="23" t="s">
        <v>216</v>
      </c>
      <c r="D77" s="9" t="str">
        <f aca="false">HYPERLINK("www.xal.cat/docs/protocol/DOMENYS_RADIO.pdf","Consulta")</f>
        <v>Consulta</v>
      </c>
      <c r="E77" s="10"/>
      <c r="F77" s="31"/>
      <c r="G77" s="31"/>
    </row>
    <row r="78" customFormat="false" ht="15.75" hidden="false" customHeight="true" outlineLevel="0" collapsed="false">
      <c r="A78" s="45" t="s">
        <v>217</v>
      </c>
      <c r="B78" s="22" t="s">
        <v>218</v>
      </c>
      <c r="C78" s="23" t="s">
        <v>219</v>
      </c>
      <c r="D78" s="9" t="str">
        <f aca="false">HYPERLINK("www.xal.cat/docs/protocol/P_PARTIC_EL9FM.pdf","Consulta")</f>
        <v>Consulta</v>
      </c>
      <c r="E78" s="10"/>
      <c r="F78" s="31"/>
      <c r="G78" s="31"/>
    </row>
    <row r="79" customFormat="false" ht="15.75" hidden="false" customHeight="true" outlineLevel="0" collapsed="false">
      <c r="A79" s="45" t="s">
        <v>220</v>
      </c>
      <c r="B79" s="22" t="s">
        <v>221</v>
      </c>
      <c r="C79" s="23" t="s">
        <v>54</v>
      </c>
      <c r="D79" s="9" t="str">
        <f aca="false">HYPERLINK("www.xal.cat/docs/protocol/EL_PRAT_RADIO.pdf","Consulta")</f>
        <v>Consulta</v>
      </c>
      <c r="E79" s="10"/>
      <c r="F79" s="31"/>
      <c r="G79" s="31"/>
    </row>
    <row r="80" customFormat="false" ht="15.75" hidden="false" customHeight="true" outlineLevel="0" collapsed="false">
      <c r="A80" s="45" t="s">
        <v>222</v>
      </c>
      <c r="B80" s="22" t="s">
        <v>223</v>
      </c>
      <c r="C80" s="23" t="s">
        <v>224</v>
      </c>
      <c r="D80" s="9" t="str">
        <f aca="false">HYPERLINK("www.xal.cat/docs/protocol/EMUN_FM.pdf","Consulta")</f>
        <v>Consulta</v>
      </c>
      <c r="E80" s="10"/>
      <c r="F80" s="31"/>
      <c r="G80" s="31"/>
    </row>
    <row r="81" customFormat="false" ht="15.75" hidden="false" customHeight="true" outlineLevel="0" collapsed="false">
      <c r="A81" s="50" t="s">
        <v>225</v>
      </c>
      <c r="B81" s="27" t="s">
        <v>226</v>
      </c>
      <c r="C81" s="27" t="s">
        <v>227</v>
      </c>
      <c r="D81" s="48"/>
      <c r="E81" s="10"/>
      <c r="F81" s="31"/>
      <c r="G81" s="31"/>
    </row>
    <row r="82" customFormat="false" ht="15.75" hidden="false" customHeight="true" outlineLevel="0" collapsed="false">
      <c r="A82" s="45" t="s">
        <v>228</v>
      </c>
      <c r="B82" s="22" t="s">
        <v>229</v>
      </c>
      <c r="C82" s="23" t="s">
        <v>230</v>
      </c>
      <c r="D82" s="9" t="str">
        <f aca="false">HYPERLINK("P_PARTIC_GIRONA.pdf","Consulta")</f>
        <v>Consulta</v>
      </c>
      <c r="E82" s="10"/>
      <c r="F82" s="31"/>
      <c r="G82" s="31"/>
    </row>
    <row r="83" customFormat="false" ht="15.75" hidden="false" customHeight="true" outlineLevel="0" collapsed="false">
      <c r="A83" s="45" t="s">
        <v>231</v>
      </c>
      <c r="B83" s="22" t="s">
        <v>232</v>
      </c>
      <c r="C83" s="23" t="s">
        <v>233</v>
      </c>
      <c r="D83" s="9" t="str">
        <f aca="false">HYPERLINK("www.xal.cat/docs/protocol/LA_CAL_RADIO.pdf","Consulta")</f>
        <v>Consulta</v>
      </c>
      <c r="E83" s="10"/>
      <c r="F83" s="31"/>
      <c r="G83" s="31"/>
    </row>
    <row r="84" customFormat="false" ht="15.75" hidden="false" customHeight="true" outlineLevel="0" collapsed="false">
      <c r="A84" s="45" t="s">
        <v>234</v>
      </c>
      <c r="B84" s="46" t="s">
        <v>235</v>
      </c>
      <c r="C84" s="23" t="s">
        <v>236</v>
      </c>
      <c r="D84" s="9" t="str">
        <f aca="false">HYPERLINK("www.xal.cat/docs/protocol/LA_PLANA_RADIO.pdf","Consulta")</f>
        <v>Consulta</v>
      </c>
      <c r="E84" s="10"/>
      <c r="F84" s="31"/>
      <c r="G84" s="31"/>
    </row>
    <row r="85" customFormat="false" ht="15.75" hidden="false" customHeight="true" outlineLevel="0" collapsed="false">
      <c r="A85" s="45" t="s">
        <v>237</v>
      </c>
      <c r="B85" s="22" t="s">
        <v>238</v>
      </c>
      <c r="C85" s="23" t="s">
        <v>239</v>
      </c>
      <c r="D85" s="9" t="str">
        <f aca="false">HYPERLINK("www.xal.cat/docs/protocol/LA_VEU_DE_ST_JOAN.pdf","Consulta")</f>
        <v>Consulta</v>
      </c>
      <c r="E85" s="10"/>
      <c r="F85" s="31"/>
      <c r="G85" s="31"/>
    </row>
    <row r="86" customFormat="false" ht="15.75" hidden="false" customHeight="true" outlineLevel="0" collapsed="false">
      <c r="A86" s="45" t="s">
        <v>240</v>
      </c>
      <c r="B86" s="22" t="s">
        <v>241</v>
      </c>
      <c r="C86" s="23" t="s">
        <v>242</v>
      </c>
      <c r="D86" s="9" t="str">
        <f aca="false">HYPERLINK("www.xal.cat/docs/protocol/P_PARTIC_AMCO_LANOVARADIO_IP.pdf","Consulta")</f>
        <v>Consulta</v>
      </c>
      <c r="E86" s="10"/>
      <c r="F86" s="31"/>
      <c r="G86" s="31"/>
    </row>
    <row r="87" customFormat="false" ht="15.75" hidden="false" customHeight="true" outlineLevel="0" collapsed="false">
      <c r="A87" s="45" t="s">
        <v>243</v>
      </c>
      <c r="B87" s="22" t="s">
        <v>244</v>
      </c>
      <c r="C87" s="23" t="s">
        <v>245</v>
      </c>
      <c r="D87" s="9" t="str">
        <f aca="false">HYPERLINK("www.xal.cat/docs/protocol/P_PARTIC_LESPLUGA_DE_FRANCOLI.pdf","Consulta")</f>
        <v>Consulta</v>
      </c>
      <c r="E87" s="10"/>
      <c r="F87" s="31"/>
      <c r="G87" s="31"/>
    </row>
    <row r="88" customFormat="false" ht="15.75" hidden="false" customHeight="true" outlineLevel="0" collapsed="false">
      <c r="A88" s="45" t="s">
        <v>246</v>
      </c>
      <c r="B88" s="22" t="s">
        <v>247</v>
      </c>
      <c r="C88" s="23" t="s">
        <v>248</v>
      </c>
      <c r="D88" s="9" t="str">
        <f aca="false">HYPERLINK("www.xal.cat/docs/protocol/P_PARTIC_LLAGOSTERA.pdf","Consulta")</f>
        <v>Consulta</v>
      </c>
      <c r="E88" s="10"/>
      <c r="F88" s="31"/>
      <c r="G88" s="31"/>
    </row>
    <row r="89" customFormat="false" ht="15.75" hidden="false" customHeight="true" outlineLevel="0" collapsed="false">
      <c r="A89" s="45" t="s">
        <v>249</v>
      </c>
      <c r="B89" s="22" t="s">
        <v>250</v>
      </c>
      <c r="C89" s="23" t="s">
        <v>251</v>
      </c>
      <c r="D89" s="9" t="str">
        <f aca="false">HYPERLINK("www.xal.cat/docs/protocol/MATARO_RADIO.pdf","Consulta")</f>
        <v>Consulta</v>
      </c>
      <c r="E89" s="10"/>
      <c r="F89" s="31"/>
      <c r="G89" s="31"/>
    </row>
    <row r="90" customFormat="false" ht="15.75" hidden="false" customHeight="true" outlineLevel="0" collapsed="false">
      <c r="A90" s="45" t="s">
        <v>252</v>
      </c>
      <c r="B90" s="22" t="s">
        <v>253</v>
      </c>
      <c r="C90" s="23" t="s">
        <v>254</v>
      </c>
      <c r="D90" s="9" t="str">
        <f aca="false">HYPERLINK("www.xal.cat/docs/protocol/MONTBUI_RADIO.pdf","Consulta")</f>
        <v>Consulta</v>
      </c>
      <c r="E90" s="10"/>
      <c r="F90" s="31"/>
      <c r="G90" s="31"/>
    </row>
    <row r="91" customFormat="false" ht="15.75" hidden="false" customHeight="true" outlineLevel="0" collapsed="false">
      <c r="A91" s="45" t="s">
        <v>255</v>
      </c>
      <c r="B91" s="22" t="s">
        <v>256</v>
      </c>
      <c r="C91" s="23" t="s">
        <v>257</v>
      </c>
      <c r="D91" s="9" t="str">
        <f aca="false">HYPERLINK("www.xal.cat/docs/protocol/OLESA_RADIO.pdf","Consulta")</f>
        <v>Consulta</v>
      </c>
      <c r="E91" s="10"/>
      <c r="F91" s="31"/>
      <c r="G91" s="31"/>
    </row>
    <row r="92" customFormat="false" ht="15.75" hidden="false" customHeight="true" outlineLevel="0" collapsed="false">
      <c r="A92" s="45" t="s">
        <v>258</v>
      </c>
      <c r="B92" s="22" t="s">
        <v>259</v>
      </c>
      <c r="C92" s="23" t="s">
        <v>260</v>
      </c>
      <c r="D92" s="9" t="str">
        <f aca="false">HYPERLINK("www.xal.cat/docs/protocol/ONA_BITLLES.pdf","Consulta")</f>
        <v>Consulta</v>
      </c>
      <c r="E92" s="10"/>
      <c r="F92" s="31"/>
      <c r="G92" s="31"/>
    </row>
    <row r="93" customFormat="false" ht="15.75" hidden="false" customHeight="true" outlineLevel="0" collapsed="false">
      <c r="A93" s="45" t="s">
        <v>261</v>
      </c>
      <c r="B93" s="22" t="s">
        <v>262</v>
      </c>
      <c r="C93" s="23" t="s">
        <v>263</v>
      </c>
      <c r="D93" s="9" t="str">
        <f aca="false">HYPERLINK("www.xal.cat/docs/protocol/ONA_CODINENCA.pdf","Consulta")</f>
        <v>Consulta</v>
      </c>
      <c r="E93" s="10"/>
      <c r="F93" s="31"/>
      <c r="G93" s="31"/>
    </row>
    <row r="94" customFormat="false" ht="15.75" hidden="false" customHeight="true" outlineLevel="0" collapsed="false">
      <c r="A94" s="45" t="s">
        <v>264</v>
      </c>
      <c r="B94" s="22" t="s">
        <v>265</v>
      </c>
      <c r="C94" s="23" t="s">
        <v>266</v>
      </c>
      <c r="D94" s="9" t="str">
        <f aca="false">HYPERLINK("www.xal.cat/docs/protocol/ONA_LA_TORRE.pdf","Consulta")</f>
        <v>Consulta</v>
      </c>
      <c r="E94" s="10"/>
      <c r="F94" s="31"/>
      <c r="G94" s="31"/>
    </row>
    <row r="95" customFormat="false" ht="15.75" hidden="false" customHeight="true" outlineLevel="0" collapsed="false">
      <c r="A95" s="45" t="s">
        <v>267</v>
      </c>
      <c r="B95" s="22" t="s">
        <v>268</v>
      </c>
      <c r="C95" s="23" t="s">
        <v>269</v>
      </c>
      <c r="D95" s="9" t="str">
        <f aca="false">HYPERLINK("www.xal.cat/docs/protocol/P_PARTIC_MALGRAT.pdf","Consulta")</f>
        <v>Consulta</v>
      </c>
      <c r="E95" s="10"/>
      <c r="F95" s="31"/>
      <c r="G95" s="31"/>
    </row>
    <row r="96" customFormat="false" ht="15.75" hidden="false" customHeight="true" outlineLevel="0" collapsed="false">
      <c r="A96" s="45" t="s">
        <v>270</v>
      </c>
      <c r="B96" s="22" t="s">
        <v>271</v>
      </c>
      <c r="C96" s="23" t="s">
        <v>272</v>
      </c>
      <c r="D96" s="14"/>
      <c r="E96" s="10"/>
      <c r="F96" s="31"/>
      <c r="G96" s="31"/>
    </row>
    <row r="97" customFormat="false" ht="15.75" hidden="false" customHeight="true" outlineLevel="0" collapsed="false">
      <c r="A97" s="50" t="s">
        <v>273</v>
      </c>
      <c r="B97" s="27" t="s">
        <v>274</v>
      </c>
      <c r="C97" s="28" t="s">
        <v>275</v>
      </c>
      <c r="D97" s="29" t="str">
        <f aca="false">HYPERLINK("www.xal.cat/docs/protocol/RADIO_PREMIA_DE_MAR.pdf","Consulta")</f>
        <v>Consulta</v>
      </c>
      <c r="E97" s="10"/>
      <c r="F97" s="31"/>
      <c r="G97" s="31"/>
    </row>
    <row r="98" customFormat="false" ht="15.75" hidden="false" customHeight="true" outlineLevel="0" collapsed="false">
      <c r="A98" s="45" t="s">
        <v>276</v>
      </c>
      <c r="B98" s="22" t="s">
        <v>277</v>
      </c>
      <c r="C98" s="23" t="s">
        <v>278</v>
      </c>
      <c r="D98" s="9" t="str">
        <f aca="false">HYPERLINK("www.xal.cat/docs/protocol/RADIO_010.pdf","Consulta")</f>
        <v>Consulta</v>
      </c>
      <c r="E98" s="10"/>
      <c r="F98" s="31"/>
      <c r="G98" s="31"/>
    </row>
    <row r="99" customFormat="false" ht="15.75" hidden="false" customHeight="true" outlineLevel="0" collapsed="false">
      <c r="A99" s="45" t="s">
        <v>279</v>
      </c>
      <c r="B99" s="22" t="s">
        <v>280</v>
      </c>
      <c r="C99" s="23" t="s">
        <v>281</v>
      </c>
      <c r="D99" s="9" t="str">
        <f aca="false">HYPERLINK("www.xal.cat/docs/protocol/RADIO_ABRERA.pdf","Consulta")</f>
        <v>Consulta</v>
      </c>
      <c r="E99" s="10"/>
      <c r="F99" s="31"/>
      <c r="G99" s="31"/>
    </row>
    <row r="100" customFormat="false" ht="15.75" hidden="false" customHeight="true" outlineLevel="0" collapsed="false">
      <c r="A100" s="45" t="s">
        <v>282</v>
      </c>
      <c r="B100" s="22" t="s">
        <v>283</v>
      </c>
      <c r="C100" s="23" t="s">
        <v>284</v>
      </c>
      <c r="D100" s="14"/>
      <c r="E100" s="10"/>
      <c r="F100" s="31"/>
      <c r="G100" s="31"/>
    </row>
    <row r="101" customFormat="false" ht="15.75" hidden="false" customHeight="true" outlineLevel="0" collapsed="false">
      <c r="A101" s="45" t="s">
        <v>285</v>
      </c>
      <c r="B101" s="22" t="s">
        <v>286</v>
      </c>
      <c r="C101" s="23" t="s">
        <v>287</v>
      </c>
      <c r="D101" s="9" t="str">
        <f aca="false">HYPERLINK("www.xal.cat/docs/protocol/P_PARTIC_ARBUCIES.pdf","Consulta")</f>
        <v>Consulta</v>
      </c>
      <c r="E101" s="10"/>
      <c r="F101" s="31"/>
      <c r="G101" s="31"/>
    </row>
    <row r="102" customFormat="false" ht="15.75" hidden="false" customHeight="true" outlineLevel="0" collapsed="false">
      <c r="A102" s="45" t="s">
        <v>288</v>
      </c>
      <c r="B102" s="22" t="s">
        <v>289</v>
      </c>
      <c r="C102" s="23" t="s">
        <v>290</v>
      </c>
      <c r="D102" s="9" t="str">
        <f aca="false">HYPERLINK("www.xal.cat/docs/protocol/RADIO_ARENYS.pdf","Consulta")</f>
        <v>Consulta</v>
      </c>
      <c r="E102" s="10"/>
      <c r="F102" s="31"/>
      <c r="G102" s="31"/>
    </row>
    <row r="103" customFormat="false" ht="15.75" hidden="false" customHeight="true" outlineLevel="0" collapsed="false">
      <c r="A103" s="45" t="s">
        <v>291</v>
      </c>
      <c r="B103" s="22" t="s">
        <v>292</v>
      </c>
      <c r="C103" s="23" t="s">
        <v>293</v>
      </c>
      <c r="D103" s="9" t="str">
        <f aca="false">HYPERLINK("www.xal.cat/docs/protocol/RADIO_ARENYS_DE_MUNT.pdf","Consulta")</f>
        <v>Consulta</v>
      </c>
      <c r="E103" s="10"/>
      <c r="F103" s="31"/>
      <c r="G103" s="31"/>
    </row>
    <row r="104" customFormat="false" ht="15.75" hidden="false" customHeight="true" outlineLevel="0" collapsed="false">
      <c r="A104" s="45" t="s">
        <v>294</v>
      </c>
      <c r="B104" s="46" t="s">
        <v>295</v>
      </c>
      <c r="C104" s="23" t="s">
        <v>296</v>
      </c>
      <c r="D104" s="9" t="str">
        <f aca="false">HYPERLINK("www.xal.cat/docs/protocol/RADIO_BANYERES.pdf","Consulta")</f>
        <v>Consulta</v>
      </c>
      <c r="E104" s="10"/>
      <c r="F104" s="31"/>
      <c r="G104" s="31"/>
    </row>
    <row r="105" customFormat="false" ht="15.75" hidden="false" customHeight="true" outlineLevel="0" collapsed="false">
      <c r="A105" s="45" t="s">
        <v>297</v>
      </c>
      <c r="B105" s="46" t="s">
        <v>298</v>
      </c>
      <c r="C105" s="23" t="s">
        <v>299</v>
      </c>
      <c r="D105" s="9" t="str">
        <f aca="false">HYPERLINK("www.xal.cat/docs/protocol/RADIO_BARBERA.pdf","Consulta")</f>
        <v>Consulta</v>
      </c>
      <c r="E105" s="10"/>
      <c r="F105" s="31"/>
      <c r="G105" s="31"/>
    </row>
    <row r="106" customFormat="false" ht="15.75" hidden="false" customHeight="true" outlineLevel="0" collapsed="false">
      <c r="A106" s="45" t="s">
        <v>300</v>
      </c>
      <c r="B106" s="46" t="s">
        <v>301</v>
      </c>
      <c r="C106" s="23" t="s">
        <v>302</v>
      </c>
      <c r="D106" s="9" t="str">
        <f aca="false">HYPERLINK("www.xal.cat/docs/protocol/RADIO_BATEA.pdf","Consulta")</f>
        <v>Consulta</v>
      </c>
      <c r="E106" s="10"/>
      <c r="F106" s="31"/>
      <c r="G106" s="31"/>
    </row>
    <row r="107" customFormat="false" ht="15.75" hidden="false" customHeight="true" outlineLevel="0" collapsed="false">
      <c r="A107" s="45" t="s">
        <v>303</v>
      </c>
      <c r="B107" s="46" t="s">
        <v>304</v>
      </c>
      <c r="C107" s="23" t="s">
        <v>305</v>
      </c>
      <c r="D107" s="9" t="str">
        <f aca="false">HYPERLINK("www.xal.cat/docs/protocol/RADIO_BEGUES.pdf","Consulta")</f>
        <v>Consulta</v>
      </c>
      <c r="E107" s="10"/>
      <c r="F107" s="31"/>
      <c r="G107" s="31"/>
    </row>
    <row r="108" customFormat="false" ht="15.75" hidden="false" customHeight="true" outlineLevel="0" collapsed="false">
      <c r="A108" s="45" t="s">
        <v>306</v>
      </c>
      <c r="B108" s="46" t="s">
        <v>307</v>
      </c>
      <c r="C108" s="23" t="s">
        <v>308</v>
      </c>
      <c r="D108" s="9" t="str">
        <f aca="false">HYPERLINK("www.xal.cat/docs/protocol/RADIO_BELLPUIG.pdf","Consulta")</f>
        <v>Consulta</v>
      </c>
      <c r="E108" s="10"/>
      <c r="F108" s="31"/>
      <c r="G108" s="31"/>
    </row>
    <row r="109" customFormat="false" ht="15.75" hidden="false" customHeight="true" outlineLevel="0" collapsed="false">
      <c r="A109" s="45" t="s">
        <v>309</v>
      </c>
      <c r="B109" s="46" t="s">
        <v>310</v>
      </c>
      <c r="C109" s="23" t="s">
        <v>311</v>
      </c>
      <c r="D109" s="9" t="str">
        <f aca="false">HYPERLINK("www.xal.cat/docs/protocol/RADIO_BONMATI.pdf","Consulta")</f>
        <v>Consulta</v>
      </c>
      <c r="E109" s="10"/>
      <c r="F109" s="31"/>
      <c r="G109" s="31"/>
    </row>
    <row r="110" customFormat="false" ht="15.75" hidden="false" customHeight="true" outlineLevel="0" collapsed="false">
      <c r="A110" s="45" t="s">
        <v>312</v>
      </c>
      <c r="B110" s="46" t="s">
        <v>313</v>
      </c>
      <c r="C110" s="23" t="s">
        <v>314</v>
      </c>
      <c r="D110" s="9" t="str">
        <f aca="false">HYPERLINK("www.xal.cat/docs/protocol/P_PARTIC_BREDA.pdf","Consulta")</f>
        <v>Consulta</v>
      </c>
      <c r="E110" s="10"/>
      <c r="F110" s="31"/>
      <c r="G110" s="31"/>
    </row>
    <row r="111" customFormat="false" ht="15.75" hidden="false" customHeight="true" outlineLevel="0" collapsed="false">
      <c r="A111" s="45" t="s">
        <v>315</v>
      </c>
      <c r="B111" s="51" t="s">
        <v>316</v>
      </c>
      <c r="C111" s="23" t="s">
        <v>317</v>
      </c>
      <c r="D111" s="9" t="str">
        <f aca="false">HYPERLINK("www.xal.cat/docs/protocol/RADIO_CALELLA.pdf","Consulta")</f>
        <v>Consulta</v>
      </c>
      <c r="E111" s="10"/>
      <c r="F111" s="31"/>
      <c r="G111" s="31"/>
    </row>
    <row r="112" customFormat="false" ht="15.75" hidden="false" customHeight="true" outlineLevel="0" collapsed="false">
      <c r="A112" s="45" t="s">
        <v>318</v>
      </c>
      <c r="B112" s="46" t="s">
        <v>319</v>
      </c>
      <c r="C112" s="15" t="s">
        <v>320</v>
      </c>
      <c r="D112" s="52"/>
      <c r="E112" s="10"/>
      <c r="F112" s="31"/>
      <c r="G112" s="31"/>
    </row>
    <row r="113" customFormat="false" ht="15.75" hidden="false" customHeight="true" outlineLevel="0" collapsed="false">
      <c r="A113" s="45" t="s">
        <v>321</v>
      </c>
      <c r="B113" s="46" t="s">
        <v>322</v>
      </c>
      <c r="C113" s="23" t="s">
        <v>323</v>
      </c>
      <c r="D113" s="9" t="str">
        <f aca="false">HYPERLINK("www.xal.cat/docs/protocol/RADIO_CAMPRODON.pdf","Consulta")</f>
        <v>Consulta</v>
      </c>
      <c r="E113" s="10"/>
      <c r="F113" s="31"/>
      <c r="G113" s="31"/>
    </row>
    <row r="114" customFormat="false" ht="15.75" hidden="false" customHeight="true" outlineLevel="0" collapsed="false">
      <c r="A114" s="45" t="s">
        <v>324</v>
      </c>
      <c r="B114" s="46" t="s">
        <v>325</v>
      </c>
      <c r="C114" s="23" t="s">
        <v>326</v>
      </c>
      <c r="D114" s="9" t="str">
        <f aca="false">HYPERLINK("www.xal.cat/docs/protocol/RADIO_CANET.pdf","Consulta")</f>
        <v>Consulta</v>
      </c>
      <c r="E114" s="10"/>
      <c r="F114" s="31"/>
      <c r="G114" s="31"/>
    </row>
    <row r="115" customFormat="false" ht="15.75" hidden="false" customHeight="true" outlineLevel="0" collapsed="false">
      <c r="A115" s="45" t="s">
        <v>327</v>
      </c>
      <c r="B115" s="46" t="s">
        <v>328</v>
      </c>
      <c r="C115" s="23" t="s">
        <v>329</v>
      </c>
      <c r="D115" s="9" t="str">
        <f aca="false">HYPERLINK("www.xal.cat/docs/protocol/RADIO_CAP_DE_CREUS.pdf","Consulta")</f>
        <v>Consulta</v>
      </c>
      <c r="E115" s="10"/>
      <c r="F115" s="31"/>
      <c r="G115" s="31"/>
    </row>
    <row r="116" customFormat="false" ht="15.75" hidden="false" customHeight="true" outlineLevel="0" collapsed="false">
      <c r="A116" s="45" t="s">
        <v>330</v>
      </c>
      <c r="B116" s="7" t="s">
        <v>127</v>
      </c>
      <c r="C116" s="23" t="s">
        <v>128</v>
      </c>
      <c r="D116" s="9" t="str">
        <f aca="false">HYPERLINK("www.xal.cat/docs/protocol/RTV_CARDEDEU.pdf","Consulta")</f>
        <v>Consulta</v>
      </c>
      <c r="E116" s="10"/>
      <c r="F116" s="31"/>
      <c r="G116" s="31"/>
    </row>
    <row r="117" customFormat="false" ht="15.75" hidden="false" customHeight="true" outlineLevel="0" collapsed="false">
      <c r="A117" s="45" t="s">
        <v>331</v>
      </c>
      <c r="B117" s="46" t="s">
        <v>332</v>
      </c>
      <c r="C117" s="23" t="s">
        <v>333</v>
      </c>
      <c r="D117" s="9" t="str">
        <f aca="false">HYPERLINK("www.xal.cat/docs/protocol/RADIO_CASTELLAR.pdf","Consulta")</f>
        <v>Consulta</v>
      </c>
      <c r="E117" s="10"/>
      <c r="F117" s="31"/>
      <c r="G117" s="31"/>
    </row>
    <row r="118" customFormat="false" ht="15.75" hidden="false" customHeight="true" outlineLevel="0" collapsed="false">
      <c r="A118" s="45" t="s">
        <v>334</v>
      </c>
      <c r="B118" s="46" t="s">
        <v>335</v>
      </c>
      <c r="C118" s="23" t="s">
        <v>336</v>
      </c>
      <c r="D118" s="14"/>
      <c r="E118" s="10"/>
      <c r="F118" s="31"/>
      <c r="G118" s="31"/>
    </row>
    <row r="119" customFormat="false" ht="15.75" hidden="false" customHeight="true" outlineLevel="0" collapsed="false">
      <c r="A119" s="45" t="s">
        <v>337</v>
      </c>
      <c r="B119" s="46" t="s">
        <v>338</v>
      </c>
      <c r="C119" s="15" t="s">
        <v>339</v>
      </c>
      <c r="D119" s="9" t="str">
        <f aca="false">HYPERLINK("www.xal.cat/docs/protocol/RADIO_CELRA.pdf","Consulta")</f>
        <v>Consulta</v>
      </c>
      <c r="E119" s="10"/>
      <c r="F119" s="31"/>
      <c r="G119" s="31"/>
    </row>
    <row r="120" customFormat="false" ht="15.75" hidden="false" customHeight="true" outlineLevel="0" collapsed="false">
      <c r="A120" s="45" t="s">
        <v>340</v>
      </c>
      <c r="B120" s="46" t="s">
        <v>341</v>
      </c>
      <c r="C120" s="15" t="s">
        <v>342</v>
      </c>
      <c r="D120" s="9" t="str">
        <f aca="false">HYPERLINK("www.xal.cat/docs/protocol/RADIO_CERVELLO.pdf","Consulta")</f>
        <v>Consulta</v>
      </c>
      <c r="E120" s="10"/>
      <c r="F120" s="31"/>
      <c r="G120" s="31"/>
    </row>
    <row r="121" customFormat="false" ht="15.75" hidden="false" customHeight="true" outlineLevel="0" collapsed="false">
      <c r="A121" s="45" t="s">
        <v>343</v>
      </c>
      <c r="B121" s="22" t="s">
        <v>344</v>
      </c>
      <c r="C121" s="15" t="s">
        <v>109</v>
      </c>
      <c r="D121" s="9" t="str">
        <f aca="false">HYPERLINK("www.xal.cat/docs/protocol/TELEB_TELEVISIO_DE_BADALONA.pdf","Consulta")</f>
        <v>Consulta</v>
      </c>
      <c r="E121" s="10"/>
      <c r="F121" s="31"/>
      <c r="G121" s="31"/>
    </row>
    <row r="122" customFormat="false" ht="15.75" hidden="false" customHeight="true" outlineLevel="0" collapsed="false">
      <c r="A122" s="45" t="s">
        <v>345</v>
      </c>
      <c r="B122" s="46" t="s">
        <v>346</v>
      </c>
      <c r="C122" s="15" t="s">
        <v>347</v>
      </c>
      <c r="D122" s="9" t="str">
        <f aca="false">HYPERLINK("www.xal.cat/docs/protocol/RADIO_CIUTAT_DE_TARRAGONA.pdf","Consulta")</f>
        <v>Consulta</v>
      </c>
      <c r="E122" s="10"/>
      <c r="F122" s="31"/>
      <c r="G122" s="31"/>
    </row>
    <row r="123" customFormat="false" ht="15.75" hidden="false" customHeight="true" outlineLevel="0" collapsed="false">
      <c r="A123" s="45" t="s">
        <v>351</v>
      </c>
      <c r="B123" s="46" t="s">
        <v>352</v>
      </c>
      <c r="C123" s="15" t="s">
        <v>353</v>
      </c>
      <c r="D123" s="9" t="str">
        <f aca="false">HYPERLINK("www.xal.cat/docs/protocol/RADIO_CORBERA.pdf","Consulta")</f>
        <v>Consulta</v>
      </c>
      <c r="E123" s="10"/>
      <c r="F123" s="31"/>
      <c r="G123" s="31"/>
    </row>
    <row r="124" customFormat="false" ht="15.75" hidden="false" customHeight="true" outlineLevel="0" collapsed="false">
      <c r="A124" s="45" t="s">
        <v>354</v>
      </c>
      <c r="B124" s="46" t="s">
        <v>355</v>
      </c>
      <c r="C124" s="15" t="s">
        <v>356</v>
      </c>
      <c r="D124" s="14"/>
      <c r="E124" s="10"/>
      <c r="F124" s="31"/>
      <c r="G124" s="31"/>
    </row>
    <row r="125" customFormat="false" ht="15.75" hidden="false" customHeight="true" outlineLevel="0" collapsed="false">
      <c r="A125" s="45" t="s">
        <v>357</v>
      </c>
      <c r="B125" s="22" t="s">
        <v>358</v>
      </c>
      <c r="C125" s="15" t="s">
        <v>359</v>
      </c>
      <c r="D125" s="9" t="str">
        <f aca="false">HYPERLINK("www.xal.cat/docs/protocol/P_PARTIC_DELTEBRE.pdf","Consulta")</f>
        <v>Consulta</v>
      </c>
      <c r="E125" s="10"/>
      <c r="F125" s="31"/>
      <c r="G125" s="31"/>
    </row>
    <row r="126" customFormat="false" ht="15.75" hidden="false" customHeight="true" outlineLevel="0" collapsed="false">
      <c r="A126" s="45" t="s">
        <v>360</v>
      </c>
      <c r="B126" s="22" t="s">
        <v>361</v>
      </c>
      <c r="C126" s="15" t="s">
        <v>147</v>
      </c>
      <c r="D126" s="9" t="str">
        <f aca="false">HYPERLINK("www.xal.cat/docs/protocol/TVEV_EL_VENDRELL.pdf","Consulta")</f>
        <v>Consulta</v>
      </c>
      <c r="E126" s="10"/>
      <c r="F126" s="31"/>
      <c r="G126" s="31"/>
    </row>
    <row r="127" customFormat="false" ht="15.75" hidden="false" customHeight="true" outlineLevel="0" collapsed="false">
      <c r="A127" s="45" t="s">
        <v>362</v>
      </c>
      <c r="B127" s="46" t="s">
        <v>363</v>
      </c>
      <c r="C127" s="15" t="s">
        <v>364</v>
      </c>
      <c r="D127" s="9" t="str">
        <f aca="false">HYPERLINK("www.xal.cat/docs/protocol/RADIO_FALSET.pdf","Consulta")</f>
        <v>Consulta</v>
      </c>
      <c r="E127" s="10"/>
      <c r="F127" s="31"/>
      <c r="G127" s="31"/>
    </row>
    <row r="128" customFormat="false" ht="15.75" hidden="false" customHeight="true" outlineLevel="0" collapsed="false">
      <c r="A128" s="45" t="s">
        <v>365</v>
      </c>
      <c r="B128" s="46" t="s">
        <v>366</v>
      </c>
      <c r="C128" s="15" t="s">
        <v>367</v>
      </c>
      <c r="D128" s="9" t="str">
        <f aca="false">HYPERLINK("www.xal.cat/docs/protocol/RADIO_GRANOLLERS.pdf","Consulta")</f>
        <v>Consulta</v>
      </c>
      <c r="E128" s="10"/>
      <c r="F128" s="31"/>
      <c r="G128" s="31"/>
    </row>
    <row r="129" customFormat="false" ht="15.75" hidden="false" customHeight="true" outlineLevel="0" collapsed="false">
      <c r="A129" s="45" t="s">
        <v>368</v>
      </c>
      <c r="B129" s="46" t="s">
        <v>369</v>
      </c>
      <c r="C129" s="15" t="s">
        <v>370</v>
      </c>
      <c r="D129" s="9" t="str">
        <f aca="false">HYPERLINK("www.xal.cat/docs/protocol/RADIO_JUVENTUT.pdf","Consulta")</f>
        <v>Consulta</v>
      </c>
      <c r="E129" s="10"/>
      <c r="F129" s="31"/>
      <c r="G129" s="31"/>
    </row>
    <row r="130" customFormat="false" ht="15.75" hidden="false" customHeight="true" outlineLevel="0" collapsed="false">
      <c r="A130" s="45" t="s">
        <v>371</v>
      </c>
      <c r="B130" s="22" t="s">
        <v>21</v>
      </c>
      <c r="C130" s="15" t="s">
        <v>22</v>
      </c>
      <c r="D130" s="9" t="str">
        <f aca="false">HYPERLINK("www.xal.cat/docs/protocol/CANAL_CAMP.pdf","Consulta")</f>
        <v>Consulta</v>
      </c>
      <c r="E130" s="10"/>
      <c r="F130" s="31"/>
      <c r="G130" s="31"/>
    </row>
    <row r="131" customFormat="false" ht="15.75" hidden="false" customHeight="true" outlineLevel="0" collapsed="false">
      <c r="A131" s="45" t="s">
        <v>372</v>
      </c>
      <c r="B131" s="46" t="s">
        <v>373</v>
      </c>
      <c r="C131" s="15" t="s">
        <v>374</v>
      </c>
      <c r="D131" s="9" t="str">
        <f aca="false">HYPERLINK("www.xal.cat/docs/protocol/RADIO_LA_VALL.pdf","Consulta")</f>
        <v>Consulta</v>
      </c>
      <c r="E131" s="16"/>
      <c r="F131" s="31"/>
      <c r="G131" s="31"/>
    </row>
    <row r="132" customFormat="false" ht="15.75" hidden="false" customHeight="true" outlineLevel="0" collapsed="false">
      <c r="A132" s="45" t="s">
        <v>375</v>
      </c>
      <c r="B132" s="46" t="s">
        <v>376</v>
      </c>
      <c r="C132" s="15" t="s">
        <v>377</v>
      </c>
      <c r="D132" s="14"/>
      <c r="E132" s="10"/>
      <c r="F132" s="31"/>
      <c r="G132" s="31"/>
    </row>
    <row r="133" customFormat="false" ht="15.75" hidden="false" customHeight="true" outlineLevel="0" collapsed="false">
      <c r="A133" s="45" t="s">
        <v>378</v>
      </c>
      <c r="B133" s="46" t="s">
        <v>379</v>
      </c>
      <c r="C133" s="23" t="s">
        <v>380</v>
      </c>
      <c r="D133" s="9" t="str">
        <f aca="false">HYPERLINK("www.xal.cat/docs/protocol/RADIO_LES_PLANES.pdf","Consulta")</f>
        <v>Consulta</v>
      </c>
      <c r="E133" s="10"/>
      <c r="F133" s="31"/>
      <c r="G133" s="31"/>
    </row>
    <row r="134" customFormat="false" ht="15.75" hidden="false" customHeight="true" outlineLevel="0" collapsed="false">
      <c r="A134" s="45" t="s">
        <v>381</v>
      </c>
      <c r="B134" s="22" t="s">
        <v>24</v>
      </c>
      <c r="C134" s="23" t="s">
        <v>25</v>
      </c>
      <c r="D134" s="9" t="str">
        <f aca="false">HYPERLINK("www.xal.cat/docs/protocol/CANAL_10_EMPORDA.pdf","Consulta")</f>
        <v>Consulta</v>
      </c>
      <c r="E134" s="10"/>
      <c r="F134" s="31"/>
      <c r="G134" s="31"/>
    </row>
    <row r="135" customFormat="false" ht="15.75" hidden="false" customHeight="true" outlineLevel="0" collapsed="false">
      <c r="A135" s="45" t="s">
        <v>382</v>
      </c>
      <c r="B135" s="7" t="s">
        <v>149</v>
      </c>
      <c r="C135" s="23" t="s">
        <v>383</v>
      </c>
      <c r="D135" s="9" t="str">
        <f aca="false">HYPERLINK("www.xal.cat/docs/protocol/TV_VANDELLOS.pdf","Consulta")</f>
        <v>Consulta</v>
      </c>
      <c r="E135" s="10"/>
      <c r="F135" s="31"/>
      <c r="G135" s="31"/>
    </row>
    <row r="136" customFormat="false" ht="15.75" hidden="false" customHeight="true" outlineLevel="0" collapsed="false">
      <c r="A136" s="45" t="s">
        <v>384</v>
      </c>
      <c r="B136" s="46" t="s">
        <v>385</v>
      </c>
      <c r="C136" s="23" t="s">
        <v>386</v>
      </c>
      <c r="D136" s="9" t="str">
        <f aca="false">HYPERLINK("www.xal.cat/docs/protocol/P_PARTIC_LLANCA.pdf","Consulta")</f>
        <v>Consulta</v>
      </c>
      <c r="E136" s="10"/>
      <c r="F136" s="31"/>
      <c r="G136" s="31"/>
    </row>
    <row r="137" customFormat="false" ht="15.75" hidden="false" customHeight="true" outlineLevel="0" collapsed="false">
      <c r="A137" s="45" t="s">
        <v>387</v>
      </c>
      <c r="B137" s="46" t="s">
        <v>388</v>
      </c>
      <c r="C137" s="23" t="s">
        <v>389</v>
      </c>
      <c r="D137" s="9" t="str">
        <f aca="false">HYPERLINK("www.xal.cat/docs/protocol/RADIO_LLAVANERES.pdf","Consulta")</f>
        <v>Consulta</v>
      </c>
      <c r="E137" s="10"/>
      <c r="F137" s="31"/>
      <c r="G137" s="31"/>
    </row>
    <row r="138" customFormat="false" ht="15.75" hidden="false" customHeight="true" outlineLevel="0" collapsed="false">
      <c r="A138" s="45" t="s">
        <v>390</v>
      </c>
      <c r="B138" s="46" t="s">
        <v>391</v>
      </c>
      <c r="C138" s="23" t="s">
        <v>392</v>
      </c>
      <c r="D138" s="9" t="str">
        <f aca="false">HYPERLINK("www.xal.cat/docs/protocol/RADIO_MANLLEU.pdf","Consulta")</f>
        <v>Consulta</v>
      </c>
      <c r="E138" s="10"/>
      <c r="F138" s="31"/>
      <c r="G138" s="31"/>
    </row>
    <row r="139" customFormat="false" ht="15.75" hidden="false" customHeight="true" outlineLevel="0" collapsed="false">
      <c r="A139" s="45" t="s">
        <v>393</v>
      </c>
      <c r="B139" s="22" t="s">
        <v>77</v>
      </c>
      <c r="C139" s="23" t="s">
        <v>394</v>
      </c>
      <c r="D139" s="9" t="str">
        <f aca="false">HYPERLINK("www.xal.cat/docs/protocol/RADIO_MARICEL.pdf","Consulta")</f>
        <v>Consulta</v>
      </c>
      <c r="E139" s="10"/>
      <c r="F139" s="31"/>
      <c r="G139" s="31"/>
    </row>
    <row r="140" customFormat="false" ht="15.75" hidden="false" customHeight="true" outlineLevel="0" collapsed="false">
      <c r="A140" s="45" t="s">
        <v>395</v>
      </c>
      <c r="B140" s="46" t="s">
        <v>396</v>
      </c>
      <c r="C140" s="23" t="s">
        <v>397</v>
      </c>
      <c r="D140" s="9" t="str">
        <f aca="false">HYPERLINK("www.xal.cat/docs/protocol/RADIO_MARTORELL.pdf","Consulta")</f>
        <v>Consulta</v>
      </c>
      <c r="E140" s="10"/>
      <c r="F140" s="31"/>
      <c r="G140" s="31"/>
    </row>
    <row r="141" customFormat="false" ht="15.75" hidden="false" customHeight="true" outlineLevel="0" collapsed="false">
      <c r="A141" s="45" t="s">
        <v>398</v>
      </c>
      <c r="B141" s="46" t="s">
        <v>399</v>
      </c>
      <c r="C141" s="23" t="s">
        <v>400</v>
      </c>
      <c r="D141" s="9" t="str">
        <f aca="false">HYPERLINK("www.xal.cat/docs/protocol/RADIO_MASQUEFA.pdf","Consulta")</f>
        <v>Consulta</v>
      </c>
      <c r="E141" s="10"/>
      <c r="F141" s="31"/>
      <c r="G141" s="31"/>
    </row>
    <row r="142" customFormat="false" ht="15.75" hidden="false" customHeight="true" outlineLevel="0" collapsed="false">
      <c r="A142" s="45" t="s">
        <v>401</v>
      </c>
      <c r="B142" s="22" t="s">
        <v>402</v>
      </c>
      <c r="C142" s="23" t="s">
        <v>403</v>
      </c>
      <c r="D142" s="14"/>
      <c r="E142" s="10"/>
      <c r="F142" s="31"/>
      <c r="G142" s="31"/>
    </row>
    <row r="143" customFormat="false" ht="15.75" hidden="false" customHeight="true" outlineLevel="0" collapsed="false">
      <c r="A143" s="45" t="s">
        <v>404</v>
      </c>
      <c r="B143" s="7" t="s">
        <v>405</v>
      </c>
      <c r="C143" s="23" t="s">
        <v>406</v>
      </c>
      <c r="D143" s="14"/>
      <c r="E143" s="10"/>
      <c r="F143" s="31"/>
      <c r="G143" s="31"/>
    </row>
    <row r="144" customFormat="false" ht="15.75" hidden="false" customHeight="true" outlineLevel="0" collapsed="false">
      <c r="A144" s="45" t="s">
        <v>407</v>
      </c>
      <c r="B144" s="46" t="s">
        <v>408</v>
      </c>
      <c r="C144" s="23" t="s">
        <v>409</v>
      </c>
      <c r="D144" s="9" t="str">
        <f aca="false">HYPERLINK("www.xal.cat/docs/protocol/RADIO_MOLLET.pdf","Consulta")</f>
        <v>Consulta</v>
      </c>
      <c r="E144" s="10"/>
      <c r="F144" s="31"/>
      <c r="G144" s="31"/>
    </row>
    <row r="145" customFormat="false" ht="15.75" hidden="false" customHeight="true" outlineLevel="0" collapsed="false">
      <c r="A145" s="45" t="s">
        <v>410</v>
      </c>
      <c r="B145" s="46" t="s">
        <v>411</v>
      </c>
      <c r="C145" s="23" t="s">
        <v>412</v>
      </c>
      <c r="D145" s="9" t="str">
        <f aca="false">HYPERLINK("www.xal.cat/docs/protocol/RADIO_MONTBLANC.pdf","Consulta")</f>
        <v>Consulta</v>
      </c>
      <c r="E145" s="10"/>
      <c r="F145" s="31"/>
      <c r="G145" s="31"/>
    </row>
    <row r="146" customFormat="false" ht="15.75" hidden="false" customHeight="true" outlineLevel="0" collapsed="false">
      <c r="A146" s="45" t="s">
        <v>413</v>
      </c>
      <c r="B146" s="46" t="s">
        <v>414</v>
      </c>
      <c r="C146" s="23" t="s">
        <v>415</v>
      </c>
      <c r="D146" s="9" t="str">
        <f aca="false">HYPERLINK("www.xal.cat/docs/protocol/P_PARTIC_MONTESQUIU.pdf","Consulta")</f>
        <v>Consulta</v>
      </c>
      <c r="E146" s="10"/>
      <c r="F146" s="31"/>
      <c r="G146" s="31"/>
    </row>
    <row r="147" customFormat="false" ht="15.75" hidden="false" customHeight="true" outlineLevel="0" collapsed="false">
      <c r="A147" s="45" t="s">
        <v>416</v>
      </c>
      <c r="B147" s="46" t="s">
        <v>417</v>
      </c>
      <c r="C147" s="23" t="s">
        <v>418</v>
      </c>
      <c r="D147" s="9" t="str">
        <f aca="false">HYPERLINK("www.xal.cat/docs/protocol/RADIO_MONTGRI.pdf","Consulta")</f>
        <v>Consulta</v>
      </c>
      <c r="E147" s="10"/>
      <c r="F147" s="31"/>
      <c r="G147" s="31"/>
    </row>
    <row r="148" customFormat="false" ht="15.75" hidden="false" customHeight="true" outlineLevel="0" collapsed="false">
      <c r="A148" s="45" t="s">
        <v>419</v>
      </c>
      <c r="B148" s="46" t="s">
        <v>420</v>
      </c>
      <c r="C148" s="23" t="s">
        <v>421</v>
      </c>
      <c r="D148" s="9" t="str">
        <f aca="false">HYPERLINK("www.xal.cat/docs/protocol/P_PARTIC_MONTORNES.pdf","Consulta")</f>
        <v>Consulta</v>
      </c>
      <c r="E148" s="10"/>
      <c r="F148" s="31"/>
      <c r="G148" s="31"/>
    </row>
    <row r="149" customFormat="false" ht="15.75" hidden="false" customHeight="true" outlineLevel="0" collapsed="false">
      <c r="A149" s="45" t="s">
        <v>422</v>
      </c>
      <c r="B149" s="46" t="s">
        <v>423</v>
      </c>
      <c r="C149" s="23" t="s">
        <v>424</v>
      </c>
      <c r="D149" s="9" t="str">
        <f aca="false">HYPERLINK("www.xal.cat/docs/protocol/P_PARTIC_MORA_LA_NOVA.pdf","Consulta")</f>
        <v>Consulta</v>
      </c>
      <c r="E149" s="10"/>
      <c r="F149" s="31"/>
      <c r="G149" s="31"/>
    </row>
    <row r="150" customFormat="false" ht="15.75" hidden="false" customHeight="true" outlineLevel="0" collapsed="false">
      <c r="A150" s="45" t="s">
        <v>425</v>
      </c>
      <c r="B150" s="46" t="s">
        <v>426</v>
      </c>
      <c r="C150" s="23" t="s">
        <v>427</v>
      </c>
      <c r="D150" s="14"/>
      <c r="E150" s="10"/>
      <c r="F150" s="31"/>
      <c r="G150" s="31"/>
    </row>
    <row r="151" customFormat="false" ht="15.75" hidden="false" customHeight="true" outlineLevel="0" collapsed="false">
      <c r="A151" s="50" t="s">
        <v>428</v>
      </c>
      <c r="B151" s="27" t="s">
        <v>429</v>
      </c>
      <c r="C151" s="28" t="s">
        <v>430</v>
      </c>
      <c r="D151" s="29" t="str">
        <f aca="false">HYPERLINK("www.xal.cat/docs/protocol/LIVE_FM.pdf","Consulta")</f>
        <v>Consulta</v>
      </c>
      <c r="E151" s="10"/>
      <c r="F151" s="31"/>
      <c r="G151" s="31"/>
    </row>
    <row r="152" customFormat="false" ht="15.75" hidden="false" customHeight="true" outlineLevel="0" collapsed="false">
      <c r="A152" s="45" t="s">
        <v>431</v>
      </c>
      <c r="B152" s="22" t="s">
        <v>432</v>
      </c>
      <c r="C152" s="23" t="s">
        <v>433</v>
      </c>
      <c r="D152" s="9" t="str">
        <f aca="false">HYPERLINK("www.xal.cat/docs/protocol/CANAL_TERRASSA_VALLES.pdf","Consulta")</f>
        <v>Consulta</v>
      </c>
      <c r="E152" s="10"/>
      <c r="F152" s="31"/>
      <c r="G152" s="31"/>
    </row>
    <row r="153" customFormat="false" ht="15.75" hidden="false" customHeight="true" outlineLevel="0" collapsed="false">
      <c r="A153" s="45" t="s">
        <v>434</v>
      </c>
      <c r="B153" s="46" t="s">
        <v>6</v>
      </c>
      <c r="C153" s="23" t="s">
        <v>7</v>
      </c>
      <c r="D153" s="9" t="str">
        <f aca="false">HYPERLINK("www.xal.cat/docs/protocol/ATV_ANDORRA_TV.pdf","Consulta")</f>
        <v>Consulta</v>
      </c>
      <c r="E153" s="10"/>
      <c r="F153" s="31"/>
      <c r="G153" s="31"/>
    </row>
    <row r="154" customFormat="false" ht="15.75" hidden="false" customHeight="true" outlineLevel="0" collapsed="false">
      <c r="A154" s="45" t="s">
        <v>435</v>
      </c>
      <c r="B154" s="46" t="s">
        <v>436</v>
      </c>
      <c r="C154" s="23" t="s">
        <v>437</v>
      </c>
      <c r="D154" s="9" t="str">
        <f aca="false">HYPERLINK("www.xal.cat/docs/protocol/RADIO_PALAFOLLS.pdf","Consulta")</f>
        <v>Consulta</v>
      </c>
      <c r="E154" s="10"/>
      <c r="F154" s="31"/>
      <c r="G154" s="31"/>
    </row>
    <row r="155" customFormat="false" ht="15.75" hidden="false" customHeight="true" outlineLevel="0" collapsed="false">
      <c r="A155" s="45" t="s">
        <v>438</v>
      </c>
      <c r="B155" s="46" t="s">
        <v>439</v>
      </c>
      <c r="C155" s="23" t="s">
        <v>440</v>
      </c>
      <c r="D155" s="9" t="str">
        <f aca="false">HYPERLINK("www.xal.cat/docs/protocol/RADIO_PALAMOS.pdf","Consulta")</f>
        <v>Consulta</v>
      </c>
      <c r="E155" s="10"/>
      <c r="F155" s="31"/>
      <c r="G155" s="31"/>
    </row>
    <row r="156" customFormat="false" ht="15.75" hidden="false" customHeight="true" outlineLevel="0" collapsed="false">
      <c r="A156" s="45" t="s">
        <v>441</v>
      </c>
      <c r="B156" s="46" t="s">
        <v>442</v>
      </c>
      <c r="C156" s="23" t="s">
        <v>443</v>
      </c>
      <c r="D156" s="14"/>
      <c r="E156" s="10"/>
      <c r="F156" s="31"/>
      <c r="G156" s="31"/>
    </row>
    <row r="157" customFormat="false" ht="15.75" hidden="false" customHeight="true" outlineLevel="0" collapsed="false">
      <c r="A157" s="45" t="s">
        <v>444</v>
      </c>
      <c r="B157" s="46" t="s">
        <v>445</v>
      </c>
      <c r="C157" s="23" t="s">
        <v>446</v>
      </c>
      <c r="D157" s="9" t="str">
        <f aca="false">HYPERLINK("www.xal.cat/docs/protocol/P_PARTICULAR_PINEDA.pdf","Consulta")</f>
        <v>Consulta</v>
      </c>
      <c r="E157" s="10"/>
      <c r="F157" s="31"/>
      <c r="G157" s="31"/>
    </row>
    <row r="158" customFormat="false" ht="15.75" hidden="false" customHeight="true" outlineLevel="0" collapsed="false">
      <c r="A158" s="45" t="s">
        <v>447</v>
      </c>
      <c r="B158" s="46" t="s">
        <v>448</v>
      </c>
      <c r="C158" s="23" t="s">
        <v>449</v>
      </c>
      <c r="D158" s="9" t="str">
        <f aca="false">HYPERLINK("www.xal.cat/docs/protocol/RADIO_PISTA.pdf","Consulta")</f>
        <v>Consulta</v>
      </c>
      <c r="E158" s="10"/>
      <c r="F158" s="31"/>
      <c r="G158" s="31"/>
    </row>
    <row r="159" customFormat="false" ht="15.75" hidden="false" customHeight="true" outlineLevel="0" collapsed="false">
      <c r="A159" s="45" t="s">
        <v>450</v>
      </c>
      <c r="B159" s="46" t="s">
        <v>451</v>
      </c>
      <c r="C159" s="23" t="s">
        <v>452</v>
      </c>
      <c r="D159" s="9" t="str">
        <f aca="false">HYPERLINK("www.xal.cat/docs/protocol/P_PARTIC_MOLLERUSA_LERINFORM.pdf","Consulta")</f>
        <v>Consulta</v>
      </c>
      <c r="E159" s="10"/>
      <c r="F159" s="31"/>
      <c r="G159" s="31"/>
    </row>
    <row r="160" customFormat="false" ht="15.75" hidden="false" customHeight="true" outlineLevel="0" collapsed="false">
      <c r="A160" s="45" t="s">
        <v>453</v>
      </c>
      <c r="B160" s="46" t="s">
        <v>454</v>
      </c>
      <c r="C160" s="23" t="s">
        <v>455</v>
      </c>
      <c r="D160" s="9" t="str">
        <f aca="false">HYPERLINK("www.xal.cat/docs/protocol/P_PARTIC_PUIG_REIG.pdf","Consulta")</f>
        <v>Consulta</v>
      </c>
      <c r="E160" s="10"/>
      <c r="F160" s="31"/>
      <c r="G160" s="31"/>
    </row>
    <row r="161" customFormat="false" ht="15.75" hidden="false" customHeight="true" outlineLevel="0" collapsed="false">
      <c r="A161" s="45" t="s">
        <v>456</v>
      </c>
      <c r="B161" s="46" t="s">
        <v>457</v>
      </c>
      <c r="C161" s="23" t="s">
        <v>458</v>
      </c>
      <c r="D161" s="9" t="str">
        <f aca="false">HYPERLINK("www.xal.cat/docs/protocol/P_PARTIC_RADIO_RAPITA.pdf","Consulta")</f>
        <v>Consulta</v>
      </c>
      <c r="E161" s="10"/>
      <c r="F161" s="31"/>
      <c r="G161" s="31"/>
    </row>
    <row r="162" customFormat="false" ht="15.75" hidden="false" customHeight="true" outlineLevel="0" collapsed="false">
      <c r="A162" s="45" t="s">
        <v>459</v>
      </c>
      <c r="B162" s="46" t="s">
        <v>460</v>
      </c>
      <c r="C162" s="23" t="s">
        <v>461</v>
      </c>
      <c r="D162" s="14"/>
      <c r="E162" s="10"/>
      <c r="F162" s="31"/>
      <c r="G162" s="31"/>
    </row>
    <row r="163" customFormat="false" ht="15.75" hidden="false" customHeight="true" outlineLevel="0" collapsed="false">
      <c r="A163" s="45" t="s">
        <v>462</v>
      </c>
      <c r="B163" s="46" t="s">
        <v>463</v>
      </c>
      <c r="C163" s="23" t="s">
        <v>464</v>
      </c>
      <c r="D163" s="9" t="str">
        <f aca="false">HYPERLINK("www.xal.cat/docs/protocol/RADIO_ROSELLO.pdf","Consulta")</f>
        <v>Consulta</v>
      </c>
      <c r="E163" s="10"/>
      <c r="F163" s="31"/>
      <c r="G163" s="31"/>
    </row>
    <row r="164" customFormat="false" ht="15.75" hidden="false" customHeight="true" outlineLevel="0" collapsed="false">
      <c r="A164" s="45" t="s">
        <v>465</v>
      </c>
      <c r="B164" s="46" t="s">
        <v>466</v>
      </c>
      <c r="C164" s="23" t="s">
        <v>467</v>
      </c>
      <c r="D164" s="9" t="str">
        <f aca="false">HYPERLINK("www.xal.cat/docs/protocol/RADIO_SABADELL.pdf","Consulta")</f>
        <v>Consulta</v>
      </c>
      <c r="E164" s="10"/>
      <c r="F164" s="31"/>
      <c r="G164" s="31"/>
    </row>
    <row r="165" customFormat="false" ht="15.75" hidden="false" customHeight="true" outlineLevel="0" collapsed="false">
      <c r="A165" s="45" t="s">
        <v>468</v>
      </c>
      <c r="B165" s="46" t="s">
        <v>469</v>
      </c>
      <c r="C165" s="23" t="s">
        <v>470</v>
      </c>
      <c r="D165" s="9" t="str">
        <f aca="false">HYPERLINK("www.xal.cat/docs/protocol/RADIO_SALLENT.pdf","Consulta")</f>
        <v>Consulta</v>
      </c>
      <c r="E165" s="10"/>
      <c r="F165" s="31"/>
      <c r="G165" s="31"/>
    </row>
    <row r="166" customFormat="false" ht="15.75" hidden="false" customHeight="true" outlineLevel="0" collapsed="false">
      <c r="A166" s="45" t="s">
        <v>471</v>
      </c>
      <c r="B166" s="46" t="s">
        <v>472</v>
      </c>
      <c r="C166" s="23" t="s">
        <v>473</v>
      </c>
      <c r="D166" s="9" t="str">
        <f aca="false">HYPERLINK("www.xal.cat/docs/protocol/RADIO_ST_ANDREU.pdf","Consulta")</f>
        <v>Consulta</v>
      </c>
      <c r="E166" s="10"/>
      <c r="F166" s="31"/>
      <c r="G166" s="31"/>
    </row>
    <row r="167" customFormat="false" ht="15.75" hidden="false" customHeight="true" outlineLevel="0" collapsed="false">
      <c r="A167" s="45" t="s">
        <v>474</v>
      </c>
      <c r="B167" s="46" t="s">
        <v>475</v>
      </c>
      <c r="C167" s="23" t="s">
        <v>476</v>
      </c>
      <c r="D167" s="14"/>
      <c r="E167" s="10"/>
      <c r="F167" s="31"/>
      <c r="G167" s="31"/>
    </row>
    <row r="168" customFormat="false" ht="15.75" hidden="false" customHeight="true" outlineLevel="0" collapsed="false">
      <c r="A168" s="45" t="s">
        <v>477</v>
      </c>
      <c r="B168" s="22" t="s">
        <v>133</v>
      </c>
      <c r="C168" s="23" t="s">
        <v>134</v>
      </c>
      <c r="D168" s="9" t="str">
        <f aca="false">HYPERLINK("www.xal.cat/docs/protocol/TV10_ST_ESTEVE.pdf","Consulta")</f>
        <v>Consulta</v>
      </c>
      <c r="E168" s="10"/>
      <c r="F168" s="31"/>
      <c r="G168" s="31"/>
    </row>
    <row r="169" customFormat="false" ht="15.75" hidden="false" customHeight="true" outlineLevel="0" collapsed="false">
      <c r="A169" s="45" t="s">
        <v>478</v>
      </c>
      <c r="B169" s="46" t="s">
        <v>479</v>
      </c>
      <c r="C169" s="23" t="s">
        <v>480</v>
      </c>
      <c r="D169" s="9" t="str">
        <f aca="false">HYPERLINK("www.xal.cat/docs/protocol/RADIO_ST_FELIU.pdf","Consulta")</f>
        <v>Consulta</v>
      </c>
      <c r="E169" s="10"/>
      <c r="F169" s="31"/>
      <c r="G169" s="31"/>
    </row>
    <row r="170" customFormat="false" ht="15.75" hidden="false" customHeight="true" outlineLevel="0" collapsed="false">
      <c r="A170" s="45" t="s">
        <v>481</v>
      </c>
      <c r="B170" s="46" t="s">
        <v>482</v>
      </c>
      <c r="C170" s="23" t="s">
        <v>483</v>
      </c>
      <c r="D170" s="9" t="str">
        <f aca="false">HYPERLINK("www.xal.cat/docs/protocol/RADIO_ST_FRUITOS.pdf","Consulta")</f>
        <v>Consulta</v>
      </c>
      <c r="E170" s="10"/>
      <c r="F170" s="31"/>
      <c r="G170" s="31"/>
    </row>
    <row r="171" customFormat="false" ht="15.75" hidden="false" customHeight="true" outlineLevel="0" collapsed="false">
      <c r="A171" s="45" t="s">
        <v>484</v>
      </c>
      <c r="B171" s="46" t="s">
        <v>485</v>
      </c>
      <c r="C171" s="23" t="s">
        <v>486</v>
      </c>
      <c r="D171" s="9" t="str">
        <f aca="false">HYPERLINK("www.xal.cat/docs/protocol/P_PARTIC_St_Gregori.pdf","Consulta")</f>
        <v>Consulta</v>
      </c>
      <c r="E171" s="10"/>
      <c r="F171" s="31"/>
      <c r="G171" s="31"/>
    </row>
    <row r="172" customFormat="false" ht="15.75" hidden="false" customHeight="true" outlineLevel="0" collapsed="false">
      <c r="A172" s="45" t="s">
        <v>487</v>
      </c>
      <c r="B172" s="46" t="s">
        <v>488</v>
      </c>
      <c r="C172" s="23" t="s">
        <v>489</v>
      </c>
      <c r="D172" s="9" t="str">
        <f aca="false">HYPERLINK("www.xal.cat/docs/protocol/RADIO_ST_HILARI.pdf","Consulta")</f>
        <v>Consulta</v>
      </c>
      <c r="E172" s="10"/>
      <c r="F172" s="31"/>
      <c r="G172" s="31"/>
    </row>
    <row r="173" customFormat="false" ht="15.75" hidden="false" customHeight="true" outlineLevel="0" collapsed="false">
      <c r="A173" s="45" t="s">
        <v>490</v>
      </c>
      <c r="B173" s="46" t="s">
        <v>491</v>
      </c>
      <c r="C173" s="23" t="s">
        <v>492</v>
      </c>
      <c r="D173" s="9" t="str">
        <f aca="false">HYPERLINK("www.xal.cat/docs/protocol/RADIO_ST_JOAN.pdf","Consulta")</f>
        <v>Consulta</v>
      </c>
      <c r="E173" s="10"/>
      <c r="F173" s="31"/>
      <c r="G173" s="31"/>
    </row>
    <row r="174" customFormat="false" ht="15.75" hidden="false" customHeight="true" outlineLevel="0" collapsed="false">
      <c r="A174" s="45" t="s">
        <v>493</v>
      </c>
      <c r="B174" s="46" t="s">
        <v>494</v>
      </c>
      <c r="C174" s="23" t="s">
        <v>495</v>
      </c>
      <c r="D174" s="9" t="str">
        <f aca="false">HYPERLINK("www.xal.cat/docs/protocol/RADIO_ST_SADURNI.pdf","Consulta")</f>
        <v>Consulta</v>
      </c>
      <c r="E174" s="10"/>
      <c r="F174" s="31"/>
      <c r="G174" s="31"/>
    </row>
    <row r="175" customFormat="false" ht="15.75" hidden="false" customHeight="true" outlineLevel="0" collapsed="false">
      <c r="A175" s="45" t="s">
        <v>496</v>
      </c>
      <c r="B175" s="46" t="s">
        <v>497</v>
      </c>
      <c r="C175" s="23" t="s">
        <v>498</v>
      </c>
      <c r="D175" s="9" t="str">
        <f aca="false">HYPERLINK("www.xal.cat/docs/protocol/RADIO_ST_VICENC.pdf","Consulta")</f>
        <v>Consulta</v>
      </c>
      <c r="E175" s="10"/>
      <c r="F175" s="31"/>
      <c r="G175" s="31"/>
    </row>
    <row r="176" customFormat="false" ht="15.75" hidden="false" customHeight="true" outlineLevel="0" collapsed="false">
      <c r="A176" s="45" t="s">
        <v>499</v>
      </c>
      <c r="B176" s="46" t="s">
        <v>500</v>
      </c>
      <c r="C176" s="23" t="s">
        <v>501</v>
      </c>
      <c r="D176" s="9" t="str">
        <f aca="false">HYPERLINK("www.xal.cat/docs/protocol/RADIO_SANTPEDOR.pdf","Consulta")</f>
        <v>Consulta</v>
      </c>
      <c r="E176" s="10"/>
      <c r="F176" s="31"/>
      <c r="G176" s="31"/>
    </row>
    <row r="177" customFormat="false" ht="15.75" hidden="false" customHeight="true" outlineLevel="0" collapsed="false">
      <c r="A177" s="45" t="s">
        <v>502</v>
      </c>
      <c r="B177" s="46" t="s">
        <v>503</v>
      </c>
      <c r="C177" s="23" t="s">
        <v>504</v>
      </c>
      <c r="D177" s="9" t="str">
        <f aca="false">HYPERLINK("www.xal.cat/docs/protocol/RADIO_SANTVI.pdf","Consulta")</f>
        <v>Consulta</v>
      </c>
      <c r="E177" s="10"/>
      <c r="F177" s="31"/>
      <c r="G177" s="31"/>
    </row>
    <row r="178" customFormat="false" ht="15.75" hidden="false" customHeight="true" outlineLevel="0" collapsed="false">
      <c r="A178" s="45" t="s">
        <v>505</v>
      </c>
      <c r="B178" s="46" t="s">
        <v>506</v>
      </c>
      <c r="C178" s="23" t="s">
        <v>507</v>
      </c>
      <c r="D178" s="53"/>
      <c r="E178" s="10"/>
      <c r="F178" s="31"/>
      <c r="G178" s="31"/>
    </row>
    <row r="179" customFormat="false" ht="15.75" hidden="false" customHeight="true" outlineLevel="0" collapsed="false">
      <c r="A179" s="45" t="s">
        <v>508</v>
      </c>
      <c r="B179" s="46" t="s">
        <v>509</v>
      </c>
      <c r="C179" s="23" t="s">
        <v>510</v>
      </c>
      <c r="D179" s="53"/>
      <c r="E179" s="10"/>
      <c r="F179" s="31"/>
      <c r="G179" s="31"/>
    </row>
    <row r="180" customFormat="false" ht="15.75" hidden="false" customHeight="true" outlineLevel="0" collapsed="false">
      <c r="A180" s="45" t="s">
        <v>511</v>
      </c>
      <c r="B180" s="46" t="s">
        <v>512</v>
      </c>
      <c r="C180" s="23" t="s">
        <v>513</v>
      </c>
      <c r="D180" s="9" t="str">
        <f aca="false">HYPERLINK("www.xal.cat/docs/protocol/RADIO_SILENCI.pdf","Consulta")</f>
        <v>Consulta</v>
      </c>
      <c r="E180" s="10"/>
      <c r="F180" s="31"/>
      <c r="G180" s="31"/>
    </row>
    <row r="181" customFormat="false" ht="15.75" hidden="false" customHeight="true" outlineLevel="0" collapsed="false">
      <c r="A181" s="45" t="s">
        <v>514</v>
      </c>
      <c r="B181" s="46" t="s">
        <v>515</v>
      </c>
      <c r="C181" s="23" t="s">
        <v>516</v>
      </c>
      <c r="D181" s="9" t="str">
        <f aca="false">HYPERLINK("www.xal.cat/docs/protocol/P_PARTIC_AGRAMUNT.pdf","Consulta")</f>
        <v>Consulta</v>
      </c>
      <c r="E181" s="10"/>
      <c r="F181" s="31"/>
      <c r="G181" s="31"/>
    </row>
    <row r="182" customFormat="false" ht="15.75" hidden="false" customHeight="true" outlineLevel="0" collapsed="false">
      <c r="A182" s="45" t="s">
        <v>517</v>
      </c>
      <c r="B182" s="46" t="s">
        <v>518</v>
      </c>
      <c r="C182" s="23" t="s">
        <v>519</v>
      </c>
      <c r="D182" s="9" t="str">
        <f aca="false">HYPERLINK("www.xal.cat/docs/protocol/P_PARTIC_TARADELL.pdf","Consulta")</f>
        <v>Consulta</v>
      </c>
      <c r="E182" s="10"/>
      <c r="F182" s="31"/>
      <c r="G182" s="31"/>
    </row>
    <row r="183" customFormat="false" ht="15.75" hidden="false" customHeight="true" outlineLevel="0" collapsed="false">
      <c r="A183" s="45" t="s">
        <v>520</v>
      </c>
      <c r="B183" s="46" t="s">
        <v>521</v>
      </c>
      <c r="C183" s="23" t="s">
        <v>522</v>
      </c>
      <c r="D183" s="9" t="str">
        <f aca="false">HYPERLINK("www.xal.cat/docs/protocol/RADIO_TARREGA.pdf","Consulta")</f>
        <v>Consulta</v>
      </c>
      <c r="E183" s="10"/>
      <c r="F183" s="31"/>
      <c r="G183" s="31"/>
    </row>
    <row r="184" customFormat="false" ht="15.75" hidden="false" customHeight="true" outlineLevel="0" collapsed="false">
      <c r="A184" s="45" t="s">
        <v>523</v>
      </c>
      <c r="B184" s="46" t="s">
        <v>524</v>
      </c>
      <c r="C184" s="23" t="s">
        <v>525</v>
      </c>
      <c r="D184" s="9" t="str">
        <f aca="false">HYPERLINK("www.xal.cat/docs/protocol/RADIO_TORDERA.pdf","Consulta")</f>
        <v>Consulta</v>
      </c>
      <c r="E184" s="10"/>
      <c r="F184" s="31"/>
      <c r="G184" s="31"/>
    </row>
    <row r="185" customFormat="false" ht="15.75" hidden="false" customHeight="true" outlineLevel="0" collapsed="false">
      <c r="A185" s="45" t="s">
        <v>526</v>
      </c>
      <c r="B185" s="46" t="s">
        <v>527</v>
      </c>
      <c r="C185" s="23" t="s">
        <v>528</v>
      </c>
      <c r="D185" s="9" t="str">
        <f aca="false">HYPERLINK("www.xal.cat/docs/protocol/RADIO_TORTOSA.pdf","Consulta")</f>
        <v>Consulta</v>
      </c>
      <c r="E185" s="10"/>
      <c r="F185" s="31"/>
      <c r="G185" s="31"/>
    </row>
    <row r="186" customFormat="false" ht="15.75" hidden="false" customHeight="true" outlineLevel="0" collapsed="false">
      <c r="A186" s="45" t="s">
        <v>529</v>
      </c>
      <c r="B186" s="46" t="s">
        <v>530</v>
      </c>
      <c r="C186" s="23" t="s">
        <v>531</v>
      </c>
      <c r="D186" s="9" t="str">
        <f aca="false">HYPERLINK("www.xal.cat/docs/protocol/RADIO_TOSSA.pdf","Consulta")</f>
        <v>Consulta</v>
      </c>
      <c r="E186" s="10"/>
      <c r="F186" s="31"/>
      <c r="G186" s="31"/>
    </row>
    <row r="187" customFormat="false" ht="15.75" hidden="false" customHeight="true" outlineLevel="0" collapsed="false">
      <c r="A187" s="45" t="s">
        <v>532</v>
      </c>
      <c r="B187" s="46" t="s">
        <v>533</v>
      </c>
      <c r="C187" s="23" t="s">
        <v>534</v>
      </c>
      <c r="D187" s="9" t="str">
        <f aca="false">HYPERLINK("www.xal.cat/docs/protocol/P_PARTIC_RADIO_TREMP.pdf","Consulta")</f>
        <v>Consulta</v>
      </c>
      <c r="E187" s="10"/>
      <c r="F187" s="31"/>
      <c r="G187" s="31"/>
    </row>
    <row r="188" customFormat="false" ht="15.75" hidden="false" customHeight="true" outlineLevel="0" collapsed="false">
      <c r="A188" s="45" t="s">
        <v>535</v>
      </c>
      <c r="B188" s="46" t="s">
        <v>536</v>
      </c>
      <c r="C188" s="23" t="s">
        <v>537</v>
      </c>
      <c r="D188" s="9" t="str">
        <f aca="false">HYPERLINK("www.xal.cat/docs/protocol/P_PARTIC_VALLROMANES.pdf","Consulta")</f>
        <v>Consulta</v>
      </c>
      <c r="E188" s="10"/>
      <c r="F188" s="31"/>
      <c r="G188" s="31"/>
    </row>
    <row r="189" customFormat="false" ht="15.75" hidden="false" customHeight="true" outlineLevel="0" collapsed="false">
      <c r="A189" s="45" t="s">
        <v>538</v>
      </c>
      <c r="B189" s="46" t="s">
        <v>539</v>
      </c>
      <c r="C189" s="23" t="s">
        <v>540</v>
      </c>
      <c r="D189" s="9" t="str">
        <f aca="false">HYPERLINK("www.xal.cat/docs/protocol/RADIO_VIC.pdf","Consulta")</f>
        <v>Consulta</v>
      </c>
      <c r="E189" s="10"/>
      <c r="F189" s="31"/>
      <c r="G189" s="31"/>
    </row>
    <row r="190" customFormat="false" ht="15.75" hidden="false" customHeight="true" outlineLevel="0" collapsed="false">
      <c r="A190" s="45" t="s">
        <v>541</v>
      </c>
      <c r="B190" s="22" t="s">
        <v>542</v>
      </c>
      <c r="C190" s="23" t="s">
        <v>543</v>
      </c>
      <c r="D190" s="14"/>
      <c r="E190" s="10"/>
      <c r="F190" s="31"/>
      <c r="G190" s="31"/>
    </row>
    <row r="191" customFormat="false" ht="15.75" hidden="false" customHeight="true" outlineLevel="0" collapsed="false">
      <c r="A191" s="45" t="s">
        <v>544</v>
      </c>
      <c r="B191" s="46" t="s">
        <v>545</v>
      </c>
      <c r="C191" s="23" t="s">
        <v>546</v>
      </c>
      <c r="D191" s="9" t="str">
        <f aca="false">HYPERLINK("http://www.xal.cat/docs/protocol/RADIO_VILAFANT.pdf","Consulta")</f>
        <v>Consulta</v>
      </c>
      <c r="E191" s="10"/>
      <c r="F191" s="31"/>
      <c r="G191" s="31"/>
    </row>
    <row r="192" customFormat="false" ht="15.75" hidden="false" customHeight="true" outlineLevel="0" collapsed="false">
      <c r="A192" s="45" t="s">
        <v>547</v>
      </c>
      <c r="B192" s="22" t="s">
        <v>548</v>
      </c>
      <c r="C192" s="23" t="s">
        <v>549</v>
      </c>
      <c r="D192" s="9" t="str">
        <f aca="false">HYPERLINK("www.xal.cat/docs/protocol/RADIO_VILA_SACRA.pdf","Consulta")</f>
        <v>Consulta</v>
      </c>
      <c r="E192" s="10"/>
      <c r="F192" s="31"/>
      <c r="G192" s="31"/>
    </row>
    <row r="193" customFormat="false" ht="15.75" hidden="false" customHeight="true" outlineLevel="0" collapsed="false">
      <c r="A193" s="45" t="s">
        <v>550</v>
      </c>
      <c r="B193" s="7" t="s">
        <v>551</v>
      </c>
      <c r="C193" s="23" t="s">
        <v>93</v>
      </c>
      <c r="D193" s="9" t="str">
        <f aca="false">HYPERLINK("www.xal.cat/docs/protocol/PENEDES_TV.pdf","Consulta")</f>
        <v>Consulta</v>
      </c>
      <c r="E193" s="10"/>
      <c r="F193" s="31"/>
      <c r="G193" s="31"/>
    </row>
    <row r="194" customFormat="false" ht="15.75" hidden="false" customHeight="true" outlineLevel="0" collapsed="false">
      <c r="A194" s="45" t="s">
        <v>552</v>
      </c>
      <c r="B194" s="46" t="s">
        <v>553</v>
      </c>
      <c r="C194" s="23" t="s">
        <v>554</v>
      </c>
      <c r="D194" s="9" t="str">
        <f aca="false">HYPERLINK("RADIO_VILASSAR_DE_DALT.pdf","Consulta")</f>
        <v>Consulta</v>
      </c>
      <c r="E194" s="10"/>
      <c r="F194" s="31"/>
      <c r="G194" s="31"/>
    </row>
    <row r="195" customFormat="false" ht="15.75" hidden="false" customHeight="true" outlineLevel="0" collapsed="false">
      <c r="A195" s="45" t="s">
        <v>555</v>
      </c>
      <c r="B195" s="46" t="s">
        <v>556</v>
      </c>
      <c r="C195" s="23" t="s">
        <v>557</v>
      </c>
      <c r="D195" s="9" t="str">
        <f aca="false">HYPERLINK("www.xal.cat/docs/protocol/RADIO_VITAMENIA.pdf","Consulta")</f>
        <v>Consulta</v>
      </c>
      <c r="E195" s="10"/>
      <c r="F195" s="31"/>
      <c r="G195" s="31"/>
    </row>
    <row r="196" customFormat="false" ht="15.75" hidden="false" customHeight="true" outlineLevel="0" collapsed="false">
      <c r="A196" s="45" t="s">
        <v>558</v>
      </c>
      <c r="B196" s="22" t="s">
        <v>559</v>
      </c>
      <c r="C196" s="23" t="s">
        <v>560</v>
      </c>
      <c r="D196" s="9" t="str">
        <f aca="false">HYPERLINK("www.xal.cat/docs/protocol/RADIO_VOLTREGA.pdf","Consulta")</f>
        <v>Consulta</v>
      </c>
      <c r="E196" s="10"/>
      <c r="F196" s="31"/>
      <c r="G196" s="31"/>
    </row>
    <row r="197" customFormat="false" ht="15.75" hidden="false" customHeight="true" outlineLevel="0" collapsed="false">
      <c r="A197" s="45" t="s">
        <v>561</v>
      </c>
      <c r="B197" s="46" t="s">
        <v>562</v>
      </c>
      <c r="C197" s="23" t="s">
        <v>563</v>
      </c>
      <c r="D197" s="9" t="str">
        <f aca="false">HYPERLINK("www.xal.cat/docs/protocol/RODA_DE_BERA.pdf","Consulta")</f>
        <v>Consulta</v>
      </c>
      <c r="E197" s="10"/>
      <c r="F197" s="31"/>
      <c r="G197" s="31"/>
    </row>
    <row r="198" customFormat="false" ht="15.75" hidden="false" customHeight="true" outlineLevel="0" collapsed="false">
      <c r="A198" s="45" t="s">
        <v>564</v>
      </c>
      <c r="B198" s="22" t="s">
        <v>565</v>
      </c>
      <c r="C198" s="23" t="s">
        <v>566</v>
      </c>
      <c r="D198" s="14"/>
      <c r="E198" s="10"/>
      <c r="F198" s="31"/>
      <c r="G198" s="31"/>
    </row>
    <row r="199" customFormat="false" ht="15.75" hidden="false" customHeight="true" outlineLevel="0" collapsed="false">
      <c r="A199" s="45" t="s">
        <v>567</v>
      </c>
      <c r="B199" s="46" t="s">
        <v>568</v>
      </c>
      <c r="C199" s="23" t="s">
        <v>569</v>
      </c>
      <c r="D199" s="9" t="str">
        <f aca="false">HYPERLINK("www.xal.cat/docs/protocol/SELVA_FM.pdf","Consulta")</f>
        <v>Consulta</v>
      </c>
      <c r="E199" s="10"/>
      <c r="F199" s="31"/>
      <c r="G199" s="31"/>
    </row>
    <row r="200" customFormat="false" ht="15.75" hidden="false" customHeight="true" outlineLevel="0" collapsed="false">
      <c r="A200" s="45" t="s">
        <v>570</v>
      </c>
      <c r="B200" s="22" t="s">
        <v>571</v>
      </c>
      <c r="C200" s="23" t="s">
        <v>572</v>
      </c>
      <c r="D200" s="9" t="str">
        <f aca="false">HYPERLINK("www.xal.cat/docs/protocol/SOLSONA_FM.pdf","Consulta")</f>
        <v>Consulta</v>
      </c>
      <c r="E200" s="10"/>
      <c r="F200" s="31"/>
      <c r="G200" s="31"/>
    </row>
    <row r="201" customFormat="false" ht="15.75" hidden="false" customHeight="true" outlineLevel="0" collapsed="false">
      <c r="A201" s="50" t="s">
        <v>573</v>
      </c>
      <c r="B201" s="27" t="s">
        <v>574</v>
      </c>
      <c r="C201" s="28" t="s">
        <v>575</v>
      </c>
      <c r="D201" s="9" t="str">
        <f aca="false">HYPERLINK("www.xal.cat/docs/protocol/SOLSONA_FM.pdf","Consulta")</f>
        <v>Consulta</v>
      </c>
      <c r="E201" s="10"/>
      <c r="F201" s="31"/>
      <c r="G201" s="31"/>
    </row>
    <row r="202" customFormat="false" ht="15.75" hidden="false" customHeight="true" outlineLevel="0" collapsed="false">
      <c r="A202" s="45" t="s">
        <v>576</v>
      </c>
      <c r="B202" s="22" t="s">
        <v>577</v>
      </c>
      <c r="C202" s="23" t="s">
        <v>578</v>
      </c>
      <c r="D202" s="9" t="str">
        <f aca="false">HYPERLINK("www.xal.cat/docs/protocol/P_PARTIC_UA1_LLEIDA.pdf","Consulta")</f>
        <v>Consulta</v>
      </c>
      <c r="E202" s="10"/>
      <c r="F202" s="31"/>
      <c r="G202" s="31"/>
    </row>
    <row r="203" customFormat="false" ht="15.75" hidden="false" customHeight="true" outlineLevel="0" collapsed="false">
      <c r="A203" s="45" t="s">
        <v>579</v>
      </c>
      <c r="B203" s="22" t="s">
        <v>580</v>
      </c>
      <c r="C203" s="23" t="s">
        <v>581</v>
      </c>
      <c r="D203" s="9" t="str">
        <f aca="false">HYPERLINK("www.xal.cat/docs/protocol/VACARISSES_RADIO.pdf","Consulta")</f>
        <v>Consulta</v>
      </c>
      <c r="E203" s="10"/>
      <c r="F203" s="31"/>
      <c r="G203" s="31"/>
    </row>
    <row r="204" customFormat="false" ht="15.75" hidden="false" customHeight="true" outlineLevel="0" collapsed="false">
      <c r="A204" s="45" t="s">
        <v>582</v>
      </c>
      <c r="B204" s="22" t="s">
        <v>583</v>
      </c>
      <c r="C204" s="23" t="s">
        <v>584</v>
      </c>
      <c r="D204" s="9" t="str">
        <f aca="false">HYPERLINK("www.xal.cat/docs/protocol/VILASSAR_RADIO.pdf","Consulta")</f>
        <v>Consulta</v>
      </c>
      <c r="E204" s="10"/>
      <c r="F204" s="31"/>
      <c r="G204" s="31"/>
    </row>
    <row r="205" customFormat="false" ht="15.75" hidden="false" customHeight="true" outlineLevel="0" collapsed="false">
      <c r="E205" s="10"/>
      <c r="F205" s="31"/>
      <c r="G205" s="31"/>
    </row>
    <row r="206" customFormat="false" ht="15.75" hidden="false" customHeight="true" outlineLevel="0" collapsed="false">
      <c r="E206" s="10"/>
      <c r="F206" s="31"/>
      <c r="G206" s="31"/>
    </row>
    <row r="207" customFormat="false" ht="15.75" hidden="false" customHeight="true" outlineLevel="0" collapsed="false">
      <c r="E207" s="10"/>
      <c r="F207" s="31"/>
      <c r="G207" s="31"/>
    </row>
    <row r="208" customFormat="false" ht="15.75" hidden="false" customHeight="true" outlineLevel="0" collapsed="false">
      <c r="E208" s="10"/>
      <c r="F208" s="31"/>
      <c r="G208" s="31"/>
    </row>
    <row r="209" customFormat="false" ht="15.75" hidden="false" customHeight="true" outlineLevel="0" collapsed="false">
      <c r="E209" s="10"/>
      <c r="F209" s="31"/>
      <c r="G209" s="31"/>
    </row>
    <row r="210" customFormat="false" ht="15.75" hidden="false" customHeight="true" outlineLevel="0" collapsed="false">
      <c r="E210" s="10"/>
      <c r="F210" s="31"/>
      <c r="G210" s="31"/>
    </row>
    <row r="211" customFormat="false" ht="15.75" hidden="false" customHeight="true" outlineLevel="0" collapsed="false">
      <c r="E211" s="10"/>
      <c r="F211" s="31"/>
      <c r="G211" s="31"/>
    </row>
    <row r="212" customFormat="false" ht="15.75" hidden="false" customHeight="true" outlineLevel="0" collapsed="false">
      <c r="E212" s="10"/>
      <c r="F212" s="31"/>
      <c r="G212" s="31"/>
    </row>
    <row r="213" customFormat="false" ht="15.75" hidden="false" customHeight="true" outlineLevel="0" collapsed="false">
      <c r="E213" s="10"/>
      <c r="F213" s="31"/>
      <c r="G213" s="31"/>
    </row>
    <row r="214" customFormat="false" ht="15.75" hidden="false" customHeight="true" outlineLevel="0" collapsed="false">
      <c r="E214" s="10"/>
      <c r="F214" s="31"/>
      <c r="G214" s="31"/>
    </row>
    <row r="215" customFormat="false" ht="15.75" hidden="false" customHeight="true" outlineLevel="0" collapsed="false">
      <c r="E215" s="10"/>
      <c r="F215" s="31"/>
      <c r="G215" s="31"/>
    </row>
    <row r="216" customFormat="false" ht="15.75" hidden="false" customHeight="true" outlineLevel="0" collapsed="false">
      <c r="E216" s="10"/>
      <c r="F216" s="31"/>
      <c r="G216" s="31"/>
    </row>
    <row r="217" customFormat="false" ht="15.75" hidden="false" customHeight="true" outlineLevel="0" collapsed="false">
      <c r="E217" s="10"/>
      <c r="F217" s="31"/>
      <c r="G217" s="31"/>
    </row>
    <row r="218" customFormat="false" ht="15.75" hidden="false" customHeight="true" outlineLevel="0" collapsed="false">
      <c r="E218" s="10"/>
      <c r="F218" s="31"/>
      <c r="G218" s="31"/>
    </row>
    <row r="219" customFormat="false" ht="15.75" hidden="false" customHeight="true" outlineLevel="0" collapsed="false">
      <c r="E219" s="10"/>
      <c r="F219" s="31"/>
      <c r="G219" s="31"/>
    </row>
    <row r="220" customFormat="false" ht="15.75" hidden="false" customHeight="true" outlineLevel="0" collapsed="false">
      <c r="E220" s="10"/>
      <c r="F220" s="31"/>
      <c r="G220" s="31"/>
    </row>
    <row r="221" customFormat="false" ht="15.75" hidden="false" customHeight="true" outlineLevel="0" collapsed="false">
      <c r="E221" s="10"/>
      <c r="F221" s="31"/>
      <c r="G221" s="31"/>
    </row>
    <row r="222" customFormat="false" ht="15.75" hidden="false" customHeight="true" outlineLevel="0" collapsed="false">
      <c r="E222" s="10"/>
    </row>
    <row r="223" customFormat="false" ht="15.75" hidden="false" customHeight="true" outlineLevel="0" collapsed="false">
      <c r="E223" s="10"/>
    </row>
    <row r="224" customFormat="false" ht="15.75" hidden="false" customHeight="true" outlineLevel="0" collapsed="false">
      <c r="E224" s="10"/>
    </row>
    <row r="225" customFormat="false" ht="15.75" hidden="false" customHeight="true" outlineLevel="0" collapsed="false">
      <c r="E225" s="10"/>
    </row>
    <row r="226" customFormat="false" ht="15.75" hidden="false" customHeight="true" outlineLevel="0" collapsed="false">
      <c r="E226" s="10"/>
    </row>
    <row r="227" customFormat="false" ht="15.75" hidden="false" customHeight="true" outlineLevel="0" collapsed="false">
      <c r="E227" s="10"/>
    </row>
    <row r="228" customFormat="false" ht="15.75" hidden="false" customHeight="true" outlineLevel="0" collapsed="false">
      <c r="E228" s="10"/>
    </row>
    <row r="229" customFormat="false" ht="15.75" hidden="false" customHeight="true" outlineLevel="0" collapsed="false">
      <c r="E229" s="10"/>
    </row>
    <row r="230" customFormat="false" ht="15.75" hidden="false" customHeight="true" outlineLevel="0" collapsed="false">
      <c r="E230" s="10"/>
    </row>
    <row r="231" customFormat="false" ht="15.75" hidden="false" customHeight="true" outlineLevel="0" collapsed="false">
      <c r="E231" s="10"/>
    </row>
    <row r="232" customFormat="false" ht="15.75" hidden="false" customHeight="true" outlineLevel="0" collapsed="false">
      <c r="E232" s="10"/>
    </row>
    <row r="233" customFormat="false" ht="15.75" hidden="false" customHeight="true" outlineLevel="0" collapsed="false">
      <c r="E233" s="10"/>
    </row>
    <row r="234" customFormat="false" ht="15.75" hidden="false" customHeight="true" outlineLevel="0" collapsed="false">
      <c r="E234" s="10"/>
    </row>
    <row r="235" customFormat="false" ht="15.75" hidden="false" customHeight="true" outlineLevel="0" collapsed="false">
      <c r="E235" s="10"/>
    </row>
    <row r="236" customFormat="false" ht="15.75" hidden="false" customHeight="true" outlineLevel="0" collapsed="false">
      <c r="E236" s="10"/>
    </row>
    <row r="237" customFormat="false" ht="15.75" hidden="false" customHeight="true" outlineLevel="0" collapsed="false">
      <c r="E237" s="10"/>
    </row>
    <row r="238" customFormat="false" ht="15.75" hidden="false" customHeight="true" outlineLevel="0" collapsed="false">
      <c r="E238" s="10"/>
    </row>
    <row r="239" customFormat="false" ht="15.75" hidden="false" customHeight="true" outlineLevel="0" collapsed="false">
      <c r="E239" s="10"/>
    </row>
    <row r="240" customFormat="false" ht="15.75" hidden="false" customHeight="true" outlineLevel="0" collapsed="false">
      <c r="E240" s="10"/>
    </row>
    <row r="241" customFormat="false" ht="15.75" hidden="false" customHeight="true" outlineLevel="0" collapsed="false">
      <c r="E241" s="10"/>
    </row>
    <row r="242" customFormat="false" ht="15.75" hidden="false" customHeight="true" outlineLevel="0" collapsed="false">
      <c r="E242" s="10"/>
    </row>
    <row r="243" customFormat="false" ht="15.75" hidden="false" customHeight="true" outlineLevel="0" collapsed="false">
      <c r="E243" s="10"/>
    </row>
    <row r="244" customFormat="false" ht="15.75" hidden="false" customHeight="true" outlineLevel="0" collapsed="false">
      <c r="E244" s="10"/>
    </row>
    <row r="245" customFormat="false" ht="15.75" hidden="false" customHeight="true" outlineLevel="0" collapsed="false">
      <c r="E245" s="10"/>
    </row>
    <row r="246" customFormat="false" ht="15.75" hidden="false" customHeight="true" outlineLevel="0" collapsed="false">
      <c r="E246" s="10"/>
    </row>
    <row r="247" customFormat="false" ht="15.75" hidden="false" customHeight="true" outlineLevel="0" collapsed="false">
      <c r="E247" s="10"/>
    </row>
    <row r="248" customFormat="false" ht="15.75" hidden="false" customHeight="true" outlineLevel="0" collapsed="false">
      <c r="E248" s="10"/>
    </row>
    <row r="249" customFormat="false" ht="15.75" hidden="false" customHeight="true" outlineLevel="0" collapsed="false">
      <c r="E249" s="10"/>
    </row>
    <row r="250" customFormat="false" ht="15.75" hidden="false" customHeight="true" outlineLevel="0" collapsed="false">
      <c r="E250" s="10"/>
    </row>
    <row r="251" customFormat="false" ht="15.75" hidden="false" customHeight="true" outlineLevel="0" collapsed="false">
      <c r="E251" s="10"/>
    </row>
    <row r="252" customFormat="false" ht="15.75" hidden="false" customHeight="true" outlineLevel="0" collapsed="false">
      <c r="E252" s="10"/>
    </row>
    <row r="253" customFormat="false" ht="15.75" hidden="false" customHeight="true" outlineLevel="0" collapsed="false">
      <c r="E253" s="10"/>
    </row>
    <row r="254" customFormat="false" ht="15.75" hidden="false" customHeight="true" outlineLevel="0" collapsed="false">
      <c r="E254" s="10"/>
    </row>
    <row r="255" customFormat="false" ht="15.75" hidden="false" customHeight="true" outlineLevel="0" collapsed="false">
      <c r="E255" s="10"/>
    </row>
    <row r="256" customFormat="false" ht="15.75" hidden="false" customHeight="true" outlineLevel="0" collapsed="false">
      <c r="E256" s="10"/>
    </row>
    <row r="257" customFormat="false" ht="15.75" hidden="false" customHeight="true" outlineLevel="0" collapsed="false">
      <c r="E257" s="10"/>
    </row>
    <row r="258" customFormat="false" ht="15.75" hidden="false" customHeight="true" outlineLevel="0" collapsed="false">
      <c r="E258" s="10"/>
    </row>
    <row r="259" customFormat="false" ht="15.75" hidden="false" customHeight="true" outlineLevel="0" collapsed="false">
      <c r="E259" s="10"/>
    </row>
    <row r="260" customFormat="false" ht="15.75" hidden="false" customHeight="true" outlineLevel="0" collapsed="false">
      <c r="E260" s="10"/>
    </row>
    <row r="261" customFormat="false" ht="15.75" hidden="false" customHeight="true" outlineLevel="0" collapsed="false">
      <c r="E261" s="10"/>
    </row>
    <row r="262" customFormat="false" ht="15.75" hidden="false" customHeight="true" outlineLevel="0" collapsed="false">
      <c r="E262" s="10"/>
    </row>
    <row r="263" customFormat="false" ht="15.75" hidden="false" customHeight="true" outlineLevel="0" collapsed="false">
      <c r="E263" s="10"/>
    </row>
    <row r="264" customFormat="false" ht="15.75" hidden="false" customHeight="true" outlineLevel="0" collapsed="false">
      <c r="E264" s="10"/>
    </row>
    <row r="265" customFormat="false" ht="15.75" hidden="false" customHeight="true" outlineLevel="0" collapsed="false">
      <c r="E265" s="10"/>
    </row>
    <row r="266" customFormat="false" ht="15.75" hidden="false" customHeight="true" outlineLevel="0" collapsed="false">
      <c r="E266" s="10"/>
    </row>
    <row r="267" customFormat="false" ht="15.75" hidden="false" customHeight="true" outlineLevel="0" collapsed="false">
      <c r="E267" s="10"/>
    </row>
    <row r="268" customFormat="false" ht="15.75" hidden="false" customHeight="true" outlineLevel="0" collapsed="false">
      <c r="E268" s="10"/>
    </row>
    <row r="269" customFormat="false" ht="15.75" hidden="false" customHeight="true" outlineLevel="0" collapsed="false">
      <c r="E269" s="10"/>
    </row>
    <row r="270" customFormat="false" ht="15.75" hidden="false" customHeight="true" outlineLevel="0" collapsed="false">
      <c r="E270" s="10"/>
    </row>
    <row r="271" customFormat="false" ht="15.75" hidden="false" customHeight="true" outlineLevel="0" collapsed="false">
      <c r="E271" s="10"/>
    </row>
    <row r="272" customFormat="false" ht="15.75" hidden="false" customHeight="true" outlineLevel="0" collapsed="false">
      <c r="E272" s="10"/>
    </row>
    <row r="273" customFormat="false" ht="15.75" hidden="false" customHeight="true" outlineLevel="0" collapsed="false">
      <c r="E273" s="10"/>
    </row>
    <row r="274" customFormat="false" ht="15.75" hidden="false" customHeight="true" outlineLevel="0" collapsed="false">
      <c r="E274" s="10"/>
    </row>
    <row r="275" customFormat="false" ht="15.75" hidden="false" customHeight="true" outlineLevel="0" collapsed="false">
      <c r="E275" s="10"/>
    </row>
    <row r="276" customFormat="false" ht="15.75" hidden="false" customHeight="true" outlineLevel="0" collapsed="false">
      <c r="E276" s="10"/>
    </row>
    <row r="277" customFormat="false" ht="15.75" hidden="false" customHeight="true" outlineLevel="0" collapsed="false">
      <c r="E277" s="10"/>
    </row>
    <row r="278" customFormat="false" ht="15.75" hidden="false" customHeight="true" outlineLevel="0" collapsed="false">
      <c r="E278" s="10"/>
    </row>
    <row r="279" customFormat="false" ht="15.75" hidden="false" customHeight="true" outlineLevel="0" collapsed="false">
      <c r="E279" s="10"/>
    </row>
    <row r="280" customFormat="false" ht="15.75" hidden="false" customHeight="true" outlineLevel="0" collapsed="false">
      <c r="E280" s="10"/>
    </row>
    <row r="281" customFormat="false" ht="15.75" hidden="false" customHeight="true" outlineLevel="0" collapsed="false">
      <c r="E281" s="10"/>
    </row>
    <row r="282" customFormat="false" ht="15.75" hidden="false" customHeight="true" outlineLevel="0" collapsed="false">
      <c r="E282" s="10"/>
    </row>
    <row r="283" customFormat="false" ht="15.75" hidden="false" customHeight="true" outlineLevel="0" collapsed="false">
      <c r="E283" s="10"/>
    </row>
    <row r="284" customFormat="false" ht="15.75" hidden="false" customHeight="true" outlineLevel="0" collapsed="false">
      <c r="E284" s="10"/>
    </row>
    <row r="285" customFormat="false" ht="15.75" hidden="false" customHeight="true" outlineLevel="0" collapsed="false">
      <c r="E285" s="10"/>
    </row>
    <row r="286" customFormat="false" ht="15.75" hidden="false" customHeight="true" outlineLevel="0" collapsed="false">
      <c r="E286" s="10"/>
    </row>
    <row r="287" customFormat="false" ht="15.75" hidden="false" customHeight="true" outlineLevel="0" collapsed="false">
      <c r="E287" s="10"/>
    </row>
    <row r="288" customFormat="false" ht="15.75" hidden="false" customHeight="true" outlineLevel="0" collapsed="false">
      <c r="E288" s="10"/>
    </row>
    <row r="289" customFormat="false" ht="15.75" hidden="false" customHeight="true" outlineLevel="0" collapsed="false">
      <c r="E289" s="10"/>
    </row>
    <row r="290" customFormat="false" ht="15.75" hidden="false" customHeight="true" outlineLevel="0" collapsed="false">
      <c r="E290" s="10"/>
    </row>
    <row r="291" customFormat="false" ht="15.75" hidden="false" customHeight="true" outlineLevel="0" collapsed="false">
      <c r="E291" s="10"/>
    </row>
    <row r="292" customFormat="false" ht="15.75" hidden="false" customHeight="true" outlineLevel="0" collapsed="false">
      <c r="E292" s="10"/>
    </row>
    <row r="293" customFormat="false" ht="15.75" hidden="false" customHeight="true" outlineLevel="0" collapsed="false">
      <c r="E293" s="10"/>
    </row>
    <row r="294" customFormat="false" ht="15.75" hidden="false" customHeight="true" outlineLevel="0" collapsed="false">
      <c r="E294" s="10"/>
    </row>
    <row r="295" customFormat="false" ht="15.75" hidden="false" customHeight="true" outlineLevel="0" collapsed="false">
      <c r="E295" s="10"/>
    </row>
    <row r="296" customFormat="false" ht="15.75" hidden="false" customHeight="true" outlineLevel="0" collapsed="false">
      <c r="E296" s="10"/>
    </row>
    <row r="297" customFormat="false" ht="15.75" hidden="false" customHeight="true" outlineLevel="0" collapsed="false">
      <c r="E297" s="10"/>
    </row>
    <row r="298" customFormat="false" ht="15.75" hidden="false" customHeight="true" outlineLevel="0" collapsed="false">
      <c r="E298" s="10"/>
    </row>
    <row r="299" customFormat="false" ht="15.75" hidden="false" customHeight="true" outlineLevel="0" collapsed="false">
      <c r="E299" s="10"/>
    </row>
    <row r="300" customFormat="false" ht="15.75" hidden="false" customHeight="true" outlineLevel="0" collapsed="false">
      <c r="E300" s="10"/>
    </row>
    <row r="301" customFormat="false" ht="15.75" hidden="false" customHeight="true" outlineLevel="0" collapsed="false">
      <c r="E301" s="10"/>
    </row>
    <row r="302" customFormat="false" ht="15.75" hidden="false" customHeight="true" outlineLevel="0" collapsed="false">
      <c r="E302" s="10"/>
    </row>
    <row r="303" customFormat="false" ht="15.75" hidden="false" customHeight="true" outlineLevel="0" collapsed="false">
      <c r="E303" s="10"/>
    </row>
    <row r="304" customFormat="false" ht="15.75" hidden="false" customHeight="true" outlineLevel="0" collapsed="false">
      <c r="E304" s="10"/>
    </row>
    <row r="305" customFormat="false" ht="15.75" hidden="false" customHeight="true" outlineLevel="0" collapsed="false">
      <c r="E305" s="10"/>
    </row>
    <row r="306" customFormat="false" ht="15.75" hidden="false" customHeight="true" outlineLevel="0" collapsed="false">
      <c r="E306" s="10"/>
    </row>
    <row r="307" customFormat="false" ht="15.75" hidden="false" customHeight="true" outlineLevel="0" collapsed="false">
      <c r="E307" s="10"/>
    </row>
    <row r="308" customFormat="false" ht="15.75" hidden="false" customHeight="true" outlineLevel="0" collapsed="false">
      <c r="E308" s="10"/>
    </row>
    <row r="309" customFormat="false" ht="15.75" hidden="false" customHeight="true" outlineLevel="0" collapsed="false">
      <c r="E309" s="10"/>
    </row>
    <row r="310" customFormat="false" ht="15.75" hidden="false" customHeight="true" outlineLevel="0" collapsed="false">
      <c r="E310" s="10"/>
    </row>
    <row r="311" customFormat="false" ht="15.75" hidden="false" customHeight="true" outlineLevel="0" collapsed="false">
      <c r="E311" s="10"/>
    </row>
    <row r="312" customFormat="false" ht="15.75" hidden="false" customHeight="true" outlineLevel="0" collapsed="false">
      <c r="E312" s="10"/>
    </row>
    <row r="313" customFormat="false" ht="15.75" hidden="false" customHeight="true" outlineLevel="0" collapsed="false">
      <c r="E313" s="10"/>
    </row>
    <row r="314" customFormat="false" ht="15.75" hidden="false" customHeight="true" outlineLevel="0" collapsed="false">
      <c r="E314" s="10"/>
    </row>
    <row r="315" customFormat="false" ht="15.75" hidden="false" customHeight="true" outlineLevel="0" collapsed="false">
      <c r="E315" s="10"/>
    </row>
    <row r="316" customFormat="false" ht="15.75" hidden="false" customHeight="true" outlineLevel="0" collapsed="false">
      <c r="E316" s="10"/>
    </row>
    <row r="317" customFormat="false" ht="15.75" hidden="false" customHeight="true" outlineLevel="0" collapsed="false">
      <c r="E317" s="10"/>
    </row>
    <row r="318" customFormat="false" ht="15.75" hidden="false" customHeight="true" outlineLevel="0" collapsed="false">
      <c r="E318" s="10"/>
    </row>
    <row r="319" customFormat="false" ht="15.75" hidden="false" customHeight="true" outlineLevel="0" collapsed="false">
      <c r="E319" s="10"/>
    </row>
    <row r="320" customFormat="false" ht="15.75" hidden="false" customHeight="true" outlineLevel="0" collapsed="false">
      <c r="E320" s="10"/>
    </row>
    <row r="321" customFormat="false" ht="15.75" hidden="false" customHeight="true" outlineLevel="0" collapsed="false">
      <c r="E321" s="10"/>
    </row>
    <row r="322" customFormat="false" ht="15.75" hidden="false" customHeight="true" outlineLevel="0" collapsed="false">
      <c r="E322" s="10"/>
    </row>
    <row r="323" customFormat="false" ht="15.75" hidden="false" customHeight="true" outlineLevel="0" collapsed="false">
      <c r="E323" s="10"/>
    </row>
    <row r="324" customFormat="false" ht="15.75" hidden="false" customHeight="true" outlineLevel="0" collapsed="false">
      <c r="E324" s="10"/>
    </row>
    <row r="325" customFormat="false" ht="15.75" hidden="false" customHeight="true" outlineLevel="0" collapsed="false">
      <c r="E325" s="10"/>
    </row>
    <row r="326" customFormat="false" ht="15.75" hidden="false" customHeight="true" outlineLevel="0" collapsed="false">
      <c r="E326" s="10"/>
    </row>
    <row r="327" customFormat="false" ht="15.75" hidden="false" customHeight="true" outlineLevel="0" collapsed="false">
      <c r="E327" s="10"/>
    </row>
    <row r="328" customFormat="false" ht="15.75" hidden="false" customHeight="true" outlineLevel="0" collapsed="false">
      <c r="E328" s="10"/>
    </row>
    <row r="329" customFormat="false" ht="15.75" hidden="false" customHeight="true" outlineLevel="0" collapsed="false">
      <c r="E329" s="10"/>
    </row>
    <row r="330" customFormat="false" ht="15.75" hidden="false" customHeight="true" outlineLevel="0" collapsed="false">
      <c r="E330" s="10"/>
    </row>
    <row r="331" customFormat="false" ht="15.75" hidden="false" customHeight="true" outlineLevel="0" collapsed="false">
      <c r="E331" s="10"/>
    </row>
    <row r="332" customFormat="false" ht="15.75" hidden="false" customHeight="true" outlineLevel="0" collapsed="false">
      <c r="E332" s="10"/>
    </row>
    <row r="333" customFormat="false" ht="15.75" hidden="false" customHeight="true" outlineLevel="0" collapsed="false">
      <c r="E333" s="10"/>
    </row>
    <row r="334" customFormat="false" ht="15.75" hidden="false" customHeight="true" outlineLevel="0" collapsed="false">
      <c r="E334" s="10"/>
    </row>
    <row r="335" customFormat="false" ht="15.75" hidden="false" customHeight="true" outlineLevel="0" collapsed="false">
      <c r="E335" s="10"/>
    </row>
    <row r="336" customFormat="false" ht="15.75" hidden="false" customHeight="true" outlineLevel="0" collapsed="false">
      <c r="E336" s="10"/>
    </row>
    <row r="337" customFormat="false" ht="15.75" hidden="false" customHeight="true" outlineLevel="0" collapsed="false">
      <c r="E337" s="10"/>
    </row>
    <row r="338" customFormat="false" ht="15.75" hidden="false" customHeight="true" outlineLevel="0" collapsed="false">
      <c r="E338" s="10"/>
    </row>
    <row r="339" customFormat="false" ht="15.75" hidden="false" customHeight="true" outlineLevel="0" collapsed="false">
      <c r="E339" s="10"/>
    </row>
    <row r="340" customFormat="false" ht="15.75" hidden="false" customHeight="true" outlineLevel="0" collapsed="false">
      <c r="E340" s="10"/>
    </row>
    <row r="341" customFormat="false" ht="15.75" hidden="false" customHeight="true" outlineLevel="0" collapsed="false">
      <c r="E341" s="10"/>
    </row>
    <row r="342" customFormat="false" ht="15.75" hidden="false" customHeight="true" outlineLevel="0" collapsed="false">
      <c r="E342" s="10"/>
    </row>
    <row r="343" customFormat="false" ht="15.75" hidden="false" customHeight="true" outlineLevel="0" collapsed="false">
      <c r="E343" s="10"/>
    </row>
    <row r="344" customFormat="false" ht="15.75" hidden="false" customHeight="true" outlineLevel="0" collapsed="false">
      <c r="E344" s="10"/>
    </row>
    <row r="345" customFormat="false" ht="15.75" hidden="false" customHeight="true" outlineLevel="0" collapsed="false">
      <c r="E345" s="10"/>
    </row>
    <row r="346" customFormat="false" ht="15.75" hidden="false" customHeight="true" outlineLevel="0" collapsed="false">
      <c r="E346" s="10"/>
    </row>
    <row r="347" customFormat="false" ht="15.75" hidden="false" customHeight="true" outlineLevel="0" collapsed="false">
      <c r="E347" s="10"/>
    </row>
    <row r="348" customFormat="false" ht="15.75" hidden="false" customHeight="true" outlineLevel="0" collapsed="false">
      <c r="E348" s="10"/>
    </row>
    <row r="349" customFormat="false" ht="15.75" hidden="false" customHeight="true" outlineLevel="0" collapsed="false">
      <c r="E349" s="10"/>
    </row>
    <row r="350" customFormat="false" ht="15.75" hidden="false" customHeight="true" outlineLevel="0" collapsed="false">
      <c r="E350" s="10"/>
    </row>
    <row r="351" customFormat="false" ht="15.75" hidden="false" customHeight="true" outlineLevel="0" collapsed="false">
      <c r="E351" s="10"/>
    </row>
    <row r="352" customFormat="false" ht="15.75" hidden="false" customHeight="true" outlineLevel="0" collapsed="false">
      <c r="E352" s="10"/>
    </row>
    <row r="353" customFormat="false" ht="15.75" hidden="false" customHeight="true" outlineLevel="0" collapsed="false">
      <c r="E353" s="10"/>
    </row>
    <row r="354" customFormat="false" ht="15.75" hidden="false" customHeight="true" outlineLevel="0" collapsed="false">
      <c r="E354" s="10"/>
    </row>
    <row r="355" customFormat="false" ht="15.75" hidden="false" customHeight="true" outlineLevel="0" collapsed="false">
      <c r="E355" s="10"/>
    </row>
    <row r="356" customFormat="false" ht="15.75" hidden="false" customHeight="true" outlineLevel="0" collapsed="false">
      <c r="E356" s="10"/>
    </row>
    <row r="357" customFormat="false" ht="15.75" hidden="false" customHeight="true" outlineLevel="0" collapsed="false">
      <c r="E357" s="10"/>
    </row>
    <row r="358" customFormat="false" ht="15.75" hidden="false" customHeight="true" outlineLevel="0" collapsed="false">
      <c r="E358" s="10"/>
    </row>
    <row r="359" customFormat="false" ht="15.75" hidden="false" customHeight="true" outlineLevel="0" collapsed="false">
      <c r="E359" s="10"/>
    </row>
    <row r="360" customFormat="false" ht="15.75" hidden="false" customHeight="true" outlineLevel="0" collapsed="false">
      <c r="E360" s="10"/>
    </row>
    <row r="361" customFormat="false" ht="15.75" hidden="false" customHeight="true" outlineLevel="0" collapsed="false">
      <c r="E361" s="10"/>
    </row>
    <row r="362" customFormat="false" ht="15.75" hidden="false" customHeight="true" outlineLevel="0" collapsed="false">
      <c r="E362" s="10"/>
    </row>
    <row r="363" customFormat="false" ht="15.75" hidden="false" customHeight="true" outlineLevel="0" collapsed="false">
      <c r="E363" s="10"/>
    </row>
    <row r="364" customFormat="false" ht="15.75" hidden="false" customHeight="true" outlineLevel="0" collapsed="false">
      <c r="E364" s="10"/>
    </row>
    <row r="365" customFormat="false" ht="15.75" hidden="false" customHeight="true" outlineLevel="0" collapsed="false">
      <c r="E365" s="10"/>
    </row>
    <row r="366" customFormat="false" ht="15.75" hidden="false" customHeight="true" outlineLevel="0" collapsed="false">
      <c r="E366" s="10"/>
    </row>
    <row r="367" customFormat="false" ht="15.75" hidden="false" customHeight="true" outlineLevel="0" collapsed="false">
      <c r="E367" s="10"/>
    </row>
    <row r="368" customFormat="false" ht="15.75" hidden="false" customHeight="true" outlineLevel="0" collapsed="false">
      <c r="E368" s="10"/>
    </row>
    <row r="369" customFormat="false" ht="15.75" hidden="false" customHeight="true" outlineLevel="0" collapsed="false">
      <c r="E369" s="10"/>
    </row>
    <row r="370" customFormat="false" ht="15.75" hidden="false" customHeight="true" outlineLevel="0" collapsed="false">
      <c r="E370" s="10"/>
    </row>
    <row r="371" customFormat="false" ht="15.75" hidden="false" customHeight="true" outlineLevel="0" collapsed="false">
      <c r="E371" s="10"/>
    </row>
    <row r="372" customFormat="false" ht="15.75" hidden="false" customHeight="true" outlineLevel="0" collapsed="false">
      <c r="E372" s="10"/>
    </row>
    <row r="373" customFormat="false" ht="15.75" hidden="false" customHeight="true" outlineLevel="0" collapsed="false">
      <c r="E373" s="10"/>
    </row>
    <row r="374" customFormat="false" ht="15.75" hidden="false" customHeight="true" outlineLevel="0" collapsed="false">
      <c r="E374" s="10"/>
    </row>
    <row r="375" customFormat="false" ht="15.75" hidden="false" customHeight="true" outlineLevel="0" collapsed="false">
      <c r="E375" s="10"/>
    </row>
    <row r="376" customFormat="false" ht="15.75" hidden="false" customHeight="true" outlineLevel="0" collapsed="false">
      <c r="E376" s="10"/>
    </row>
    <row r="377" customFormat="false" ht="15.75" hidden="false" customHeight="true" outlineLevel="0" collapsed="false">
      <c r="E377" s="10"/>
    </row>
    <row r="378" customFormat="false" ht="15.75" hidden="false" customHeight="true" outlineLevel="0" collapsed="false">
      <c r="E378" s="10"/>
    </row>
    <row r="379" customFormat="false" ht="15.75" hidden="false" customHeight="true" outlineLevel="0" collapsed="false">
      <c r="E379" s="10"/>
    </row>
    <row r="380" customFormat="false" ht="15.75" hidden="false" customHeight="true" outlineLevel="0" collapsed="false">
      <c r="E380" s="10"/>
    </row>
    <row r="381" customFormat="false" ht="15.75" hidden="false" customHeight="true" outlineLevel="0" collapsed="false">
      <c r="E381" s="10"/>
    </row>
    <row r="382" customFormat="false" ht="15.75" hidden="false" customHeight="true" outlineLevel="0" collapsed="false">
      <c r="E382" s="10"/>
    </row>
    <row r="383" customFormat="false" ht="15.75" hidden="false" customHeight="true" outlineLevel="0" collapsed="false">
      <c r="E383" s="10"/>
    </row>
    <row r="384" customFormat="false" ht="15.75" hidden="false" customHeight="true" outlineLevel="0" collapsed="false">
      <c r="E384" s="10"/>
    </row>
    <row r="385" customFormat="false" ht="15.75" hidden="false" customHeight="true" outlineLevel="0" collapsed="false">
      <c r="E385" s="10"/>
    </row>
    <row r="386" customFormat="false" ht="15.75" hidden="false" customHeight="true" outlineLevel="0" collapsed="false">
      <c r="E386" s="10"/>
    </row>
    <row r="387" customFormat="false" ht="15.75" hidden="false" customHeight="true" outlineLevel="0" collapsed="false">
      <c r="E387" s="10"/>
    </row>
    <row r="388" customFormat="false" ht="15.75" hidden="false" customHeight="true" outlineLevel="0" collapsed="false">
      <c r="E388" s="10"/>
    </row>
    <row r="389" customFormat="false" ht="15.75" hidden="false" customHeight="true" outlineLevel="0" collapsed="false">
      <c r="E389" s="10"/>
    </row>
    <row r="390" customFormat="false" ht="15.75" hidden="false" customHeight="true" outlineLevel="0" collapsed="false">
      <c r="E390" s="10"/>
    </row>
    <row r="391" customFormat="false" ht="15.75" hidden="false" customHeight="true" outlineLevel="0" collapsed="false">
      <c r="E391" s="10"/>
    </row>
    <row r="392" customFormat="false" ht="15.75" hidden="false" customHeight="true" outlineLevel="0" collapsed="false">
      <c r="E392" s="10"/>
    </row>
    <row r="393" customFormat="false" ht="15.75" hidden="false" customHeight="true" outlineLevel="0" collapsed="false">
      <c r="E393" s="10"/>
    </row>
    <row r="394" customFormat="false" ht="15.75" hidden="false" customHeight="true" outlineLevel="0" collapsed="false">
      <c r="E394" s="10"/>
    </row>
    <row r="395" customFormat="false" ht="15.75" hidden="false" customHeight="true" outlineLevel="0" collapsed="false">
      <c r="E395" s="10"/>
    </row>
    <row r="396" customFormat="false" ht="15.75" hidden="false" customHeight="true" outlineLevel="0" collapsed="false">
      <c r="E396" s="10"/>
    </row>
    <row r="397" customFormat="false" ht="15.75" hidden="false" customHeight="true" outlineLevel="0" collapsed="false">
      <c r="E397" s="10"/>
    </row>
    <row r="398" customFormat="false" ht="15.75" hidden="false" customHeight="true" outlineLevel="0" collapsed="false">
      <c r="E398" s="10"/>
    </row>
    <row r="399" customFormat="false" ht="15.75" hidden="false" customHeight="true" outlineLevel="0" collapsed="false">
      <c r="E399" s="10"/>
    </row>
    <row r="400" customFormat="false" ht="15.75" hidden="false" customHeight="true" outlineLevel="0" collapsed="false">
      <c r="E400" s="10"/>
    </row>
    <row r="401" customFormat="false" ht="15.75" hidden="false" customHeight="true" outlineLevel="0" collapsed="false">
      <c r="E401" s="10"/>
    </row>
    <row r="402" customFormat="false" ht="15.75" hidden="false" customHeight="true" outlineLevel="0" collapsed="false">
      <c r="E402" s="10"/>
    </row>
    <row r="403" customFormat="false" ht="15.75" hidden="false" customHeight="true" outlineLevel="0" collapsed="false">
      <c r="E403" s="10"/>
    </row>
    <row r="404" customFormat="false" ht="15.75" hidden="false" customHeight="true" outlineLevel="0" collapsed="false">
      <c r="E404" s="10"/>
    </row>
    <row r="405" customFormat="false" ht="15.75" hidden="false" customHeight="true" outlineLevel="0" collapsed="false">
      <c r="E405" s="10"/>
    </row>
    <row r="406" customFormat="false" ht="15.75" hidden="false" customHeight="true" outlineLevel="0" collapsed="false">
      <c r="E406" s="10"/>
    </row>
    <row r="407" customFormat="false" ht="15.75" hidden="false" customHeight="true" outlineLevel="0" collapsed="false">
      <c r="E407" s="10"/>
    </row>
    <row r="408" customFormat="false" ht="15.75" hidden="false" customHeight="true" outlineLevel="0" collapsed="false">
      <c r="E408" s="10"/>
    </row>
    <row r="409" customFormat="false" ht="15.75" hidden="false" customHeight="true" outlineLevel="0" collapsed="false">
      <c r="E409" s="10"/>
    </row>
    <row r="410" customFormat="false" ht="15.75" hidden="false" customHeight="true" outlineLevel="0" collapsed="false">
      <c r="E410" s="10"/>
    </row>
    <row r="411" customFormat="false" ht="15.75" hidden="false" customHeight="true" outlineLevel="0" collapsed="false">
      <c r="E411" s="10"/>
    </row>
    <row r="412" customFormat="false" ht="15.75" hidden="false" customHeight="true" outlineLevel="0" collapsed="false">
      <c r="E412" s="10"/>
    </row>
    <row r="413" customFormat="false" ht="15.75" hidden="false" customHeight="true" outlineLevel="0" collapsed="false">
      <c r="E413" s="10"/>
    </row>
    <row r="414" customFormat="false" ht="15.75" hidden="false" customHeight="true" outlineLevel="0" collapsed="false">
      <c r="E414" s="10"/>
    </row>
    <row r="415" customFormat="false" ht="15.75" hidden="false" customHeight="true" outlineLevel="0" collapsed="false">
      <c r="E415" s="10"/>
    </row>
    <row r="416" customFormat="false" ht="15.75" hidden="false" customHeight="true" outlineLevel="0" collapsed="false">
      <c r="E416" s="10"/>
    </row>
    <row r="417" customFormat="false" ht="15.75" hidden="false" customHeight="true" outlineLevel="0" collapsed="false">
      <c r="E417" s="10"/>
    </row>
    <row r="418" customFormat="false" ht="15.75" hidden="false" customHeight="true" outlineLevel="0" collapsed="false">
      <c r="E418" s="10"/>
    </row>
    <row r="419" customFormat="false" ht="15.75" hidden="false" customHeight="true" outlineLevel="0" collapsed="false">
      <c r="E419" s="10"/>
    </row>
    <row r="420" customFormat="false" ht="15.75" hidden="false" customHeight="true" outlineLevel="0" collapsed="false">
      <c r="E420" s="10"/>
    </row>
    <row r="421" customFormat="false" ht="15.75" hidden="false" customHeight="true" outlineLevel="0" collapsed="false">
      <c r="E421" s="10"/>
    </row>
    <row r="422" customFormat="false" ht="15.75" hidden="false" customHeight="true" outlineLevel="0" collapsed="false">
      <c r="E422" s="10"/>
    </row>
    <row r="423" customFormat="false" ht="15.75" hidden="false" customHeight="true" outlineLevel="0" collapsed="false">
      <c r="E423" s="10"/>
    </row>
    <row r="424" customFormat="false" ht="15.75" hidden="false" customHeight="true" outlineLevel="0" collapsed="false">
      <c r="E424" s="10"/>
    </row>
    <row r="425" customFormat="false" ht="15.75" hidden="false" customHeight="true" outlineLevel="0" collapsed="false">
      <c r="E425" s="10"/>
    </row>
    <row r="426" customFormat="false" ht="15.75" hidden="false" customHeight="true" outlineLevel="0" collapsed="false">
      <c r="E426" s="10"/>
    </row>
    <row r="427" customFormat="false" ht="15.75" hidden="false" customHeight="true" outlineLevel="0" collapsed="false">
      <c r="E427" s="10"/>
    </row>
    <row r="428" customFormat="false" ht="15.75" hidden="false" customHeight="true" outlineLevel="0" collapsed="false">
      <c r="E428" s="10"/>
    </row>
    <row r="429" customFormat="false" ht="15.75" hidden="false" customHeight="true" outlineLevel="0" collapsed="false">
      <c r="E429" s="10"/>
    </row>
    <row r="430" customFormat="false" ht="15.75" hidden="false" customHeight="true" outlineLevel="0" collapsed="false">
      <c r="E430" s="10"/>
    </row>
    <row r="431" customFormat="false" ht="15.75" hidden="false" customHeight="true" outlineLevel="0" collapsed="false">
      <c r="E431" s="10"/>
    </row>
    <row r="432" customFormat="false" ht="15.75" hidden="false" customHeight="true" outlineLevel="0" collapsed="false">
      <c r="E432" s="10"/>
    </row>
    <row r="433" customFormat="false" ht="15.75" hidden="false" customHeight="true" outlineLevel="0" collapsed="false">
      <c r="E433" s="10"/>
    </row>
    <row r="434" customFormat="false" ht="15.75" hidden="false" customHeight="true" outlineLevel="0" collapsed="false">
      <c r="E434" s="10"/>
    </row>
    <row r="435" customFormat="false" ht="15.75" hidden="false" customHeight="true" outlineLevel="0" collapsed="false">
      <c r="E435" s="10"/>
    </row>
    <row r="436" customFormat="false" ht="15.75" hidden="false" customHeight="true" outlineLevel="0" collapsed="false">
      <c r="E436" s="10"/>
    </row>
    <row r="437" customFormat="false" ht="15.75" hidden="false" customHeight="true" outlineLevel="0" collapsed="false">
      <c r="E437" s="10"/>
    </row>
    <row r="438" customFormat="false" ht="15.75" hidden="false" customHeight="true" outlineLevel="0" collapsed="false">
      <c r="E438" s="10"/>
    </row>
    <row r="439" customFormat="false" ht="15.75" hidden="false" customHeight="true" outlineLevel="0" collapsed="false">
      <c r="E439" s="10"/>
    </row>
    <row r="440" customFormat="false" ht="15.75" hidden="false" customHeight="true" outlineLevel="0" collapsed="false">
      <c r="E440" s="10"/>
    </row>
    <row r="441" customFormat="false" ht="15.75" hidden="false" customHeight="true" outlineLevel="0" collapsed="false">
      <c r="E441" s="10"/>
    </row>
    <row r="442" customFormat="false" ht="15.75" hidden="false" customHeight="true" outlineLevel="0" collapsed="false">
      <c r="E442" s="10"/>
    </row>
    <row r="443" customFormat="false" ht="15.75" hidden="false" customHeight="true" outlineLevel="0" collapsed="false">
      <c r="E443" s="10"/>
    </row>
    <row r="444" customFormat="false" ht="15.75" hidden="false" customHeight="true" outlineLevel="0" collapsed="false">
      <c r="E444" s="10"/>
    </row>
    <row r="445" customFormat="false" ht="15.75" hidden="false" customHeight="true" outlineLevel="0" collapsed="false">
      <c r="E445" s="10"/>
    </row>
    <row r="446" customFormat="false" ht="15.75" hidden="false" customHeight="true" outlineLevel="0" collapsed="false">
      <c r="E446" s="10"/>
    </row>
    <row r="447" customFormat="false" ht="15.75" hidden="false" customHeight="true" outlineLevel="0" collapsed="false">
      <c r="E447" s="10"/>
    </row>
    <row r="448" customFormat="false" ht="15.75" hidden="false" customHeight="true" outlineLevel="0" collapsed="false">
      <c r="E448" s="10"/>
    </row>
    <row r="449" customFormat="false" ht="15.75" hidden="false" customHeight="true" outlineLevel="0" collapsed="false">
      <c r="E449" s="10"/>
    </row>
    <row r="450" customFormat="false" ht="15.75" hidden="false" customHeight="true" outlineLevel="0" collapsed="false">
      <c r="E450" s="10"/>
    </row>
    <row r="451" customFormat="false" ht="15.75" hidden="false" customHeight="true" outlineLevel="0" collapsed="false">
      <c r="E451" s="10"/>
    </row>
    <row r="452" customFormat="false" ht="15.75" hidden="false" customHeight="true" outlineLevel="0" collapsed="false">
      <c r="E452" s="10"/>
    </row>
    <row r="453" customFormat="false" ht="15.75" hidden="false" customHeight="true" outlineLevel="0" collapsed="false">
      <c r="E453" s="10"/>
    </row>
    <row r="454" customFormat="false" ht="15.75" hidden="false" customHeight="true" outlineLevel="0" collapsed="false">
      <c r="E454" s="10"/>
    </row>
    <row r="455" customFormat="false" ht="15.75" hidden="false" customHeight="true" outlineLevel="0" collapsed="false">
      <c r="E455" s="10"/>
    </row>
    <row r="456" customFormat="false" ht="15.75" hidden="false" customHeight="true" outlineLevel="0" collapsed="false">
      <c r="E456" s="10"/>
    </row>
    <row r="457" customFormat="false" ht="15.75" hidden="false" customHeight="true" outlineLevel="0" collapsed="false">
      <c r="E457" s="10"/>
    </row>
    <row r="458" customFormat="false" ht="15.75" hidden="false" customHeight="true" outlineLevel="0" collapsed="false">
      <c r="E458" s="10"/>
    </row>
    <row r="459" customFormat="false" ht="15.75" hidden="false" customHeight="true" outlineLevel="0" collapsed="false">
      <c r="E459" s="10"/>
    </row>
    <row r="460" customFormat="false" ht="15.75" hidden="false" customHeight="true" outlineLevel="0" collapsed="false">
      <c r="E460" s="10"/>
    </row>
    <row r="461" customFormat="false" ht="15.75" hidden="false" customHeight="true" outlineLevel="0" collapsed="false">
      <c r="E461" s="10"/>
    </row>
    <row r="462" customFormat="false" ht="15.75" hidden="false" customHeight="true" outlineLevel="0" collapsed="false">
      <c r="E462" s="10"/>
    </row>
    <row r="463" customFormat="false" ht="15.75" hidden="false" customHeight="true" outlineLevel="0" collapsed="false">
      <c r="E463" s="10"/>
    </row>
    <row r="464" customFormat="false" ht="15.75" hidden="false" customHeight="true" outlineLevel="0" collapsed="false">
      <c r="E464" s="10"/>
    </row>
    <row r="465" customFormat="false" ht="15.75" hidden="false" customHeight="true" outlineLevel="0" collapsed="false">
      <c r="E465" s="10"/>
    </row>
    <row r="466" customFormat="false" ht="15.75" hidden="false" customHeight="true" outlineLevel="0" collapsed="false">
      <c r="E466" s="10"/>
    </row>
    <row r="467" customFormat="false" ht="15.75" hidden="false" customHeight="true" outlineLevel="0" collapsed="false">
      <c r="E467" s="10"/>
    </row>
    <row r="468" customFormat="false" ht="15.75" hidden="false" customHeight="true" outlineLevel="0" collapsed="false">
      <c r="E468" s="10"/>
    </row>
    <row r="469" customFormat="false" ht="15.75" hidden="false" customHeight="true" outlineLevel="0" collapsed="false">
      <c r="E469" s="10"/>
    </row>
    <row r="470" customFormat="false" ht="15.75" hidden="false" customHeight="true" outlineLevel="0" collapsed="false">
      <c r="E470" s="10"/>
    </row>
    <row r="471" customFormat="false" ht="15.75" hidden="false" customHeight="true" outlineLevel="0" collapsed="false">
      <c r="E471" s="10"/>
    </row>
    <row r="472" customFormat="false" ht="15.75" hidden="false" customHeight="true" outlineLevel="0" collapsed="false">
      <c r="E472" s="10"/>
    </row>
    <row r="473" customFormat="false" ht="15.75" hidden="false" customHeight="true" outlineLevel="0" collapsed="false">
      <c r="E473" s="10"/>
    </row>
    <row r="474" customFormat="false" ht="15.75" hidden="false" customHeight="true" outlineLevel="0" collapsed="false">
      <c r="E474" s="10"/>
    </row>
    <row r="475" customFormat="false" ht="15.75" hidden="false" customHeight="true" outlineLevel="0" collapsed="false">
      <c r="E475" s="10"/>
    </row>
    <row r="476" customFormat="false" ht="15.75" hidden="false" customHeight="true" outlineLevel="0" collapsed="false">
      <c r="E476" s="10"/>
    </row>
    <row r="477" customFormat="false" ht="15.75" hidden="false" customHeight="true" outlineLevel="0" collapsed="false">
      <c r="E477" s="10"/>
    </row>
    <row r="478" customFormat="false" ht="15.75" hidden="false" customHeight="true" outlineLevel="0" collapsed="false">
      <c r="E478" s="10"/>
    </row>
    <row r="479" customFormat="false" ht="15.75" hidden="false" customHeight="true" outlineLevel="0" collapsed="false">
      <c r="E479" s="10"/>
    </row>
    <row r="480" customFormat="false" ht="15.75" hidden="false" customHeight="true" outlineLevel="0" collapsed="false">
      <c r="E480" s="10"/>
    </row>
    <row r="481" customFormat="false" ht="15.75" hidden="false" customHeight="true" outlineLevel="0" collapsed="false">
      <c r="E481" s="10"/>
    </row>
    <row r="482" customFormat="false" ht="15.75" hidden="false" customHeight="true" outlineLevel="0" collapsed="false">
      <c r="E482" s="10"/>
    </row>
    <row r="483" customFormat="false" ht="15.75" hidden="false" customHeight="true" outlineLevel="0" collapsed="false">
      <c r="E483" s="10"/>
    </row>
    <row r="484" customFormat="false" ht="15.75" hidden="false" customHeight="true" outlineLevel="0" collapsed="false">
      <c r="E484" s="10"/>
    </row>
    <row r="485" customFormat="false" ht="15.75" hidden="false" customHeight="true" outlineLevel="0" collapsed="false">
      <c r="E485" s="10"/>
    </row>
    <row r="486" customFormat="false" ht="15.75" hidden="false" customHeight="true" outlineLevel="0" collapsed="false">
      <c r="E486" s="10"/>
    </row>
    <row r="487" customFormat="false" ht="15.75" hidden="false" customHeight="true" outlineLevel="0" collapsed="false">
      <c r="E487" s="10"/>
    </row>
    <row r="488" customFormat="false" ht="15.75" hidden="false" customHeight="true" outlineLevel="0" collapsed="false">
      <c r="E488" s="10"/>
    </row>
    <row r="489" customFormat="false" ht="15.75" hidden="false" customHeight="true" outlineLevel="0" collapsed="false">
      <c r="E489" s="10"/>
    </row>
    <row r="490" customFormat="false" ht="15.75" hidden="false" customHeight="true" outlineLevel="0" collapsed="false">
      <c r="E490" s="10"/>
    </row>
    <row r="491" customFormat="false" ht="15.75" hidden="false" customHeight="true" outlineLevel="0" collapsed="false">
      <c r="E491" s="10"/>
    </row>
    <row r="492" customFormat="false" ht="15.75" hidden="false" customHeight="true" outlineLevel="0" collapsed="false">
      <c r="E492" s="10"/>
    </row>
    <row r="493" customFormat="false" ht="15.75" hidden="false" customHeight="true" outlineLevel="0" collapsed="false">
      <c r="E493" s="10"/>
    </row>
    <row r="494" customFormat="false" ht="15.75" hidden="false" customHeight="true" outlineLevel="0" collapsed="false">
      <c r="E494" s="10"/>
    </row>
    <row r="495" customFormat="false" ht="15.75" hidden="false" customHeight="true" outlineLevel="0" collapsed="false">
      <c r="E495" s="10"/>
    </row>
    <row r="496" customFormat="false" ht="15.75" hidden="false" customHeight="true" outlineLevel="0" collapsed="false">
      <c r="E496" s="10"/>
    </row>
    <row r="497" customFormat="false" ht="15.75" hidden="false" customHeight="true" outlineLevel="0" collapsed="false">
      <c r="E497" s="10"/>
    </row>
    <row r="498" customFormat="false" ht="15.75" hidden="false" customHeight="true" outlineLevel="0" collapsed="false">
      <c r="E498" s="10"/>
    </row>
    <row r="499" customFormat="false" ht="15.75" hidden="false" customHeight="true" outlineLevel="0" collapsed="false">
      <c r="E499" s="10"/>
    </row>
    <row r="500" customFormat="false" ht="15.75" hidden="false" customHeight="true" outlineLevel="0" collapsed="false">
      <c r="E500" s="10"/>
    </row>
    <row r="501" customFormat="false" ht="15.75" hidden="false" customHeight="true" outlineLevel="0" collapsed="false">
      <c r="E501" s="10"/>
    </row>
    <row r="502" customFormat="false" ht="15.75" hidden="false" customHeight="true" outlineLevel="0" collapsed="false">
      <c r="E502" s="10"/>
    </row>
    <row r="503" customFormat="false" ht="15.75" hidden="false" customHeight="true" outlineLevel="0" collapsed="false">
      <c r="E503" s="10"/>
    </row>
    <row r="504" customFormat="false" ht="15.75" hidden="false" customHeight="true" outlineLevel="0" collapsed="false">
      <c r="E504" s="10"/>
    </row>
    <row r="505" customFormat="false" ht="15.75" hidden="false" customHeight="true" outlineLevel="0" collapsed="false">
      <c r="E505" s="10"/>
    </row>
    <row r="506" customFormat="false" ht="15.75" hidden="false" customHeight="true" outlineLevel="0" collapsed="false">
      <c r="E506" s="10"/>
    </row>
    <row r="507" customFormat="false" ht="15.75" hidden="false" customHeight="true" outlineLevel="0" collapsed="false">
      <c r="E507" s="10"/>
    </row>
    <row r="508" customFormat="false" ht="15.75" hidden="false" customHeight="true" outlineLevel="0" collapsed="false">
      <c r="E508" s="10"/>
    </row>
    <row r="509" customFormat="false" ht="15.75" hidden="false" customHeight="true" outlineLevel="0" collapsed="false">
      <c r="E509" s="10"/>
    </row>
    <row r="510" customFormat="false" ht="15.75" hidden="false" customHeight="true" outlineLevel="0" collapsed="false">
      <c r="E510" s="10"/>
    </row>
    <row r="511" customFormat="false" ht="15.75" hidden="false" customHeight="true" outlineLevel="0" collapsed="false">
      <c r="E511" s="10"/>
    </row>
    <row r="512" customFormat="false" ht="15.75" hidden="false" customHeight="true" outlineLevel="0" collapsed="false">
      <c r="E512" s="10"/>
    </row>
    <row r="513" customFormat="false" ht="15.75" hidden="false" customHeight="true" outlineLevel="0" collapsed="false">
      <c r="E513" s="10"/>
    </row>
    <row r="514" customFormat="false" ht="15.75" hidden="false" customHeight="true" outlineLevel="0" collapsed="false">
      <c r="E514" s="10"/>
    </row>
    <row r="515" customFormat="false" ht="15.75" hidden="false" customHeight="true" outlineLevel="0" collapsed="false">
      <c r="E515" s="10"/>
    </row>
    <row r="516" customFormat="false" ht="15.75" hidden="false" customHeight="true" outlineLevel="0" collapsed="false">
      <c r="E516" s="10"/>
    </row>
    <row r="517" customFormat="false" ht="15.75" hidden="false" customHeight="true" outlineLevel="0" collapsed="false">
      <c r="E517" s="10"/>
    </row>
    <row r="518" customFormat="false" ht="15.75" hidden="false" customHeight="true" outlineLevel="0" collapsed="false">
      <c r="E518" s="10"/>
    </row>
    <row r="519" customFormat="false" ht="15.75" hidden="false" customHeight="true" outlineLevel="0" collapsed="false">
      <c r="E519" s="10"/>
    </row>
    <row r="520" customFormat="false" ht="15.75" hidden="false" customHeight="true" outlineLevel="0" collapsed="false">
      <c r="E520" s="10"/>
    </row>
    <row r="521" customFormat="false" ht="15.75" hidden="false" customHeight="true" outlineLevel="0" collapsed="false">
      <c r="E521" s="10"/>
    </row>
    <row r="522" customFormat="false" ht="15.75" hidden="false" customHeight="true" outlineLevel="0" collapsed="false">
      <c r="E522" s="10"/>
    </row>
    <row r="523" customFormat="false" ht="15.75" hidden="false" customHeight="true" outlineLevel="0" collapsed="false">
      <c r="E523" s="10"/>
    </row>
    <row r="524" customFormat="false" ht="15.75" hidden="false" customHeight="true" outlineLevel="0" collapsed="false">
      <c r="E524" s="10"/>
    </row>
    <row r="525" customFormat="false" ht="15.75" hidden="false" customHeight="true" outlineLevel="0" collapsed="false">
      <c r="E525" s="10"/>
    </row>
    <row r="526" customFormat="false" ht="15.75" hidden="false" customHeight="true" outlineLevel="0" collapsed="false">
      <c r="E526" s="10"/>
    </row>
    <row r="527" customFormat="false" ht="15.75" hidden="false" customHeight="true" outlineLevel="0" collapsed="false">
      <c r="E527" s="10"/>
    </row>
    <row r="528" customFormat="false" ht="15.75" hidden="false" customHeight="true" outlineLevel="0" collapsed="false">
      <c r="E528" s="10"/>
    </row>
    <row r="529" customFormat="false" ht="15.75" hidden="false" customHeight="true" outlineLevel="0" collapsed="false">
      <c r="E529" s="10"/>
    </row>
    <row r="530" customFormat="false" ht="15.75" hidden="false" customHeight="true" outlineLevel="0" collapsed="false">
      <c r="E530" s="10"/>
    </row>
    <row r="531" customFormat="false" ht="15.75" hidden="false" customHeight="true" outlineLevel="0" collapsed="false">
      <c r="E531" s="10"/>
    </row>
    <row r="532" customFormat="false" ht="15.75" hidden="false" customHeight="true" outlineLevel="0" collapsed="false">
      <c r="E532" s="10"/>
    </row>
    <row r="533" customFormat="false" ht="15.75" hidden="false" customHeight="true" outlineLevel="0" collapsed="false">
      <c r="E533" s="10"/>
    </row>
    <row r="534" customFormat="false" ht="15.75" hidden="false" customHeight="true" outlineLevel="0" collapsed="false">
      <c r="E534" s="10"/>
    </row>
    <row r="535" customFormat="false" ht="15.75" hidden="false" customHeight="true" outlineLevel="0" collapsed="false">
      <c r="E535" s="10"/>
    </row>
    <row r="536" customFormat="false" ht="15.75" hidden="false" customHeight="true" outlineLevel="0" collapsed="false">
      <c r="E536" s="10"/>
    </row>
    <row r="537" customFormat="false" ht="15.75" hidden="false" customHeight="true" outlineLevel="0" collapsed="false">
      <c r="E537" s="10"/>
    </row>
    <row r="538" customFormat="false" ht="15.75" hidden="false" customHeight="true" outlineLevel="0" collapsed="false">
      <c r="E538" s="10"/>
    </row>
    <row r="539" customFormat="false" ht="15.75" hidden="false" customHeight="true" outlineLevel="0" collapsed="false">
      <c r="E539" s="10"/>
    </row>
    <row r="540" customFormat="false" ht="15.75" hidden="false" customHeight="true" outlineLevel="0" collapsed="false">
      <c r="E540" s="10"/>
    </row>
    <row r="541" customFormat="false" ht="15.75" hidden="false" customHeight="true" outlineLevel="0" collapsed="false">
      <c r="E541" s="10"/>
    </row>
    <row r="542" customFormat="false" ht="15.75" hidden="false" customHeight="true" outlineLevel="0" collapsed="false">
      <c r="E542" s="10"/>
    </row>
    <row r="543" customFormat="false" ht="15.75" hidden="false" customHeight="true" outlineLevel="0" collapsed="false">
      <c r="E543" s="10"/>
    </row>
    <row r="544" customFormat="false" ht="15.75" hidden="false" customHeight="true" outlineLevel="0" collapsed="false">
      <c r="E544" s="10"/>
    </row>
    <row r="545" customFormat="false" ht="15.75" hidden="false" customHeight="true" outlineLevel="0" collapsed="false">
      <c r="E545" s="10"/>
    </row>
    <row r="546" customFormat="false" ht="15.75" hidden="false" customHeight="true" outlineLevel="0" collapsed="false">
      <c r="E546" s="10"/>
    </row>
    <row r="547" customFormat="false" ht="15.75" hidden="false" customHeight="true" outlineLevel="0" collapsed="false">
      <c r="E547" s="10"/>
    </row>
    <row r="548" customFormat="false" ht="15.75" hidden="false" customHeight="true" outlineLevel="0" collapsed="false">
      <c r="E548" s="10"/>
    </row>
    <row r="549" customFormat="false" ht="15.75" hidden="false" customHeight="true" outlineLevel="0" collapsed="false">
      <c r="E549" s="10"/>
    </row>
    <row r="550" customFormat="false" ht="15.75" hidden="false" customHeight="true" outlineLevel="0" collapsed="false">
      <c r="E550" s="10"/>
    </row>
    <row r="551" customFormat="false" ht="15.75" hidden="false" customHeight="true" outlineLevel="0" collapsed="false">
      <c r="E551" s="10"/>
    </row>
    <row r="552" customFormat="false" ht="15.75" hidden="false" customHeight="true" outlineLevel="0" collapsed="false">
      <c r="E552" s="10"/>
    </row>
    <row r="553" customFormat="false" ht="15.75" hidden="false" customHeight="true" outlineLevel="0" collapsed="false">
      <c r="E553" s="10"/>
    </row>
    <row r="554" customFormat="false" ht="15.75" hidden="false" customHeight="true" outlineLevel="0" collapsed="false">
      <c r="E554" s="10"/>
    </row>
    <row r="555" customFormat="false" ht="15.75" hidden="false" customHeight="true" outlineLevel="0" collapsed="false">
      <c r="E555" s="10"/>
    </row>
    <row r="556" customFormat="false" ht="15.75" hidden="false" customHeight="true" outlineLevel="0" collapsed="false">
      <c r="E556" s="10"/>
    </row>
    <row r="557" customFormat="false" ht="15.75" hidden="false" customHeight="true" outlineLevel="0" collapsed="false">
      <c r="E557" s="10"/>
    </row>
    <row r="558" customFormat="false" ht="15.75" hidden="false" customHeight="true" outlineLevel="0" collapsed="false">
      <c r="E558" s="10"/>
    </row>
    <row r="559" customFormat="false" ht="15.75" hidden="false" customHeight="true" outlineLevel="0" collapsed="false">
      <c r="E559" s="10"/>
    </row>
    <row r="560" customFormat="false" ht="15.75" hidden="false" customHeight="true" outlineLevel="0" collapsed="false">
      <c r="E560" s="10"/>
    </row>
    <row r="561" customFormat="false" ht="15.75" hidden="false" customHeight="true" outlineLevel="0" collapsed="false">
      <c r="E561" s="10"/>
    </row>
    <row r="562" customFormat="false" ht="15.75" hidden="false" customHeight="true" outlineLevel="0" collapsed="false">
      <c r="E562" s="10"/>
    </row>
    <row r="563" customFormat="false" ht="15.75" hidden="false" customHeight="true" outlineLevel="0" collapsed="false">
      <c r="E563" s="10"/>
    </row>
    <row r="564" customFormat="false" ht="15.75" hidden="false" customHeight="true" outlineLevel="0" collapsed="false">
      <c r="E564" s="10"/>
    </row>
    <row r="565" customFormat="false" ht="15.75" hidden="false" customHeight="true" outlineLevel="0" collapsed="false">
      <c r="E565" s="10"/>
    </row>
    <row r="566" customFormat="false" ht="15.75" hidden="false" customHeight="true" outlineLevel="0" collapsed="false">
      <c r="E566" s="10"/>
    </row>
    <row r="567" customFormat="false" ht="15.75" hidden="false" customHeight="true" outlineLevel="0" collapsed="false">
      <c r="E567" s="10"/>
    </row>
    <row r="568" customFormat="false" ht="15.75" hidden="false" customHeight="true" outlineLevel="0" collapsed="false">
      <c r="E568" s="10"/>
    </row>
    <row r="569" customFormat="false" ht="15.75" hidden="false" customHeight="true" outlineLevel="0" collapsed="false">
      <c r="E569" s="10"/>
    </row>
    <row r="570" customFormat="false" ht="15.75" hidden="false" customHeight="true" outlineLevel="0" collapsed="false">
      <c r="E570" s="10"/>
    </row>
    <row r="571" customFormat="false" ht="15.75" hidden="false" customHeight="true" outlineLevel="0" collapsed="false">
      <c r="E571" s="10"/>
    </row>
    <row r="572" customFormat="false" ht="15.75" hidden="false" customHeight="true" outlineLevel="0" collapsed="false">
      <c r="E572" s="10"/>
    </row>
    <row r="573" customFormat="false" ht="15.75" hidden="false" customHeight="true" outlineLevel="0" collapsed="false">
      <c r="E573" s="10"/>
    </row>
    <row r="574" customFormat="false" ht="15.75" hidden="false" customHeight="true" outlineLevel="0" collapsed="false">
      <c r="E574" s="10"/>
    </row>
    <row r="575" customFormat="false" ht="15.75" hidden="false" customHeight="true" outlineLevel="0" collapsed="false">
      <c r="E575" s="10"/>
    </row>
    <row r="576" customFormat="false" ht="15.75" hidden="false" customHeight="true" outlineLevel="0" collapsed="false">
      <c r="E576" s="10"/>
    </row>
    <row r="577" customFormat="false" ht="15.75" hidden="false" customHeight="true" outlineLevel="0" collapsed="false">
      <c r="E577" s="10"/>
    </row>
    <row r="578" customFormat="false" ht="15.75" hidden="false" customHeight="true" outlineLevel="0" collapsed="false">
      <c r="E578" s="10"/>
    </row>
    <row r="579" customFormat="false" ht="15.75" hidden="false" customHeight="true" outlineLevel="0" collapsed="false">
      <c r="E579" s="10"/>
    </row>
    <row r="580" customFormat="false" ht="15.75" hidden="false" customHeight="true" outlineLevel="0" collapsed="false">
      <c r="E580" s="10"/>
    </row>
    <row r="581" customFormat="false" ht="15.75" hidden="false" customHeight="true" outlineLevel="0" collapsed="false">
      <c r="E581" s="10"/>
    </row>
    <row r="582" customFormat="false" ht="15.75" hidden="false" customHeight="true" outlineLevel="0" collapsed="false">
      <c r="E582" s="10"/>
    </row>
    <row r="583" customFormat="false" ht="15.75" hidden="false" customHeight="true" outlineLevel="0" collapsed="false">
      <c r="E583" s="10"/>
    </row>
    <row r="584" customFormat="false" ht="15.75" hidden="false" customHeight="true" outlineLevel="0" collapsed="false">
      <c r="E584" s="10"/>
    </row>
    <row r="585" customFormat="false" ht="15.75" hidden="false" customHeight="true" outlineLevel="0" collapsed="false">
      <c r="E585" s="10"/>
    </row>
    <row r="586" customFormat="false" ht="15.75" hidden="false" customHeight="true" outlineLevel="0" collapsed="false">
      <c r="E586" s="10"/>
    </row>
    <row r="587" customFormat="false" ht="15.75" hidden="false" customHeight="true" outlineLevel="0" collapsed="false">
      <c r="E587" s="10"/>
    </row>
    <row r="588" customFormat="false" ht="15.75" hidden="false" customHeight="true" outlineLevel="0" collapsed="false">
      <c r="E588" s="10"/>
    </row>
    <row r="589" customFormat="false" ht="15.75" hidden="false" customHeight="true" outlineLevel="0" collapsed="false">
      <c r="E589" s="10"/>
    </row>
    <row r="590" customFormat="false" ht="15.75" hidden="false" customHeight="true" outlineLevel="0" collapsed="false">
      <c r="E590" s="10"/>
    </row>
    <row r="591" customFormat="false" ht="15.75" hidden="false" customHeight="true" outlineLevel="0" collapsed="false">
      <c r="E591" s="10"/>
    </row>
    <row r="592" customFormat="false" ht="15.75" hidden="false" customHeight="true" outlineLevel="0" collapsed="false">
      <c r="E592" s="10"/>
    </row>
    <row r="593" customFormat="false" ht="15.75" hidden="false" customHeight="true" outlineLevel="0" collapsed="false">
      <c r="E593" s="10"/>
    </row>
    <row r="594" customFormat="false" ht="15.75" hidden="false" customHeight="true" outlineLevel="0" collapsed="false">
      <c r="E594" s="10"/>
    </row>
    <row r="595" customFormat="false" ht="15.75" hidden="false" customHeight="true" outlineLevel="0" collapsed="false">
      <c r="E595" s="10"/>
    </row>
    <row r="596" customFormat="false" ht="15.75" hidden="false" customHeight="true" outlineLevel="0" collapsed="false">
      <c r="E596" s="10"/>
    </row>
    <row r="597" customFormat="false" ht="15.75" hidden="false" customHeight="true" outlineLevel="0" collapsed="false">
      <c r="E597" s="10"/>
    </row>
    <row r="598" customFormat="false" ht="15.75" hidden="false" customHeight="true" outlineLevel="0" collapsed="false">
      <c r="E598" s="10"/>
    </row>
    <row r="599" customFormat="false" ht="15.75" hidden="false" customHeight="true" outlineLevel="0" collapsed="false">
      <c r="E599" s="10"/>
    </row>
    <row r="600" customFormat="false" ht="15.75" hidden="false" customHeight="true" outlineLevel="0" collapsed="false">
      <c r="E600" s="10"/>
    </row>
    <row r="601" customFormat="false" ht="15.75" hidden="false" customHeight="true" outlineLevel="0" collapsed="false">
      <c r="E601" s="10"/>
    </row>
    <row r="602" customFormat="false" ht="15.75" hidden="false" customHeight="true" outlineLevel="0" collapsed="false">
      <c r="E602" s="10"/>
    </row>
    <row r="603" customFormat="false" ht="15.75" hidden="false" customHeight="true" outlineLevel="0" collapsed="false">
      <c r="E603" s="10"/>
    </row>
    <row r="604" customFormat="false" ht="15.75" hidden="false" customHeight="true" outlineLevel="0" collapsed="false">
      <c r="E604" s="10"/>
    </row>
    <row r="605" customFormat="false" ht="15.75" hidden="false" customHeight="true" outlineLevel="0" collapsed="false">
      <c r="E605" s="10"/>
    </row>
    <row r="606" customFormat="false" ht="15.75" hidden="false" customHeight="true" outlineLevel="0" collapsed="false">
      <c r="E606" s="10"/>
    </row>
    <row r="607" customFormat="false" ht="15.75" hidden="false" customHeight="true" outlineLevel="0" collapsed="false">
      <c r="E607" s="10"/>
    </row>
    <row r="608" customFormat="false" ht="15.75" hidden="false" customHeight="true" outlineLevel="0" collapsed="false">
      <c r="E608" s="10"/>
    </row>
    <row r="609" customFormat="false" ht="15.75" hidden="false" customHeight="true" outlineLevel="0" collapsed="false">
      <c r="E609" s="10"/>
    </row>
    <row r="610" customFormat="false" ht="15.75" hidden="false" customHeight="true" outlineLevel="0" collapsed="false">
      <c r="E610" s="10"/>
    </row>
    <row r="611" customFormat="false" ht="15.75" hidden="false" customHeight="true" outlineLevel="0" collapsed="false">
      <c r="E611" s="10"/>
    </row>
    <row r="612" customFormat="false" ht="15.75" hidden="false" customHeight="true" outlineLevel="0" collapsed="false">
      <c r="E612" s="10"/>
    </row>
    <row r="613" customFormat="false" ht="15.75" hidden="false" customHeight="true" outlineLevel="0" collapsed="false">
      <c r="E613" s="10"/>
    </row>
    <row r="614" customFormat="false" ht="15.75" hidden="false" customHeight="true" outlineLevel="0" collapsed="false">
      <c r="E614" s="10"/>
    </row>
    <row r="615" customFormat="false" ht="15.75" hidden="false" customHeight="true" outlineLevel="0" collapsed="false">
      <c r="E615" s="10"/>
    </row>
    <row r="616" customFormat="false" ht="15.75" hidden="false" customHeight="true" outlineLevel="0" collapsed="false">
      <c r="E616" s="10"/>
    </row>
    <row r="617" customFormat="false" ht="15.75" hidden="false" customHeight="true" outlineLevel="0" collapsed="false">
      <c r="E617" s="10"/>
    </row>
    <row r="618" customFormat="false" ht="15.75" hidden="false" customHeight="true" outlineLevel="0" collapsed="false">
      <c r="E618" s="10"/>
    </row>
    <row r="619" customFormat="false" ht="15.75" hidden="false" customHeight="true" outlineLevel="0" collapsed="false">
      <c r="E619" s="10"/>
    </row>
    <row r="620" customFormat="false" ht="15.75" hidden="false" customHeight="true" outlineLevel="0" collapsed="false">
      <c r="E620" s="10"/>
    </row>
    <row r="621" customFormat="false" ht="15.75" hidden="false" customHeight="true" outlineLevel="0" collapsed="false">
      <c r="E621" s="10"/>
    </row>
    <row r="622" customFormat="false" ht="15.75" hidden="false" customHeight="true" outlineLevel="0" collapsed="false">
      <c r="E622" s="10"/>
    </row>
    <row r="623" customFormat="false" ht="15.75" hidden="false" customHeight="true" outlineLevel="0" collapsed="false">
      <c r="E623" s="10"/>
    </row>
    <row r="624" customFormat="false" ht="15.75" hidden="false" customHeight="true" outlineLevel="0" collapsed="false">
      <c r="E624" s="10"/>
    </row>
    <row r="625" customFormat="false" ht="15.75" hidden="false" customHeight="true" outlineLevel="0" collapsed="false">
      <c r="E625" s="10"/>
    </row>
    <row r="626" customFormat="false" ht="15.75" hidden="false" customHeight="true" outlineLevel="0" collapsed="false">
      <c r="E626" s="10"/>
    </row>
    <row r="627" customFormat="false" ht="15.75" hidden="false" customHeight="true" outlineLevel="0" collapsed="false">
      <c r="E627" s="10"/>
    </row>
    <row r="628" customFormat="false" ht="15.75" hidden="false" customHeight="true" outlineLevel="0" collapsed="false">
      <c r="E628" s="10"/>
    </row>
    <row r="629" customFormat="false" ht="15.75" hidden="false" customHeight="true" outlineLevel="0" collapsed="false">
      <c r="E629" s="10"/>
    </row>
    <row r="630" customFormat="false" ht="15.75" hidden="false" customHeight="true" outlineLevel="0" collapsed="false">
      <c r="E630" s="10"/>
    </row>
    <row r="631" customFormat="false" ht="15.75" hidden="false" customHeight="true" outlineLevel="0" collapsed="false">
      <c r="E631" s="10"/>
    </row>
    <row r="632" customFormat="false" ht="15.75" hidden="false" customHeight="true" outlineLevel="0" collapsed="false">
      <c r="E632" s="10"/>
    </row>
    <row r="633" customFormat="false" ht="15.75" hidden="false" customHeight="true" outlineLevel="0" collapsed="false">
      <c r="E633" s="10"/>
    </row>
    <row r="634" customFormat="false" ht="15.75" hidden="false" customHeight="true" outlineLevel="0" collapsed="false">
      <c r="E634" s="10"/>
    </row>
    <row r="635" customFormat="false" ht="15.75" hidden="false" customHeight="true" outlineLevel="0" collapsed="false">
      <c r="E635" s="10"/>
    </row>
    <row r="636" customFormat="false" ht="15.75" hidden="false" customHeight="true" outlineLevel="0" collapsed="false">
      <c r="E636" s="10"/>
    </row>
    <row r="637" customFormat="false" ht="15.75" hidden="false" customHeight="true" outlineLevel="0" collapsed="false">
      <c r="E637" s="10"/>
    </row>
    <row r="638" customFormat="false" ht="15.75" hidden="false" customHeight="true" outlineLevel="0" collapsed="false">
      <c r="E638" s="10"/>
    </row>
    <row r="639" customFormat="false" ht="15.75" hidden="false" customHeight="true" outlineLevel="0" collapsed="false">
      <c r="E639" s="10"/>
    </row>
    <row r="640" customFormat="false" ht="15.75" hidden="false" customHeight="true" outlineLevel="0" collapsed="false">
      <c r="E640" s="10"/>
    </row>
    <row r="641" customFormat="false" ht="15.75" hidden="false" customHeight="true" outlineLevel="0" collapsed="false">
      <c r="E641" s="10"/>
    </row>
    <row r="642" customFormat="false" ht="15.75" hidden="false" customHeight="true" outlineLevel="0" collapsed="false">
      <c r="E642" s="10"/>
    </row>
    <row r="643" customFormat="false" ht="15.75" hidden="false" customHeight="true" outlineLevel="0" collapsed="false">
      <c r="E643" s="10"/>
    </row>
    <row r="644" customFormat="false" ht="15.75" hidden="false" customHeight="true" outlineLevel="0" collapsed="false">
      <c r="E644" s="10"/>
    </row>
    <row r="645" customFormat="false" ht="15.75" hidden="false" customHeight="true" outlineLevel="0" collapsed="false">
      <c r="E645" s="10"/>
    </row>
    <row r="646" customFormat="false" ht="15.75" hidden="false" customHeight="true" outlineLevel="0" collapsed="false">
      <c r="E646" s="10"/>
    </row>
    <row r="647" customFormat="false" ht="15.75" hidden="false" customHeight="true" outlineLevel="0" collapsed="false">
      <c r="E647" s="10"/>
    </row>
    <row r="648" customFormat="false" ht="15.75" hidden="false" customHeight="true" outlineLevel="0" collapsed="false">
      <c r="E648" s="10"/>
    </row>
    <row r="649" customFormat="false" ht="15.75" hidden="false" customHeight="true" outlineLevel="0" collapsed="false">
      <c r="E649" s="10"/>
    </row>
    <row r="650" customFormat="false" ht="15.75" hidden="false" customHeight="true" outlineLevel="0" collapsed="false">
      <c r="E650" s="10"/>
    </row>
    <row r="651" customFormat="false" ht="15.75" hidden="false" customHeight="true" outlineLevel="0" collapsed="false">
      <c r="E651" s="10"/>
    </row>
    <row r="652" customFormat="false" ht="15.75" hidden="false" customHeight="true" outlineLevel="0" collapsed="false">
      <c r="E652" s="10"/>
    </row>
    <row r="653" customFormat="false" ht="15.75" hidden="false" customHeight="true" outlineLevel="0" collapsed="false">
      <c r="E653" s="10"/>
    </row>
    <row r="654" customFormat="false" ht="15.75" hidden="false" customHeight="true" outlineLevel="0" collapsed="false">
      <c r="E654" s="10"/>
    </row>
    <row r="655" customFormat="false" ht="15.75" hidden="false" customHeight="true" outlineLevel="0" collapsed="false">
      <c r="E655" s="10"/>
    </row>
    <row r="656" customFormat="false" ht="15.75" hidden="false" customHeight="true" outlineLevel="0" collapsed="false">
      <c r="E656" s="10"/>
    </row>
    <row r="657" customFormat="false" ht="15.75" hidden="false" customHeight="true" outlineLevel="0" collapsed="false">
      <c r="E657" s="10"/>
    </row>
    <row r="658" customFormat="false" ht="15.75" hidden="false" customHeight="true" outlineLevel="0" collapsed="false">
      <c r="E658" s="10"/>
    </row>
    <row r="659" customFormat="false" ht="15.75" hidden="false" customHeight="true" outlineLevel="0" collapsed="false">
      <c r="E659" s="10"/>
    </row>
    <row r="660" customFormat="false" ht="15.75" hidden="false" customHeight="true" outlineLevel="0" collapsed="false">
      <c r="E660" s="10"/>
    </row>
    <row r="661" customFormat="false" ht="15.75" hidden="false" customHeight="true" outlineLevel="0" collapsed="false">
      <c r="E661" s="10"/>
    </row>
    <row r="662" customFormat="false" ht="15.75" hidden="false" customHeight="true" outlineLevel="0" collapsed="false">
      <c r="E662" s="10"/>
    </row>
    <row r="663" customFormat="false" ht="15.75" hidden="false" customHeight="true" outlineLevel="0" collapsed="false">
      <c r="E663" s="10"/>
    </row>
    <row r="664" customFormat="false" ht="15.75" hidden="false" customHeight="true" outlineLevel="0" collapsed="false">
      <c r="E664" s="10"/>
    </row>
    <row r="665" customFormat="false" ht="15.75" hidden="false" customHeight="true" outlineLevel="0" collapsed="false">
      <c r="E665" s="10"/>
    </row>
    <row r="666" customFormat="false" ht="15.75" hidden="false" customHeight="true" outlineLevel="0" collapsed="false">
      <c r="E666" s="10"/>
    </row>
    <row r="667" customFormat="false" ht="15.75" hidden="false" customHeight="true" outlineLevel="0" collapsed="false">
      <c r="E667" s="10"/>
    </row>
    <row r="668" customFormat="false" ht="15.75" hidden="false" customHeight="true" outlineLevel="0" collapsed="false">
      <c r="E668" s="10"/>
    </row>
    <row r="669" customFormat="false" ht="15.75" hidden="false" customHeight="true" outlineLevel="0" collapsed="false">
      <c r="E669" s="10"/>
    </row>
    <row r="670" customFormat="false" ht="15.75" hidden="false" customHeight="true" outlineLevel="0" collapsed="false">
      <c r="E670" s="10"/>
    </row>
    <row r="671" customFormat="false" ht="15.75" hidden="false" customHeight="true" outlineLevel="0" collapsed="false">
      <c r="E671" s="10"/>
    </row>
    <row r="672" customFormat="false" ht="15.75" hidden="false" customHeight="true" outlineLevel="0" collapsed="false">
      <c r="E672" s="10"/>
    </row>
    <row r="673" customFormat="false" ht="15.75" hidden="false" customHeight="true" outlineLevel="0" collapsed="false">
      <c r="E673" s="10"/>
    </row>
    <row r="674" customFormat="false" ht="15.75" hidden="false" customHeight="true" outlineLevel="0" collapsed="false">
      <c r="E674" s="10"/>
    </row>
    <row r="675" customFormat="false" ht="15.75" hidden="false" customHeight="true" outlineLevel="0" collapsed="false">
      <c r="E675" s="10"/>
    </row>
    <row r="676" customFormat="false" ht="15.75" hidden="false" customHeight="true" outlineLevel="0" collapsed="false">
      <c r="E676" s="10"/>
    </row>
    <row r="677" customFormat="false" ht="15.75" hidden="false" customHeight="true" outlineLevel="0" collapsed="false">
      <c r="E677" s="10"/>
    </row>
    <row r="678" customFormat="false" ht="15.75" hidden="false" customHeight="true" outlineLevel="0" collapsed="false">
      <c r="E678" s="10"/>
    </row>
    <row r="679" customFormat="false" ht="15.75" hidden="false" customHeight="true" outlineLevel="0" collapsed="false">
      <c r="E679" s="10"/>
    </row>
    <row r="680" customFormat="false" ht="15.75" hidden="false" customHeight="true" outlineLevel="0" collapsed="false">
      <c r="E680" s="10"/>
    </row>
    <row r="681" customFormat="false" ht="15.75" hidden="false" customHeight="true" outlineLevel="0" collapsed="false">
      <c r="E681" s="10"/>
    </row>
    <row r="682" customFormat="false" ht="15.75" hidden="false" customHeight="true" outlineLevel="0" collapsed="false">
      <c r="E682" s="10"/>
    </row>
    <row r="683" customFormat="false" ht="15.75" hidden="false" customHeight="true" outlineLevel="0" collapsed="false">
      <c r="E683" s="10"/>
    </row>
    <row r="684" customFormat="false" ht="15.75" hidden="false" customHeight="true" outlineLevel="0" collapsed="false">
      <c r="E684" s="10"/>
    </row>
    <row r="685" customFormat="false" ht="15.75" hidden="false" customHeight="true" outlineLevel="0" collapsed="false">
      <c r="E685" s="10"/>
    </row>
    <row r="686" customFormat="false" ht="15.75" hidden="false" customHeight="true" outlineLevel="0" collapsed="false">
      <c r="E686" s="10"/>
    </row>
    <row r="687" customFormat="false" ht="15.75" hidden="false" customHeight="true" outlineLevel="0" collapsed="false">
      <c r="E687" s="10"/>
    </row>
    <row r="688" customFormat="false" ht="15.75" hidden="false" customHeight="true" outlineLevel="0" collapsed="false">
      <c r="E688" s="10"/>
    </row>
    <row r="689" customFormat="false" ht="15.75" hidden="false" customHeight="true" outlineLevel="0" collapsed="false">
      <c r="E689" s="10"/>
    </row>
    <row r="690" customFormat="false" ht="15.75" hidden="false" customHeight="true" outlineLevel="0" collapsed="false">
      <c r="E690" s="10"/>
    </row>
    <row r="691" customFormat="false" ht="15.75" hidden="false" customHeight="true" outlineLevel="0" collapsed="false">
      <c r="E691" s="10"/>
    </row>
    <row r="692" customFormat="false" ht="15.75" hidden="false" customHeight="true" outlineLevel="0" collapsed="false">
      <c r="E692" s="10"/>
    </row>
    <row r="693" customFormat="false" ht="15.75" hidden="false" customHeight="true" outlineLevel="0" collapsed="false">
      <c r="E693" s="10"/>
    </row>
    <row r="694" customFormat="false" ht="15.75" hidden="false" customHeight="true" outlineLevel="0" collapsed="false">
      <c r="E694" s="10"/>
    </row>
    <row r="695" customFormat="false" ht="15.75" hidden="false" customHeight="true" outlineLevel="0" collapsed="false">
      <c r="E695" s="10"/>
    </row>
    <row r="696" customFormat="false" ht="15.75" hidden="false" customHeight="true" outlineLevel="0" collapsed="false">
      <c r="E696" s="10"/>
    </row>
    <row r="697" customFormat="false" ht="15.75" hidden="false" customHeight="true" outlineLevel="0" collapsed="false">
      <c r="E697" s="10"/>
    </row>
    <row r="698" customFormat="false" ht="15.75" hidden="false" customHeight="true" outlineLevel="0" collapsed="false">
      <c r="E698" s="10"/>
    </row>
    <row r="699" customFormat="false" ht="15.75" hidden="false" customHeight="true" outlineLevel="0" collapsed="false">
      <c r="E699" s="10"/>
    </row>
    <row r="700" customFormat="false" ht="15.75" hidden="false" customHeight="true" outlineLevel="0" collapsed="false">
      <c r="E700" s="10"/>
    </row>
    <row r="701" customFormat="false" ht="15.75" hidden="false" customHeight="true" outlineLevel="0" collapsed="false">
      <c r="E701" s="10"/>
    </row>
    <row r="702" customFormat="false" ht="15.75" hidden="false" customHeight="true" outlineLevel="0" collapsed="false">
      <c r="E702" s="10"/>
    </row>
    <row r="703" customFormat="false" ht="15.75" hidden="false" customHeight="true" outlineLevel="0" collapsed="false">
      <c r="E703" s="10"/>
    </row>
    <row r="704" customFormat="false" ht="15.75" hidden="false" customHeight="true" outlineLevel="0" collapsed="false">
      <c r="E704" s="10"/>
    </row>
    <row r="705" customFormat="false" ht="15.75" hidden="false" customHeight="true" outlineLevel="0" collapsed="false">
      <c r="E705" s="10"/>
    </row>
    <row r="706" customFormat="false" ht="15.75" hidden="false" customHeight="true" outlineLevel="0" collapsed="false">
      <c r="E706" s="10"/>
    </row>
    <row r="707" customFormat="false" ht="15.75" hidden="false" customHeight="true" outlineLevel="0" collapsed="false">
      <c r="E707" s="10"/>
    </row>
    <row r="708" customFormat="false" ht="15.75" hidden="false" customHeight="true" outlineLevel="0" collapsed="false">
      <c r="E708" s="10"/>
    </row>
    <row r="709" customFormat="false" ht="15.75" hidden="false" customHeight="true" outlineLevel="0" collapsed="false">
      <c r="E709" s="10"/>
    </row>
    <row r="710" customFormat="false" ht="15.75" hidden="false" customHeight="true" outlineLevel="0" collapsed="false">
      <c r="E710" s="10"/>
    </row>
    <row r="711" customFormat="false" ht="15.75" hidden="false" customHeight="true" outlineLevel="0" collapsed="false">
      <c r="E711" s="10"/>
    </row>
    <row r="712" customFormat="false" ht="15.75" hidden="false" customHeight="true" outlineLevel="0" collapsed="false">
      <c r="E712" s="10"/>
    </row>
    <row r="713" customFormat="false" ht="15.75" hidden="false" customHeight="true" outlineLevel="0" collapsed="false">
      <c r="E713" s="10"/>
    </row>
    <row r="714" customFormat="false" ht="15.75" hidden="false" customHeight="true" outlineLevel="0" collapsed="false">
      <c r="E714" s="10"/>
    </row>
    <row r="715" customFormat="false" ht="15.75" hidden="false" customHeight="true" outlineLevel="0" collapsed="false">
      <c r="E715" s="10"/>
    </row>
    <row r="716" customFormat="false" ht="15.75" hidden="false" customHeight="true" outlineLevel="0" collapsed="false">
      <c r="E716" s="10"/>
    </row>
    <row r="717" customFormat="false" ht="15.75" hidden="false" customHeight="true" outlineLevel="0" collapsed="false">
      <c r="E717" s="10"/>
    </row>
    <row r="718" customFormat="false" ht="15.75" hidden="false" customHeight="true" outlineLevel="0" collapsed="false">
      <c r="E718" s="10"/>
    </row>
    <row r="719" customFormat="false" ht="15.75" hidden="false" customHeight="true" outlineLevel="0" collapsed="false">
      <c r="E719" s="10"/>
    </row>
    <row r="720" customFormat="false" ht="15.75" hidden="false" customHeight="true" outlineLevel="0" collapsed="false">
      <c r="E720" s="10"/>
    </row>
    <row r="721" customFormat="false" ht="15.75" hidden="false" customHeight="true" outlineLevel="0" collapsed="false">
      <c r="E721" s="10"/>
    </row>
    <row r="722" customFormat="false" ht="15.75" hidden="false" customHeight="true" outlineLevel="0" collapsed="false">
      <c r="E722" s="10"/>
    </row>
    <row r="723" customFormat="false" ht="15.75" hidden="false" customHeight="true" outlineLevel="0" collapsed="false">
      <c r="E723" s="10"/>
    </row>
    <row r="724" customFormat="false" ht="15.75" hidden="false" customHeight="true" outlineLevel="0" collapsed="false">
      <c r="E724" s="10"/>
    </row>
    <row r="725" customFormat="false" ht="15.75" hidden="false" customHeight="true" outlineLevel="0" collapsed="false">
      <c r="E725" s="10"/>
    </row>
    <row r="726" customFormat="false" ht="15.75" hidden="false" customHeight="true" outlineLevel="0" collapsed="false">
      <c r="E726" s="10"/>
    </row>
    <row r="727" customFormat="false" ht="15.75" hidden="false" customHeight="true" outlineLevel="0" collapsed="false">
      <c r="E727" s="10"/>
    </row>
    <row r="728" customFormat="false" ht="15.75" hidden="false" customHeight="true" outlineLevel="0" collapsed="false">
      <c r="E728" s="10"/>
    </row>
    <row r="729" customFormat="false" ht="15.75" hidden="false" customHeight="true" outlineLevel="0" collapsed="false">
      <c r="E729" s="10"/>
    </row>
    <row r="730" customFormat="false" ht="15.75" hidden="false" customHeight="true" outlineLevel="0" collapsed="false">
      <c r="E730" s="10"/>
    </row>
    <row r="731" customFormat="false" ht="15.75" hidden="false" customHeight="true" outlineLevel="0" collapsed="false">
      <c r="E731" s="10"/>
    </row>
    <row r="732" customFormat="false" ht="15.75" hidden="false" customHeight="true" outlineLevel="0" collapsed="false">
      <c r="E732" s="10"/>
    </row>
    <row r="733" customFormat="false" ht="15.75" hidden="false" customHeight="true" outlineLevel="0" collapsed="false">
      <c r="E733" s="10"/>
    </row>
    <row r="734" customFormat="false" ht="15.75" hidden="false" customHeight="true" outlineLevel="0" collapsed="false">
      <c r="E734" s="10"/>
    </row>
    <row r="735" customFormat="false" ht="15.75" hidden="false" customHeight="true" outlineLevel="0" collapsed="false">
      <c r="E735" s="10"/>
    </row>
    <row r="736" customFormat="false" ht="15.75" hidden="false" customHeight="true" outlineLevel="0" collapsed="false">
      <c r="E736" s="10"/>
    </row>
    <row r="737" customFormat="false" ht="15.75" hidden="false" customHeight="true" outlineLevel="0" collapsed="false">
      <c r="E737" s="10"/>
    </row>
    <row r="738" customFormat="false" ht="15.75" hidden="false" customHeight="true" outlineLevel="0" collapsed="false">
      <c r="E738" s="10"/>
    </row>
    <row r="739" customFormat="false" ht="15.75" hidden="false" customHeight="true" outlineLevel="0" collapsed="false">
      <c r="E739" s="10"/>
    </row>
    <row r="740" customFormat="false" ht="15.75" hidden="false" customHeight="true" outlineLevel="0" collapsed="false">
      <c r="E740" s="10"/>
    </row>
    <row r="741" customFormat="false" ht="15.75" hidden="false" customHeight="true" outlineLevel="0" collapsed="false">
      <c r="E741" s="10"/>
    </row>
    <row r="742" customFormat="false" ht="15.75" hidden="false" customHeight="true" outlineLevel="0" collapsed="false">
      <c r="E742" s="10"/>
    </row>
    <row r="743" customFormat="false" ht="15.75" hidden="false" customHeight="true" outlineLevel="0" collapsed="false">
      <c r="E743" s="10"/>
    </row>
    <row r="744" customFormat="false" ht="15.75" hidden="false" customHeight="true" outlineLevel="0" collapsed="false">
      <c r="E744" s="10"/>
    </row>
    <row r="745" customFormat="false" ht="15.75" hidden="false" customHeight="true" outlineLevel="0" collapsed="false">
      <c r="E745" s="10"/>
    </row>
    <row r="746" customFormat="false" ht="15.75" hidden="false" customHeight="true" outlineLevel="0" collapsed="false">
      <c r="E746" s="10"/>
    </row>
    <row r="747" customFormat="false" ht="15.75" hidden="false" customHeight="true" outlineLevel="0" collapsed="false">
      <c r="E747" s="10"/>
    </row>
    <row r="748" customFormat="false" ht="15.75" hidden="false" customHeight="true" outlineLevel="0" collapsed="false">
      <c r="E748" s="10"/>
    </row>
    <row r="749" customFormat="false" ht="15.75" hidden="false" customHeight="true" outlineLevel="0" collapsed="false">
      <c r="E749" s="10"/>
    </row>
    <row r="750" customFormat="false" ht="15.75" hidden="false" customHeight="true" outlineLevel="0" collapsed="false">
      <c r="E750" s="10"/>
    </row>
    <row r="751" customFormat="false" ht="15.75" hidden="false" customHeight="true" outlineLevel="0" collapsed="false">
      <c r="E751" s="10"/>
    </row>
    <row r="752" customFormat="false" ht="15.75" hidden="false" customHeight="true" outlineLevel="0" collapsed="false">
      <c r="E752" s="10"/>
    </row>
    <row r="753" customFormat="false" ht="15.75" hidden="false" customHeight="true" outlineLevel="0" collapsed="false">
      <c r="E753" s="10"/>
    </row>
    <row r="754" customFormat="false" ht="15.75" hidden="false" customHeight="true" outlineLevel="0" collapsed="false">
      <c r="E754" s="10"/>
    </row>
    <row r="755" customFormat="false" ht="15.75" hidden="false" customHeight="true" outlineLevel="0" collapsed="false">
      <c r="E755" s="10"/>
    </row>
    <row r="756" customFormat="false" ht="15.75" hidden="false" customHeight="true" outlineLevel="0" collapsed="false">
      <c r="E756" s="10"/>
    </row>
    <row r="757" customFormat="false" ht="15.75" hidden="false" customHeight="true" outlineLevel="0" collapsed="false">
      <c r="E757" s="10"/>
    </row>
    <row r="758" customFormat="false" ht="15.75" hidden="false" customHeight="true" outlineLevel="0" collapsed="false">
      <c r="E758" s="10"/>
    </row>
    <row r="759" customFormat="false" ht="15.75" hidden="false" customHeight="true" outlineLevel="0" collapsed="false">
      <c r="E759" s="10"/>
    </row>
    <row r="760" customFormat="false" ht="15.75" hidden="false" customHeight="true" outlineLevel="0" collapsed="false">
      <c r="E760" s="10"/>
    </row>
    <row r="761" customFormat="false" ht="15.75" hidden="false" customHeight="true" outlineLevel="0" collapsed="false">
      <c r="E761" s="10"/>
    </row>
    <row r="762" customFormat="false" ht="15.75" hidden="false" customHeight="true" outlineLevel="0" collapsed="false">
      <c r="E762" s="10"/>
    </row>
    <row r="763" customFormat="false" ht="15.75" hidden="false" customHeight="true" outlineLevel="0" collapsed="false">
      <c r="E763" s="10"/>
    </row>
    <row r="764" customFormat="false" ht="15.75" hidden="false" customHeight="true" outlineLevel="0" collapsed="false">
      <c r="E764" s="10"/>
    </row>
    <row r="765" customFormat="false" ht="15.75" hidden="false" customHeight="true" outlineLevel="0" collapsed="false">
      <c r="E765" s="10"/>
    </row>
    <row r="766" customFormat="false" ht="15.75" hidden="false" customHeight="true" outlineLevel="0" collapsed="false">
      <c r="E766" s="10"/>
    </row>
    <row r="767" customFormat="false" ht="15.75" hidden="false" customHeight="true" outlineLevel="0" collapsed="false">
      <c r="E767" s="10"/>
    </row>
    <row r="768" customFormat="false" ht="15.75" hidden="false" customHeight="true" outlineLevel="0" collapsed="false">
      <c r="E768" s="10"/>
    </row>
    <row r="769" customFormat="false" ht="15.75" hidden="false" customHeight="true" outlineLevel="0" collapsed="false">
      <c r="E769" s="10"/>
    </row>
    <row r="770" customFormat="false" ht="15.75" hidden="false" customHeight="true" outlineLevel="0" collapsed="false">
      <c r="E770" s="10"/>
    </row>
    <row r="771" customFormat="false" ht="15.75" hidden="false" customHeight="true" outlineLevel="0" collapsed="false">
      <c r="E771" s="10"/>
    </row>
    <row r="772" customFormat="false" ht="15.75" hidden="false" customHeight="true" outlineLevel="0" collapsed="false">
      <c r="E772" s="10"/>
    </row>
    <row r="773" customFormat="false" ht="15.75" hidden="false" customHeight="true" outlineLevel="0" collapsed="false">
      <c r="E773" s="10"/>
    </row>
    <row r="774" customFormat="false" ht="15.75" hidden="false" customHeight="true" outlineLevel="0" collapsed="false">
      <c r="E774" s="10"/>
    </row>
    <row r="775" customFormat="false" ht="15.75" hidden="false" customHeight="true" outlineLevel="0" collapsed="false">
      <c r="E775" s="10"/>
    </row>
    <row r="776" customFormat="false" ht="15.75" hidden="false" customHeight="true" outlineLevel="0" collapsed="false">
      <c r="E776" s="10"/>
    </row>
    <row r="777" customFormat="false" ht="15.75" hidden="false" customHeight="true" outlineLevel="0" collapsed="false">
      <c r="E777" s="10"/>
    </row>
    <row r="778" customFormat="false" ht="15.75" hidden="false" customHeight="true" outlineLevel="0" collapsed="false">
      <c r="E778" s="10"/>
    </row>
    <row r="779" customFormat="false" ht="15.75" hidden="false" customHeight="true" outlineLevel="0" collapsed="false">
      <c r="E779" s="10"/>
    </row>
    <row r="780" customFormat="false" ht="15.75" hidden="false" customHeight="true" outlineLevel="0" collapsed="false">
      <c r="E780" s="10"/>
    </row>
    <row r="781" customFormat="false" ht="15.75" hidden="false" customHeight="true" outlineLevel="0" collapsed="false">
      <c r="E781" s="10"/>
    </row>
    <row r="782" customFormat="false" ht="15.75" hidden="false" customHeight="true" outlineLevel="0" collapsed="false">
      <c r="E782" s="10"/>
    </row>
    <row r="783" customFormat="false" ht="15.75" hidden="false" customHeight="true" outlineLevel="0" collapsed="false">
      <c r="E783" s="10"/>
    </row>
    <row r="784" customFormat="false" ht="15.75" hidden="false" customHeight="true" outlineLevel="0" collapsed="false">
      <c r="E784" s="10"/>
    </row>
    <row r="785" customFormat="false" ht="15.75" hidden="false" customHeight="true" outlineLevel="0" collapsed="false">
      <c r="E785" s="10"/>
    </row>
    <row r="786" customFormat="false" ht="15.75" hidden="false" customHeight="true" outlineLevel="0" collapsed="false">
      <c r="E786" s="10"/>
    </row>
    <row r="787" customFormat="false" ht="15.75" hidden="false" customHeight="true" outlineLevel="0" collapsed="false">
      <c r="E787" s="10"/>
    </row>
    <row r="788" customFormat="false" ht="15.75" hidden="false" customHeight="true" outlineLevel="0" collapsed="false">
      <c r="E788" s="10"/>
    </row>
    <row r="789" customFormat="false" ht="15.75" hidden="false" customHeight="true" outlineLevel="0" collapsed="false">
      <c r="E789" s="10"/>
    </row>
    <row r="790" customFormat="false" ht="15.75" hidden="false" customHeight="true" outlineLevel="0" collapsed="false">
      <c r="E790" s="10"/>
    </row>
    <row r="791" customFormat="false" ht="15.75" hidden="false" customHeight="true" outlineLevel="0" collapsed="false">
      <c r="E791" s="10"/>
    </row>
    <row r="792" customFormat="false" ht="15.75" hidden="false" customHeight="true" outlineLevel="0" collapsed="false">
      <c r="E792" s="10"/>
    </row>
    <row r="793" customFormat="false" ht="15.75" hidden="false" customHeight="true" outlineLevel="0" collapsed="false">
      <c r="E793" s="10"/>
    </row>
    <row r="794" customFormat="false" ht="15.75" hidden="false" customHeight="true" outlineLevel="0" collapsed="false">
      <c r="E794" s="10"/>
    </row>
    <row r="795" customFormat="false" ht="15.75" hidden="false" customHeight="true" outlineLevel="0" collapsed="false">
      <c r="E795" s="10"/>
    </row>
    <row r="796" customFormat="false" ht="15.75" hidden="false" customHeight="true" outlineLevel="0" collapsed="false">
      <c r="E796" s="10"/>
    </row>
    <row r="797" customFormat="false" ht="15.75" hidden="false" customHeight="true" outlineLevel="0" collapsed="false">
      <c r="E797" s="10"/>
    </row>
    <row r="798" customFormat="false" ht="15.75" hidden="false" customHeight="true" outlineLevel="0" collapsed="false">
      <c r="E798" s="10"/>
    </row>
    <row r="799" customFormat="false" ht="15.75" hidden="false" customHeight="true" outlineLevel="0" collapsed="false">
      <c r="E799" s="10"/>
    </row>
    <row r="800" customFormat="false" ht="15.75" hidden="false" customHeight="true" outlineLevel="0" collapsed="false">
      <c r="E800" s="10"/>
    </row>
    <row r="801" customFormat="false" ht="15.75" hidden="false" customHeight="true" outlineLevel="0" collapsed="false">
      <c r="E801" s="10"/>
    </row>
    <row r="802" customFormat="false" ht="15.75" hidden="false" customHeight="true" outlineLevel="0" collapsed="false">
      <c r="E802" s="10"/>
    </row>
    <row r="803" customFormat="false" ht="15.75" hidden="false" customHeight="true" outlineLevel="0" collapsed="false">
      <c r="E803" s="10"/>
    </row>
    <row r="804" customFormat="false" ht="15.75" hidden="false" customHeight="true" outlineLevel="0" collapsed="false">
      <c r="E804" s="10"/>
    </row>
    <row r="805" customFormat="false" ht="15.75" hidden="false" customHeight="true" outlineLevel="0" collapsed="false">
      <c r="E805" s="10"/>
    </row>
    <row r="806" customFormat="false" ht="15.75" hidden="false" customHeight="true" outlineLevel="0" collapsed="false">
      <c r="E806" s="10"/>
    </row>
    <row r="807" customFormat="false" ht="15.75" hidden="false" customHeight="true" outlineLevel="0" collapsed="false">
      <c r="E807" s="10"/>
    </row>
    <row r="808" customFormat="false" ht="15.75" hidden="false" customHeight="true" outlineLevel="0" collapsed="false">
      <c r="E808" s="10"/>
    </row>
    <row r="809" customFormat="false" ht="15.75" hidden="false" customHeight="true" outlineLevel="0" collapsed="false">
      <c r="E809" s="10"/>
    </row>
    <row r="810" customFormat="false" ht="15.75" hidden="false" customHeight="true" outlineLevel="0" collapsed="false">
      <c r="E810" s="10"/>
    </row>
    <row r="811" customFormat="false" ht="15.75" hidden="false" customHeight="true" outlineLevel="0" collapsed="false">
      <c r="E811" s="10"/>
    </row>
    <row r="812" customFormat="false" ht="15.75" hidden="false" customHeight="true" outlineLevel="0" collapsed="false">
      <c r="E812" s="10"/>
    </row>
    <row r="813" customFormat="false" ht="15.75" hidden="false" customHeight="true" outlineLevel="0" collapsed="false">
      <c r="E813" s="10"/>
    </row>
    <row r="814" customFormat="false" ht="15.75" hidden="false" customHeight="true" outlineLevel="0" collapsed="false">
      <c r="E814" s="10"/>
    </row>
    <row r="815" customFormat="false" ht="15.75" hidden="false" customHeight="true" outlineLevel="0" collapsed="false">
      <c r="E815" s="10"/>
    </row>
    <row r="816" customFormat="false" ht="15.75" hidden="false" customHeight="true" outlineLevel="0" collapsed="false">
      <c r="E816" s="10"/>
    </row>
    <row r="817" customFormat="false" ht="15.75" hidden="false" customHeight="true" outlineLevel="0" collapsed="false">
      <c r="E817" s="10"/>
    </row>
    <row r="818" customFormat="false" ht="15.75" hidden="false" customHeight="true" outlineLevel="0" collapsed="false">
      <c r="E818" s="10"/>
    </row>
    <row r="819" customFormat="false" ht="15.75" hidden="false" customHeight="true" outlineLevel="0" collapsed="false">
      <c r="E819" s="10"/>
    </row>
    <row r="820" customFormat="false" ht="15.75" hidden="false" customHeight="true" outlineLevel="0" collapsed="false">
      <c r="E820" s="10"/>
    </row>
    <row r="821" customFormat="false" ht="15.75" hidden="false" customHeight="true" outlineLevel="0" collapsed="false">
      <c r="E821" s="10"/>
    </row>
    <row r="822" customFormat="false" ht="15.75" hidden="false" customHeight="true" outlineLevel="0" collapsed="false">
      <c r="E822" s="10"/>
    </row>
    <row r="823" customFormat="false" ht="15.75" hidden="false" customHeight="true" outlineLevel="0" collapsed="false">
      <c r="E823" s="10"/>
    </row>
    <row r="824" customFormat="false" ht="15.75" hidden="false" customHeight="true" outlineLevel="0" collapsed="false">
      <c r="E824" s="10"/>
    </row>
    <row r="825" customFormat="false" ht="15.75" hidden="false" customHeight="true" outlineLevel="0" collapsed="false">
      <c r="E825" s="10"/>
    </row>
    <row r="826" customFormat="false" ht="15.75" hidden="false" customHeight="true" outlineLevel="0" collapsed="false">
      <c r="E826" s="10"/>
    </row>
    <row r="827" customFormat="false" ht="15.75" hidden="false" customHeight="true" outlineLevel="0" collapsed="false">
      <c r="E827" s="10"/>
    </row>
    <row r="828" customFormat="false" ht="15.75" hidden="false" customHeight="true" outlineLevel="0" collapsed="false">
      <c r="E828" s="10"/>
    </row>
    <row r="829" customFormat="false" ht="15.75" hidden="false" customHeight="true" outlineLevel="0" collapsed="false">
      <c r="E829" s="10"/>
    </row>
    <row r="830" customFormat="false" ht="15.75" hidden="false" customHeight="true" outlineLevel="0" collapsed="false">
      <c r="E830" s="10"/>
    </row>
    <row r="831" customFormat="false" ht="15.75" hidden="false" customHeight="true" outlineLevel="0" collapsed="false">
      <c r="E831" s="10"/>
    </row>
    <row r="832" customFormat="false" ht="15.75" hidden="false" customHeight="true" outlineLevel="0" collapsed="false">
      <c r="E832" s="10"/>
    </row>
    <row r="833" customFormat="false" ht="15.75" hidden="false" customHeight="true" outlineLevel="0" collapsed="false">
      <c r="E833" s="10"/>
    </row>
    <row r="834" customFormat="false" ht="15.75" hidden="false" customHeight="true" outlineLevel="0" collapsed="false">
      <c r="E834" s="10"/>
    </row>
    <row r="835" customFormat="false" ht="15.75" hidden="false" customHeight="true" outlineLevel="0" collapsed="false">
      <c r="E835" s="10"/>
    </row>
    <row r="836" customFormat="false" ht="15.75" hidden="false" customHeight="true" outlineLevel="0" collapsed="false">
      <c r="E836" s="10"/>
    </row>
    <row r="837" customFormat="false" ht="15.75" hidden="false" customHeight="true" outlineLevel="0" collapsed="false">
      <c r="E837" s="10"/>
    </row>
    <row r="838" customFormat="false" ht="15.75" hidden="false" customHeight="true" outlineLevel="0" collapsed="false">
      <c r="E838" s="10"/>
    </row>
    <row r="839" customFormat="false" ht="15.75" hidden="false" customHeight="true" outlineLevel="0" collapsed="false">
      <c r="E839" s="10"/>
    </row>
    <row r="840" customFormat="false" ht="15.75" hidden="false" customHeight="true" outlineLevel="0" collapsed="false">
      <c r="E840" s="10"/>
    </row>
    <row r="841" customFormat="false" ht="15.75" hidden="false" customHeight="true" outlineLevel="0" collapsed="false">
      <c r="E841" s="10"/>
    </row>
    <row r="842" customFormat="false" ht="15.75" hidden="false" customHeight="true" outlineLevel="0" collapsed="false">
      <c r="E842" s="10"/>
    </row>
    <row r="843" customFormat="false" ht="15.75" hidden="false" customHeight="true" outlineLevel="0" collapsed="false">
      <c r="E843" s="10"/>
    </row>
    <row r="844" customFormat="false" ht="15.75" hidden="false" customHeight="true" outlineLevel="0" collapsed="false">
      <c r="E844" s="10"/>
    </row>
    <row r="845" customFormat="false" ht="15.75" hidden="false" customHeight="true" outlineLevel="0" collapsed="false">
      <c r="E845" s="10"/>
    </row>
    <row r="846" customFormat="false" ht="15.75" hidden="false" customHeight="true" outlineLevel="0" collapsed="false">
      <c r="E846" s="10"/>
    </row>
    <row r="847" customFormat="false" ht="15.75" hidden="false" customHeight="true" outlineLevel="0" collapsed="false">
      <c r="E847" s="10"/>
    </row>
    <row r="848" customFormat="false" ht="15.75" hidden="false" customHeight="true" outlineLevel="0" collapsed="false">
      <c r="E848" s="10"/>
    </row>
    <row r="849" customFormat="false" ht="15.75" hidden="false" customHeight="true" outlineLevel="0" collapsed="false">
      <c r="E849" s="10"/>
    </row>
    <row r="850" customFormat="false" ht="15.75" hidden="false" customHeight="true" outlineLevel="0" collapsed="false">
      <c r="E850" s="10"/>
    </row>
    <row r="851" customFormat="false" ht="15.75" hidden="false" customHeight="true" outlineLevel="0" collapsed="false">
      <c r="E851" s="10"/>
    </row>
    <row r="852" customFormat="false" ht="15.75" hidden="false" customHeight="true" outlineLevel="0" collapsed="false">
      <c r="E852" s="10"/>
    </row>
    <row r="853" customFormat="false" ht="15.75" hidden="false" customHeight="true" outlineLevel="0" collapsed="false">
      <c r="E853" s="10"/>
    </row>
    <row r="854" customFormat="false" ht="15.75" hidden="false" customHeight="true" outlineLevel="0" collapsed="false">
      <c r="E854" s="10"/>
    </row>
    <row r="855" customFormat="false" ht="15.75" hidden="false" customHeight="true" outlineLevel="0" collapsed="false">
      <c r="E855" s="10"/>
    </row>
    <row r="856" customFormat="false" ht="15.75" hidden="false" customHeight="true" outlineLevel="0" collapsed="false">
      <c r="E856" s="10"/>
    </row>
    <row r="857" customFormat="false" ht="15.75" hidden="false" customHeight="true" outlineLevel="0" collapsed="false">
      <c r="E857" s="10"/>
    </row>
    <row r="858" customFormat="false" ht="15.75" hidden="false" customHeight="true" outlineLevel="0" collapsed="false">
      <c r="E858" s="10"/>
    </row>
    <row r="859" customFormat="false" ht="15.75" hidden="false" customHeight="true" outlineLevel="0" collapsed="false">
      <c r="E859" s="10"/>
    </row>
    <row r="860" customFormat="false" ht="15.75" hidden="false" customHeight="true" outlineLevel="0" collapsed="false">
      <c r="E860" s="10"/>
    </row>
    <row r="861" customFormat="false" ht="15.75" hidden="false" customHeight="true" outlineLevel="0" collapsed="false">
      <c r="E861" s="10"/>
    </row>
    <row r="862" customFormat="false" ht="15.75" hidden="false" customHeight="true" outlineLevel="0" collapsed="false">
      <c r="E862" s="10"/>
    </row>
    <row r="863" customFormat="false" ht="15.75" hidden="false" customHeight="true" outlineLevel="0" collapsed="false">
      <c r="E863" s="10"/>
    </row>
    <row r="864" customFormat="false" ht="15.75" hidden="false" customHeight="true" outlineLevel="0" collapsed="false">
      <c r="E864" s="10"/>
    </row>
    <row r="865" customFormat="false" ht="15.75" hidden="false" customHeight="true" outlineLevel="0" collapsed="false">
      <c r="E865" s="10"/>
    </row>
    <row r="866" customFormat="false" ht="15.75" hidden="false" customHeight="true" outlineLevel="0" collapsed="false">
      <c r="E866" s="10"/>
    </row>
    <row r="867" customFormat="false" ht="15.75" hidden="false" customHeight="true" outlineLevel="0" collapsed="false">
      <c r="E867" s="10"/>
    </row>
    <row r="868" customFormat="false" ht="15.75" hidden="false" customHeight="true" outlineLevel="0" collapsed="false">
      <c r="E868" s="10"/>
    </row>
    <row r="869" customFormat="false" ht="15.75" hidden="false" customHeight="true" outlineLevel="0" collapsed="false">
      <c r="E869" s="10"/>
    </row>
    <row r="870" customFormat="false" ht="15.75" hidden="false" customHeight="true" outlineLevel="0" collapsed="false">
      <c r="E870" s="10"/>
    </row>
    <row r="871" customFormat="false" ht="15.75" hidden="false" customHeight="true" outlineLevel="0" collapsed="false">
      <c r="E871" s="10"/>
    </row>
    <row r="872" customFormat="false" ht="15.75" hidden="false" customHeight="true" outlineLevel="0" collapsed="false">
      <c r="E872" s="10"/>
    </row>
    <row r="873" customFormat="false" ht="15.75" hidden="false" customHeight="true" outlineLevel="0" collapsed="false">
      <c r="E873" s="10"/>
    </row>
    <row r="874" customFormat="false" ht="15.75" hidden="false" customHeight="true" outlineLevel="0" collapsed="false">
      <c r="E874" s="10"/>
    </row>
    <row r="875" customFormat="false" ht="15.75" hidden="false" customHeight="true" outlineLevel="0" collapsed="false">
      <c r="E875" s="10"/>
    </row>
    <row r="876" customFormat="false" ht="15.75" hidden="false" customHeight="true" outlineLevel="0" collapsed="false">
      <c r="E876" s="10"/>
    </row>
    <row r="877" customFormat="false" ht="15.75" hidden="false" customHeight="true" outlineLevel="0" collapsed="false">
      <c r="E877" s="10"/>
    </row>
    <row r="878" customFormat="false" ht="15.75" hidden="false" customHeight="true" outlineLevel="0" collapsed="false">
      <c r="E878" s="10"/>
    </row>
    <row r="879" customFormat="false" ht="15.75" hidden="false" customHeight="true" outlineLevel="0" collapsed="false">
      <c r="E879" s="10"/>
    </row>
    <row r="880" customFormat="false" ht="15.75" hidden="false" customHeight="true" outlineLevel="0" collapsed="false">
      <c r="E880" s="10"/>
    </row>
    <row r="881" customFormat="false" ht="15.75" hidden="false" customHeight="true" outlineLevel="0" collapsed="false">
      <c r="E881" s="10"/>
    </row>
    <row r="882" customFormat="false" ht="15.75" hidden="false" customHeight="true" outlineLevel="0" collapsed="false">
      <c r="E882" s="10"/>
    </row>
    <row r="883" customFormat="false" ht="15.75" hidden="false" customHeight="true" outlineLevel="0" collapsed="false">
      <c r="E883" s="10"/>
    </row>
    <row r="884" customFormat="false" ht="15.75" hidden="false" customHeight="true" outlineLevel="0" collapsed="false">
      <c r="E884" s="10"/>
    </row>
    <row r="885" customFormat="false" ht="15.75" hidden="false" customHeight="true" outlineLevel="0" collapsed="false">
      <c r="E885" s="10"/>
    </row>
    <row r="886" customFormat="false" ht="15.75" hidden="false" customHeight="true" outlineLevel="0" collapsed="false">
      <c r="E886" s="10"/>
    </row>
    <row r="887" customFormat="false" ht="15.75" hidden="false" customHeight="true" outlineLevel="0" collapsed="false">
      <c r="E887" s="10"/>
    </row>
    <row r="888" customFormat="false" ht="15.75" hidden="false" customHeight="true" outlineLevel="0" collapsed="false">
      <c r="E888" s="10"/>
    </row>
    <row r="889" customFormat="false" ht="15.75" hidden="false" customHeight="true" outlineLevel="0" collapsed="false">
      <c r="E889" s="10"/>
    </row>
    <row r="890" customFormat="false" ht="15.75" hidden="false" customHeight="true" outlineLevel="0" collapsed="false">
      <c r="E890" s="10"/>
    </row>
    <row r="891" customFormat="false" ht="15.75" hidden="false" customHeight="true" outlineLevel="0" collapsed="false">
      <c r="E891" s="10"/>
    </row>
    <row r="892" customFormat="false" ht="15.75" hidden="false" customHeight="true" outlineLevel="0" collapsed="false">
      <c r="E892" s="10"/>
    </row>
    <row r="893" customFormat="false" ht="15.75" hidden="false" customHeight="true" outlineLevel="0" collapsed="false">
      <c r="E893" s="10"/>
    </row>
    <row r="894" customFormat="false" ht="15.75" hidden="false" customHeight="true" outlineLevel="0" collapsed="false">
      <c r="E894" s="10"/>
    </row>
    <row r="895" customFormat="false" ht="15.75" hidden="false" customHeight="true" outlineLevel="0" collapsed="false">
      <c r="E895" s="10"/>
    </row>
    <row r="896" customFormat="false" ht="15.75" hidden="false" customHeight="true" outlineLevel="0" collapsed="false">
      <c r="E896" s="10"/>
    </row>
    <row r="897" customFormat="false" ht="15.75" hidden="false" customHeight="true" outlineLevel="0" collapsed="false">
      <c r="E897" s="10"/>
    </row>
    <row r="898" customFormat="false" ht="15.75" hidden="false" customHeight="true" outlineLevel="0" collapsed="false">
      <c r="E898" s="10"/>
    </row>
    <row r="899" customFormat="false" ht="15.75" hidden="false" customHeight="true" outlineLevel="0" collapsed="false">
      <c r="E899" s="10"/>
    </row>
    <row r="900" customFormat="false" ht="15.75" hidden="false" customHeight="true" outlineLevel="0" collapsed="false">
      <c r="E900" s="10"/>
    </row>
    <row r="901" customFormat="false" ht="15.75" hidden="false" customHeight="true" outlineLevel="0" collapsed="false">
      <c r="E901" s="10"/>
    </row>
    <row r="902" customFormat="false" ht="15.75" hidden="false" customHeight="true" outlineLevel="0" collapsed="false">
      <c r="E902" s="10"/>
    </row>
    <row r="903" customFormat="false" ht="15.75" hidden="false" customHeight="true" outlineLevel="0" collapsed="false">
      <c r="E903" s="10"/>
    </row>
    <row r="904" customFormat="false" ht="15.75" hidden="false" customHeight="true" outlineLevel="0" collapsed="false">
      <c r="E904" s="10"/>
    </row>
    <row r="905" customFormat="false" ht="15.75" hidden="false" customHeight="true" outlineLevel="0" collapsed="false">
      <c r="E905" s="10"/>
    </row>
    <row r="906" customFormat="false" ht="15.75" hidden="false" customHeight="true" outlineLevel="0" collapsed="false">
      <c r="E906" s="10"/>
    </row>
    <row r="907" customFormat="false" ht="15.75" hidden="false" customHeight="true" outlineLevel="0" collapsed="false">
      <c r="E907" s="10"/>
    </row>
    <row r="908" customFormat="false" ht="15.75" hidden="false" customHeight="true" outlineLevel="0" collapsed="false">
      <c r="E908" s="10"/>
    </row>
    <row r="909" customFormat="false" ht="15.75" hidden="false" customHeight="true" outlineLevel="0" collapsed="false">
      <c r="E909" s="10"/>
    </row>
    <row r="910" customFormat="false" ht="15.75" hidden="false" customHeight="true" outlineLevel="0" collapsed="false">
      <c r="E910" s="10"/>
    </row>
    <row r="911" customFormat="false" ht="15.75" hidden="false" customHeight="true" outlineLevel="0" collapsed="false">
      <c r="E911" s="10"/>
    </row>
    <row r="912" customFormat="false" ht="15.75" hidden="false" customHeight="true" outlineLevel="0" collapsed="false">
      <c r="E912" s="10"/>
    </row>
    <row r="913" customFormat="false" ht="15.75" hidden="false" customHeight="true" outlineLevel="0" collapsed="false">
      <c r="E913" s="10"/>
    </row>
    <row r="914" customFormat="false" ht="15.75" hidden="false" customHeight="true" outlineLevel="0" collapsed="false">
      <c r="E914" s="10"/>
    </row>
    <row r="915" customFormat="false" ht="15.75" hidden="false" customHeight="true" outlineLevel="0" collapsed="false">
      <c r="E915" s="10"/>
    </row>
    <row r="916" customFormat="false" ht="15.75" hidden="false" customHeight="true" outlineLevel="0" collapsed="false">
      <c r="E916" s="10"/>
    </row>
    <row r="917" customFormat="false" ht="15.75" hidden="false" customHeight="true" outlineLevel="0" collapsed="false">
      <c r="E917" s="10"/>
    </row>
    <row r="918" customFormat="false" ht="15.75" hidden="false" customHeight="true" outlineLevel="0" collapsed="false">
      <c r="E918" s="10"/>
    </row>
    <row r="919" customFormat="false" ht="15.75" hidden="false" customHeight="true" outlineLevel="0" collapsed="false">
      <c r="E919" s="10"/>
    </row>
    <row r="920" customFormat="false" ht="15.75" hidden="false" customHeight="true" outlineLevel="0" collapsed="false">
      <c r="E920" s="10"/>
    </row>
    <row r="921" customFormat="false" ht="15.75" hidden="false" customHeight="true" outlineLevel="0" collapsed="false">
      <c r="E921" s="10"/>
    </row>
    <row r="922" customFormat="false" ht="15.75" hidden="false" customHeight="true" outlineLevel="0" collapsed="false">
      <c r="E922" s="10"/>
    </row>
    <row r="923" customFormat="false" ht="15.75" hidden="false" customHeight="true" outlineLevel="0" collapsed="false">
      <c r="E923" s="10"/>
    </row>
    <row r="924" customFormat="false" ht="15.75" hidden="false" customHeight="true" outlineLevel="0" collapsed="false">
      <c r="E924" s="10"/>
    </row>
    <row r="925" customFormat="false" ht="15.75" hidden="false" customHeight="true" outlineLevel="0" collapsed="false">
      <c r="E925" s="10"/>
    </row>
    <row r="926" customFormat="false" ht="15.75" hidden="false" customHeight="true" outlineLevel="0" collapsed="false">
      <c r="E926" s="10"/>
    </row>
    <row r="927" customFormat="false" ht="15.75" hidden="false" customHeight="true" outlineLevel="0" collapsed="false">
      <c r="E927" s="10"/>
    </row>
    <row r="928" customFormat="false" ht="15.75" hidden="false" customHeight="true" outlineLevel="0" collapsed="false">
      <c r="E928" s="10"/>
    </row>
    <row r="929" customFormat="false" ht="15.75" hidden="false" customHeight="true" outlineLevel="0" collapsed="false">
      <c r="E929" s="10"/>
    </row>
    <row r="930" customFormat="false" ht="15.75" hidden="false" customHeight="true" outlineLevel="0" collapsed="false">
      <c r="E930" s="10"/>
    </row>
    <row r="931" customFormat="false" ht="15.75" hidden="false" customHeight="true" outlineLevel="0" collapsed="false">
      <c r="E931" s="10"/>
    </row>
    <row r="932" customFormat="false" ht="15.75" hidden="false" customHeight="true" outlineLevel="0" collapsed="false">
      <c r="E932" s="10"/>
    </row>
    <row r="933" customFormat="false" ht="15.75" hidden="false" customHeight="true" outlineLevel="0" collapsed="false">
      <c r="E933" s="10"/>
    </row>
    <row r="934" customFormat="false" ht="15.75" hidden="false" customHeight="true" outlineLevel="0" collapsed="false">
      <c r="E934" s="10"/>
    </row>
    <row r="935" customFormat="false" ht="15.75" hidden="false" customHeight="true" outlineLevel="0" collapsed="false">
      <c r="E935" s="10"/>
    </row>
    <row r="936" customFormat="false" ht="15.75" hidden="false" customHeight="true" outlineLevel="0" collapsed="false">
      <c r="E936" s="10"/>
    </row>
    <row r="937" customFormat="false" ht="15.75" hidden="false" customHeight="true" outlineLevel="0" collapsed="false">
      <c r="E937" s="10"/>
    </row>
    <row r="938" customFormat="false" ht="15.75" hidden="false" customHeight="true" outlineLevel="0" collapsed="false">
      <c r="E938" s="10"/>
    </row>
    <row r="939" customFormat="false" ht="15.75" hidden="false" customHeight="true" outlineLevel="0" collapsed="false">
      <c r="E939" s="10"/>
    </row>
    <row r="940" customFormat="false" ht="15.75" hidden="false" customHeight="true" outlineLevel="0" collapsed="false">
      <c r="E940" s="10"/>
    </row>
    <row r="941" customFormat="false" ht="15.75" hidden="false" customHeight="true" outlineLevel="0" collapsed="false">
      <c r="E941" s="10"/>
    </row>
    <row r="942" customFormat="false" ht="15.75" hidden="false" customHeight="true" outlineLevel="0" collapsed="false">
      <c r="E942" s="10"/>
    </row>
    <row r="943" customFormat="false" ht="15.75" hidden="false" customHeight="true" outlineLevel="0" collapsed="false">
      <c r="E943" s="10"/>
    </row>
    <row r="944" customFormat="false" ht="15.75" hidden="false" customHeight="true" outlineLevel="0" collapsed="false">
      <c r="E944" s="10"/>
    </row>
    <row r="945" customFormat="false" ht="15.75" hidden="false" customHeight="true" outlineLevel="0" collapsed="false">
      <c r="E945" s="10"/>
    </row>
    <row r="946" customFormat="false" ht="15.75" hidden="false" customHeight="true" outlineLevel="0" collapsed="false">
      <c r="E946" s="10"/>
    </row>
    <row r="947" customFormat="false" ht="15.75" hidden="false" customHeight="true" outlineLevel="0" collapsed="false">
      <c r="E947" s="10"/>
    </row>
    <row r="948" customFormat="false" ht="15.75" hidden="false" customHeight="true" outlineLevel="0" collapsed="false">
      <c r="E948" s="10"/>
    </row>
    <row r="949" customFormat="false" ht="15.75" hidden="false" customHeight="true" outlineLevel="0" collapsed="false">
      <c r="E949" s="10"/>
    </row>
    <row r="950" customFormat="false" ht="15.75" hidden="false" customHeight="true" outlineLevel="0" collapsed="false">
      <c r="E950" s="10"/>
    </row>
    <row r="951" customFormat="false" ht="15.75" hidden="false" customHeight="true" outlineLevel="0" collapsed="false">
      <c r="E951" s="10"/>
    </row>
    <row r="952" customFormat="false" ht="15.75" hidden="false" customHeight="true" outlineLevel="0" collapsed="false">
      <c r="E952" s="10"/>
    </row>
    <row r="953" customFormat="false" ht="15.75" hidden="false" customHeight="true" outlineLevel="0" collapsed="false">
      <c r="E953" s="10"/>
    </row>
    <row r="954" customFormat="false" ht="15.75" hidden="false" customHeight="true" outlineLevel="0" collapsed="false">
      <c r="E954" s="10"/>
    </row>
    <row r="955" customFormat="false" ht="15.75" hidden="false" customHeight="true" outlineLevel="0" collapsed="false">
      <c r="E955" s="10"/>
    </row>
    <row r="956" customFormat="false" ht="15.75" hidden="false" customHeight="true" outlineLevel="0" collapsed="false">
      <c r="E956" s="10"/>
    </row>
    <row r="957" customFormat="false" ht="15.75" hidden="false" customHeight="true" outlineLevel="0" collapsed="false">
      <c r="E957" s="10"/>
    </row>
    <row r="958" customFormat="false" ht="15.75" hidden="false" customHeight="true" outlineLevel="0" collapsed="false">
      <c r="E958" s="10"/>
    </row>
    <row r="959" customFormat="false" ht="15.75" hidden="false" customHeight="true" outlineLevel="0" collapsed="false">
      <c r="E959" s="10"/>
    </row>
    <row r="960" customFormat="false" ht="15.75" hidden="false" customHeight="true" outlineLevel="0" collapsed="false">
      <c r="E960" s="10"/>
    </row>
    <row r="961" customFormat="false" ht="15.75" hidden="false" customHeight="true" outlineLevel="0" collapsed="false">
      <c r="E961" s="10"/>
    </row>
    <row r="962" customFormat="false" ht="15.75" hidden="false" customHeight="true" outlineLevel="0" collapsed="false">
      <c r="E962" s="10"/>
    </row>
    <row r="963" customFormat="false" ht="15.75" hidden="false" customHeight="true" outlineLevel="0" collapsed="false">
      <c r="E963" s="10"/>
    </row>
    <row r="964" customFormat="false" ht="15.75" hidden="false" customHeight="true" outlineLevel="0" collapsed="false">
      <c r="E964" s="10"/>
    </row>
    <row r="965" customFormat="false" ht="15.75" hidden="false" customHeight="true" outlineLevel="0" collapsed="false">
      <c r="E965" s="10"/>
    </row>
    <row r="966" customFormat="false" ht="15.75" hidden="false" customHeight="true" outlineLevel="0" collapsed="false">
      <c r="E966" s="10"/>
    </row>
    <row r="967" customFormat="false" ht="15.75" hidden="false" customHeight="true" outlineLevel="0" collapsed="false">
      <c r="E967" s="10"/>
    </row>
    <row r="968" customFormat="false" ht="15.75" hidden="false" customHeight="true" outlineLevel="0" collapsed="false">
      <c r="E968" s="10"/>
    </row>
    <row r="969" customFormat="false" ht="15.75" hidden="false" customHeight="true" outlineLevel="0" collapsed="false">
      <c r="E969" s="10"/>
    </row>
    <row r="970" customFormat="false" ht="15.75" hidden="false" customHeight="true" outlineLevel="0" collapsed="false">
      <c r="E970" s="10"/>
    </row>
    <row r="971" customFormat="false" ht="15.75" hidden="false" customHeight="true" outlineLevel="0" collapsed="false">
      <c r="E971" s="10"/>
    </row>
    <row r="972" customFormat="false" ht="15.75" hidden="false" customHeight="true" outlineLevel="0" collapsed="false">
      <c r="E972" s="10"/>
    </row>
    <row r="973" customFormat="false" ht="15.75" hidden="false" customHeight="true" outlineLevel="0" collapsed="false">
      <c r="E973" s="10"/>
    </row>
    <row r="974" customFormat="false" ht="15.75" hidden="false" customHeight="true" outlineLevel="0" collapsed="false">
      <c r="E974" s="10"/>
    </row>
    <row r="975" customFormat="false" ht="15.75" hidden="false" customHeight="true" outlineLevel="0" collapsed="false">
      <c r="E975" s="10"/>
    </row>
    <row r="976" customFormat="false" ht="15.75" hidden="false" customHeight="true" outlineLevel="0" collapsed="false">
      <c r="E976" s="10"/>
    </row>
    <row r="977" customFormat="false" ht="15.75" hidden="false" customHeight="true" outlineLevel="0" collapsed="false">
      <c r="E977" s="10"/>
    </row>
    <row r="978" customFormat="false" ht="15.75" hidden="false" customHeight="true" outlineLevel="0" collapsed="false">
      <c r="E978" s="10"/>
    </row>
    <row r="979" customFormat="false" ht="15.75" hidden="false" customHeight="true" outlineLevel="0" collapsed="false">
      <c r="E979" s="10"/>
    </row>
    <row r="980" customFormat="false" ht="15.75" hidden="false" customHeight="true" outlineLevel="0" collapsed="false">
      <c r="E980" s="10"/>
    </row>
    <row r="981" customFormat="false" ht="15.75" hidden="false" customHeight="true" outlineLevel="0" collapsed="false">
      <c r="E981" s="10"/>
    </row>
    <row r="982" customFormat="false" ht="15.75" hidden="false" customHeight="true" outlineLevel="0" collapsed="false">
      <c r="E982" s="10"/>
    </row>
    <row r="983" customFormat="false" ht="15.75" hidden="false" customHeight="true" outlineLevel="0" collapsed="false">
      <c r="E983" s="10"/>
    </row>
    <row r="984" customFormat="false" ht="15.75" hidden="false" customHeight="true" outlineLevel="0" collapsed="false">
      <c r="E984" s="10"/>
    </row>
    <row r="985" customFormat="false" ht="15.75" hidden="false" customHeight="true" outlineLevel="0" collapsed="false">
      <c r="E985" s="10"/>
    </row>
    <row r="986" customFormat="false" ht="15.75" hidden="false" customHeight="true" outlineLevel="0" collapsed="false">
      <c r="E986" s="10"/>
    </row>
    <row r="987" customFormat="false" ht="15.75" hidden="false" customHeight="true" outlineLevel="0" collapsed="false">
      <c r="E987" s="10"/>
    </row>
    <row r="988" customFormat="false" ht="15.75" hidden="false" customHeight="true" outlineLevel="0" collapsed="false">
      <c r="E988" s="10"/>
    </row>
    <row r="989" customFormat="false" ht="15.75" hidden="false" customHeight="true" outlineLevel="0" collapsed="false">
      <c r="E989" s="10"/>
    </row>
    <row r="990" customFormat="false" ht="15.75" hidden="false" customHeight="true" outlineLevel="0" collapsed="false">
      <c r="E990" s="10"/>
    </row>
    <row r="991" customFormat="false" ht="15.75" hidden="false" customHeight="true" outlineLevel="0" collapsed="false">
      <c r="E991" s="10"/>
    </row>
    <row r="992" customFormat="false" ht="15.75" hidden="false" customHeight="true" outlineLevel="0" collapsed="false">
      <c r="E992" s="10"/>
    </row>
    <row r="993" customFormat="false" ht="15.75" hidden="false" customHeight="true" outlineLevel="0" collapsed="false">
      <c r="E993" s="10"/>
    </row>
    <row r="994" customFormat="false" ht="15.75" hidden="false" customHeight="true" outlineLevel="0" collapsed="false">
      <c r="E994" s="10"/>
    </row>
    <row r="995" customFormat="false" ht="15.75" hidden="false" customHeight="true" outlineLevel="0" collapsed="false">
      <c r="E995" s="10"/>
    </row>
    <row r="996" customFormat="false" ht="15.75" hidden="false" customHeight="true" outlineLevel="0" collapsed="false">
      <c r="E996" s="10"/>
    </row>
    <row r="997" customFormat="false" ht="15.75" hidden="false" customHeight="true" outlineLevel="0" collapsed="false">
      <c r="E997" s="10"/>
    </row>
    <row r="998" customFormat="false" ht="15.75" hidden="false" customHeight="true" outlineLevel="0" collapsed="false">
      <c r="E998" s="10"/>
    </row>
    <row r="999" customFormat="false" ht="15.75" hidden="false" customHeight="true" outlineLevel="0" collapsed="false">
      <c r="E999" s="10"/>
    </row>
    <row r="1000" customFormat="false" ht="15.75" hidden="false" customHeight="true" outlineLevel="0" collapsed="false">
      <c r="E1000" s="10"/>
    </row>
    <row r="1001" customFormat="false" ht="15.75" hidden="false" customHeight="true" outlineLevel="0" collapsed="false">
      <c r="E1001" s="10"/>
    </row>
    <row r="1002" customFormat="false" ht="15.75" hidden="false" customHeight="true" outlineLevel="0" collapsed="false">
      <c r="E1002" s="10"/>
    </row>
    <row r="1003" customFormat="false" ht="15.75" hidden="false" customHeight="true" outlineLevel="0" collapsed="false">
      <c r="E1003" s="10"/>
    </row>
    <row r="1004" customFormat="false" ht="15.75" hidden="false" customHeight="true" outlineLevel="0" collapsed="false">
      <c r="E1004" s="10"/>
    </row>
    <row r="1005" customFormat="false" ht="15.75" hidden="false" customHeight="true" outlineLevel="0" collapsed="false">
      <c r="E1005" s="10"/>
    </row>
  </sheetData>
  <mergeCells count="1">
    <mergeCell ref="A1:C1"/>
  </mergeCells>
  <hyperlinks>
    <hyperlink ref="B17" r:id="rId1" display="Epel Cugat.cat"/>
    <hyperlink ref="B76" r:id="rId2" display="Ajuntament de Sant Cugat del Vallès- Epel Cugat.cat"/>
  </hyperlink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0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54.71"/>
    <col collapsed="false" customWidth="true" hidden="false" outlineLevel="0" max="3" min="3" style="0" width="15.01"/>
    <col collapsed="false" customWidth="true" hidden="false" outlineLevel="0" max="4" min="4" style="0" width="12.85"/>
    <col collapsed="false" customWidth="true" hidden="false" outlineLevel="0" max="5" min="5" style="0" width="40.86"/>
    <col collapsed="false" customWidth="true" hidden="false" outlineLevel="0" max="25" min="6" style="0" width="17.28"/>
  </cols>
  <sheetData>
    <row r="1" customFormat="false" ht="26.25" hidden="false" customHeight="true" outlineLevel="0" collapsed="false">
      <c r="A1" s="1" t="s">
        <v>0</v>
      </c>
      <c r="B1" s="1"/>
      <c r="C1" s="1"/>
      <c r="D1" s="2"/>
      <c r="E1" s="3"/>
    </row>
    <row r="2" customFormat="false" ht="47.25" hidden="false" customHeight="false" outlineLevel="0" collapsed="false">
      <c r="A2" s="4" t="s">
        <v>1</v>
      </c>
      <c r="B2" s="4" t="s">
        <v>2</v>
      </c>
      <c r="C2" s="5" t="s">
        <v>3</v>
      </c>
      <c r="D2" s="4" t="s">
        <v>4</v>
      </c>
      <c r="E2" s="3"/>
    </row>
    <row r="3" customFormat="false" ht="15.75" hidden="false" customHeight="false" outlineLevel="0" collapsed="false">
      <c r="A3" s="6" t="s">
        <v>5</v>
      </c>
      <c r="B3" s="7" t="s">
        <v>6</v>
      </c>
      <c r="C3" s="8" t="s">
        <v>7</v>
      </c>
      <c r="D3" s="9" t="str">
        <f aca="false">HYPERLINK("http://www.xal.cat/docs/protocol/ATV_ANDORRA_TV","Consulta")</f>
        <v>Consulta</v>
      </c>
      <c r="E3" s="10"/>
    </row>
    <row r="4" customFormat="false" ht="15.75" hidden="false" customHeight="false" outlineLevel="0" collapsed="false">
      <c r="A4" s="6" t="s">
        <v>8</v>
      </c>
      <c r="B4" s="7" t="s">
        <v>9</v>
      </c>
      <c r="C4" s="8" t="s">
        <v>10</v>
      </c>
      <c r="D4" s="9" t="str">
        <f aca="false">HYPERLINK("http://www.xal.cat/docs/protocol/BALAGUER_TV.pdf","Consulta")</f>
        <v>Consulta</v>
      </c>
      <c r="E4" s="10"/>
    </row>
    <row r="5" customFormat="false" ht="15.75" hidden="false" customHeight="false" outlineLevel="0" collapsed="false">
      <c r="A5" s="6" t="s">
        <v>11</v>
      </c>
      <c r="B5" s="7" t="s">
        <v>12</v>
      </c>
      <c r="C5" s="8" t="s">
        <v>13</v>
      </c>
      <c r="D5" s="9" t="str">
        <f aca="false">HYPERLINK("http://www.xal.cat/docs/protocol/BANYOLES_TV.pdf","Consulta")</f>
        <v>Consulta</v>
      </c>
      <c r="E5" s="10"/>
    </row>
    <row r="6" customFormat="false" ht="31.5" hidden="false" customHeight="false" outlineLevel="0" collapsed="false">
      <c r="A6" s="6" t="s">
        <v>14</v>
      </c>
      <c r="B6" s="7" t="s">
        <v>15</v>
      </c>
      <c r="C6" s="8" t="s">
        <v>16</v>
      </c>
      <c r="D6" s="9" t="str">
        <f aca="false">HYPERLINK("http://www.xal.cat/docs/protocol/BTV.pdf","Consulta")</f>
        <v>Consulta</v>
      </c>
      <c r="E6" s="10"/>
    </row>
    <row r="7" customFormat="false" ht="63" hidden="false" customHeight="false" outlineLevel="0" collapsed="false">
      <c r="A7" s="6" t="s">
        <v>17</v>
      </c>
      <c r="B7" s="7" t="s">
        <v>18</v>
      </c>
      <c r="C7" s="8" t="s">
        <v>19</v>
      </c>
      <c r="D7" s="9" t="str">
        <f aca="false">HYPERLINK("http://www.xal.cat/docs/protocol/CANAL_BLAU.pdf","Consulta")</f>
        <v>Consulta</v>
      </c>
      <c r="E7" s="10"/>
    </row>
    <row r="8" customFormat="false" ht="15.75" hidden="false" customHeight="false" outlineLevel="0" collapsed="false">
      <c r="A8" s="6" t="s">
        <v>20</v>
      </c>
      <c r="B8" s="7" t="s">
        <v>21</v>
      </c>
      <c r="C8" s="11" t="s">
        <v>22</v>
      </c>
      <c r="D8" s="9" t="str">
        <f aca="false">HYPERLINK("http://www.xal.cat/docs/protocol/CANAL_CAMP.pdf","Consulta")</f>
        <v>Consulta</v>
      </c>
      <c r="E8" s="10"/>
    </row>
    <row r="9" customFormat="false" ht="15.75" hidden="false" customHeight="false" outlineLevel="0" collapsed="false">
      <c r="A9" s="6" t="s">
        <v>23</v>
      </c>
      <c r="B9" s="7" t="s">
        <v>24</v>
      </c>
      <c r="C9" s="8" t="s">
        <v>25</v>
      </c>
      <c r="D9" s="9" t="str">
        <f aca="false">HYPERLINK("http://www.xal.cat/docs/protocol/CANAL_10_EMPORDA.pdf","Consulta")</f>
        <v>Consulta</v>
      </c>
      <c r="E9" s="10"/>
    </row>
    <row r="10" customFormat="false" ht="15.75" hidden="false" customHeight="false" outlineLevel="0" collapsed="false">
      <c r="A10" s="6" t="s">
        <v>26</v>
      </c>
      <c r="B10" s="7" t="s">
        <v>27</v>
      </c>
      <c r="C10" s="8" t="s">
        <v>28</v>
      </c>
      <c r="D10" s="9" t="str">
        <f aca="false">HYPERLINK("http://www.xal.cat/docs/protocol/CANAL_REUS_TV.pdf","Consulta")</f>
        <v>Consulta</v>
      </c>
      <c r="E10" s="10"/>
    </row>
    <row r="11" customFormat="false" ht="15.75" hidden="false" customHeight="false" outlineLevel="0" collapsed="false">
      <c r="A11" s="6" t="s">
        <v>29</v>
      </c>
      <c r="B11" s="12" t="s">
        <v>30</v>
      </c>
      <c r="C11" s="13" t="s">
        <v>31</v>
      </c>
      <c r="D11" s="14"/>
      <c r="E11" s="10"/>
    </row>
    <row r="12" customFormat="false" ht="15.75" hidden="false" customHeight="false" outlineLevel="0" collapsed="false">
      <c r="A12" s="6" t="s">
        <v>32</v>
      </c>
      <c r="B12" s="7" t="s">
        <v>33</v>
      </c>
      <c r="C12" s="15" t="s">
        <v>34</v>
      </c>
      <c r="D12" s="9" t="str">
        <f aca="false">HYPERLINK("http://www.xal.cat/docs/protocol/CANAL_TARONJA_ANOIA.pdf","Consulta")</f>
        <v>Consulta</v>
      </c>
      <c r="E12" s="10"/>
    </row>
    <row r="13" customFormat="false" ht="15.75" hidden="false" customHeight="false" outlineLevel="0" collapsed="false">
      <c r="A13" s="6" t="s">
        <v>35</v>
      </c>
      <c r="B13" s="7" t="s">
        <v>36</v>
      </c>
      <c r="C13" s="15" t="s">
        <v>34</v>
      </c>
      <c r="D13" s="9" t="str">
        <f aca="false">HYPERLINK("http://www.xal.cat/docs/protocol/CANAL_TARONJA_CENTRAL.pdf","Consulta")</f>
        <v>Consulta</v>
      </c>
      <c r="E13" s="10"/>
    </row>
    <row r="14" customFormat="false" ht="15.75" hidden="false" customHeight="false" outlineLevel="0" collapsed="false">
      <c r="A14" s="6" t="s">
        <v>37</v>
      </c>
      <c r="B14" s="7" t="s">
        <v>38</v>
      </c>
      <c r="C14" s="8" t="s">
        <v>39</v>
      </c>
      <c r="D14" s="9" t="str">
        <f aca="false">HYPERLINK("http://www.xal.cat/docs/protocol/CANAL_TERRES_DE_LEBRE.pdf","Consulta")</f>
        <v>Consulta</v>
      </c>
      <c r="E14" s="16"/>
    </row>
    <row r="15" customFormat="false" ht="63" hidden="false" customHeight="false" outlineLevel="0" collapsed="false">
      <c r="A15" s="6" t="s">
        <v>40</v>
      </c>
      <c r="B15" s="7" t="s">
        <v>41</v>
      </c>
      <c r="C15" s="8" t="s">
        <v>42</v>
      </c>
      <c r="D15" s="9" t="str">
        <f aca="false">HYPERLINK("http://www.xal.cat/docs/protocol/CANAL_TERRASSA_VALLES.pdf","Consulta")</f>
        <v>Consulta</v>
      </c>
      <c r="E15" s="10"/>
    </row>
    <row r="16" customFormat="false" ht="15.75" hidden="false" customHeight="false" outlineLevel="0" collapsed="false">
      <c r="A16" s="6" t="s">
        <v>43</v>
      </c>
      <c r="B16" s="7" t="s">
        <v>44</v>
      </c>
      <c r="C16" s="8" t="s">
        <v>45</v>
      </c>
      <c r="D16" s="9" t="str">
        <f aca="false">HYPERLINK("http://www.xal.cat/docs/protocol/P_PARTIC_EBRE21.pdf","Consulta")</f>
        <v>Consulta</v>
      </c>
      <c r="E16" s="10"/>
    </row>
    <row r="17" customFormat="false" ht="15.75" hidden="false" customHeight="false" outlineLevel="0" collapsed="false">
      <c r="A17" s="6" t="s">
        <v>46</v>
      </c>
      <c r="B17" s="17" t="s">
        <v>47</v>
      </c>
      <c r="C17" s="8" t="s">
        <v>48</v>
      </c>
      <c r="D17" s="9" t="str">
        <f aca="false">HYPERLINK("http://www.xal.cat/docs/protocol/CUGAT_CAT.pdf","Consulta")</f>
        <v>Consulta</v>
      </c>
      <c r="E17" s="10"/>
      <c r="G17" s="18"/>
      <c r="H17" s="19"/>
      <c r="I17" s="20"/>
      <c r="J17" s="21"/>
      <c r="K17" s="16"/>
    </row>
    <row r="18" customFormat="false" ht="15.75" hidden="false" customHeight="false" outlineLevel="0" collapsed="false">
      <c r="A18" s="6" t="s">
        <v>49</v>
      </c>
      <c r="B18" s="7" t="s">
        <v>50</v>
      </c>
      <c r="C18" s="8" t="s">
        <v>51</v>
      </c>
      <c r="D18" s="9" t="str">
        <f aca="false">HYPERLINK("http://www.xal.cat/docs/protocol/EL_9_TV.pdf","Consulta")</f>
        <v>Consulta</v>
      </c>
      <c r="E18" s="10"/>
    </row>
    <row r="19" customFormat="false" ht="15.75" hidden="false" customHeight="false" outlineLevel="0" collapsed="false">
      <c r="A19" s="6" t="s">
        <v>52</v>
      </c>
      <c r="B19" s="22" t="s">
        <v>53</v>
      </c>
      <c r="C19" s="23" t="s">
        <v>54</v>
      </c>
      <c r="D19" s="14"/>
      <c r="E19" s="10"/>
    </row>
    <row r="20" customFormat="false" ht="15.75" hidden="false" customHeight="false" outlineLevel="0" collapsed="false">
      <c r="A20" s="6" t="s">
        <v>55</v>
      </c>
      <c r="B20" s="7" t="s">
        <v>56</v>
      </c>
      <c r="C20" s="8" t="s">
        <v>57</v>
      </c>
      <c r="D20" s="9" t="str">
        <f aca="false">HYPERLINK("http://www.xal.cat/docs/protocol/EMPORDA_TV.pdf","Consulta")</f>
        <v>Consulta</v>
      </c>
      <c r="E20" s="10"/>
    </row>
    <row r="21" customFormat="false" ht="15.75" hidden="false" customHeight="false" outlineLevel="0" collapsed="false">
      <c r="A21" s="6" t="s">
        <v>585</v>
      </c>
      <c r="B21" s="7" t="s">
        <v>59</v>
      </c>
      <c r="C21" s="8" t="s">
        <v>60</v>
      </c>
      <c r="D21" s="14"/>
      <c r="E21" s="10"/>
    </row>
    <row r="22" customFormat="false" ht="15.75" hidden="false" customHeight="true" outlineLevel="0" collapsed="false">
      <c r="A22" s="6" t="s">
        <v>61</v>
      </c>
      <c r="B22" s="24" t="s">
        <v>62</v>
      </c>
      <c r="C22" s="8" t="s">
        <v>63</v>
      </c>
      <c r="D22" s="9" t="str">
        <f aca="false">HYPERLINK("http://www.xal.cat/docs/protocol/ETV.pdf","Consulta")</f>
        <v>Consulta</v>
      </c>
      <c r="E22" s="10"/>
    </row>
    <row r="23" customFormat="false" ht="15.75" hidden="false" customHeight="true" outlineLevel="0" collapsed="false">
      <c r="A23" s="6" t="s">
        <v>64</v>
      </c>
      <c r="B23" s="7" t="s">
        <v>65</v>
      </c>
      <c r="C23" s="8" t="s">
        <v>66</v>
      </c>
      <c r="D23" s="9" t="str">
        <f aca="false">HYPERLINK("http://www.xal.cat/docs/protocol/GAVA_TELEVISIO.pdf","Consulta")</f>
        <v>Consulta</v>
      </c>
      <c r="E23" s="10"/>
    </row>
    <row r="24" customFormat="false" ht="15.75" hidden="false" customHeight="true" outlineLevel="0" collapsed="false">
      <c r="A24" s="6" t="s">
        <v>67</v>
      </c>
      <c r="B24" s="7" t="s">
        <v>68</v>
      </c>
      <c r="C24" s="8" t="s">
        <v>69</v>
      </c>
      <c r="D24" s="14"/>
      <c r="E24" s="10"/>
    </row>
    <row r="25" customFormat="false" ht="15.75" hidden="false" customHeight="true" outlineLevel="0" collapsed="false">
      <c r="A25" s="6" t="s">
        <v>70</v>
      </c>
      <c r="B25" s="7" t="s">
        <v>71</v>
      </c>
      <c r="C25" s="8" t="s">
        <v>72</v>
      </c>
      <c r="D25" s="9" t="str">
        <f aca="false">HYPERLINK("http://www.xal.cat/docs/protocol/LLEIDA_TV.pdf","Consulta")</f>
        <v>Consulta</v>
      </c>
      <c r="E25" s="16"/>
    </row>
    <row r="26" customFormat="false" ht="15.75" hidden="false" customHeight="true" outlineLevel="0" collapsed="false">
      <c r="A26" s="6" t="s">
        <v>586</v>
      </c>
      <c r="B26" s="7" t="s">
        <v>74</v>
      </c>
      <c r="C26" s="8" t="s">
        <v>75</v>
      </c>
      <c r="D26" s="14"/>
      <c r="E26" s="10"/>
    </row>
    <row r="27" customFormat="false" ht="15.75" hidden="false" customHeight="true" outlineLevel="0" collapsed="false">
      <c r="A27" s="6" t="s">
        <v>76</v>
      </c>
      <c r="B27" s="7" t="s">
        <v>77</v>
      </c>
      <c r="C27" s="8" t="s">
        <v>78</v>
      </c>
      <c r="D27" s="9" t="str">
        <f aca="false">HYPERLINK("http://www.xal.cat/docs/protocol/MARICEL_TV.pdf","Consulta")</f>
        <v>Consulta</v>
      </c>
      <c r="E27" s="10"/>
    </row>
    <row r="28" customFormat="false" ht="15.75" hidden="false" customHeight="true" outlineLevel="0" collapsed="false">
      <c r="A28" s="6" t="s">
        <v>79</v>
      </c>
      <c r="B28" s="7" t="s">
        <v>80</v>
      </c>
      <c r="C28" s="8" t="s">
        <v>81</v>
      </c>
      <c r="D28" s="9" t="str">
        <f aca="false">HYPERLINK("www.xal.cat/docs/protocol/MOLINS_DE_REI_TV.pdf","Consulta")</f>
        <v>Consulta</v>
      </c>
      <c r="E28" s="10"/>
    </row>
    <row r="29" customFormat="false" ht="15.75" hidden="false" customHeight="true" outlineLevel="0" collapsed="false">
      <c r="A29" s="6" t="s">
        <v>82</v>
      </c>
      <c r="B29" s="7" t="s">
        <v>83</v>
      </c>
      <c r="C29" s="8" t="s">
        <v>84</v>
      </c>
      <c r="D29" s="9" t="str">
        <f aca="false">HYPERLINK("http://www.xal.cat/docs/protocol/MOLLERUSSA_TV.pdf","Consulta")</f>
        <v>Consulta</v>
      </c>
      <c r="E29" s="10"/>
    </row>
    <row r="30" customFormat="false" ht="15.75" hidden="false" customHeight="true" outlineLevel="0" collapsed="false">
      <c r="A30" s="6" t="s">
        <v>85</v>
      </c>
      <c r="B30" s="7" t="s">
        <v>86</v>
      </c>
      <c r="C30" s="8" t="s">
        <v>87</v>
      </c>
      <c r="D30" s="9" t="str">
        <f aca="false">HYPERLINK("http://www.xal.cat/docs/protocol/NORD.pdf","Consulta")</f>
        <v>Consulta</v>
      </c>
      <c r="E30" s="10"/>
    </row>
    <row r="31" customFormat="false" ht="15.75" hidden="false" customHeight="true" outlineLevel="0" collapsed="false">
      <c r="A31" s="6" t="s">
        <v>88</v>
      </c>
      <c r="B31" s="7" t="s">
        <v>89</v>
      </c>
      <c r="C31" s="8" t="s">
        <v>90</v>
      </c>
      <c r="D31" s="9" t="str">
        <f aca="false">HYPERLINK("http://www.xal.cat/docs/protocol/OLOT_TV.pdf","Consulta")</f>
        <v>Consulta</v>
      </c>
      <c r="E31" s="10"/>
    </row>
    <row r="32" customFormat="false" ht="15.75" hidden="false" customHeight="true" outlineLevel="0" collapsed="false">
      <c r="A32" s="6" t="s">
        <v>91</v>
      </c>
      <c r="B32" s="7" t="s">
        <v>92</v>
      </c>
      <c r="C32" s="8" t="s">
        <v>93</v>
      </c>
      <c r="D32" s="9" t="str">
        <f aca="false">HYPERLINK("http://www.xal.cat/docs/protocol/PENEDES_TV.pdf","Consulta")</f>
        <v>Consulta</v>
      </c>
      <c r="E32" s="10"/>
    </row>
    <row r="33" customFormat="false" ht="15.75" hidden="false" customHeight="true" outlineLevel="0" collapsed="false">
      <c r="A33" s="6" t="s">
        <v>94</v>
      </c>
      <c r="B33" s="7" t="s">
        <v>95</v>
      </c>
      <c r="C33" s="8" t="s">
        <v>96</v>
      </c>
      <c r="D33" s="9" t="str">
        <f aca="false">HYPERLINK("http://www.xal.cat/docs/protocol/PIRINEUS_TV.pdf","Consulta")</f>
        <v>Consulta</v>
      </c>
      <c r="E33" s="10"/>
    </row>
    <row r="34" customFormat="false" ht="15.75" hidden="false" customHeight="true" outlineLevel="0" collapsed="false">
      <c r="A34" s="6" t="s">
        <v>97</v>
      </c>
      <c r="B34" s="7" t="s">
        <v>98</v>
      </c>
      <c r="C34" s="8" t="s">
        <v>99</v>
      </c>
      <c r="D34" s="9" t="str">
        <f aca="false">HYPERLINK("http://www.xal.cat/docs/protocol/ST_ANDREU_TV.pdf","Consulta")</f>
        <v>Consulta</v>
      </c>
      <c r="E34" s="10"/>
    </row>
    <row r="35" customFormat="false" ht="15.75" hidden="false" customHeight="true" outlineLevel="0" collapsed="false">
      <c r="A35" s="6" t="s">
        <v>100</v>
      </c>
      <c r="B35" s="7" t="s">
        <v>101</v>
      </c>
      <c r="C35" s="8" t="s">
        <v>102</v>
      </c>
      <c r="D35" s="9" t="str">
        <f aca="false">HYPERLINK("http://www.xal.cat/docs/protocol/TAC_12.pdf","Consulta")</f>
        <v>Consulta</v>
      </c>
      <c r="E35" s="10"/>
    </row>
    <row r="36" customFormat="false" ht="15.75" hidden="false" customHeight="true" outlineLevel="0" collapsed="false">
      <c r="A36" s="6" t="s">
        <v>103</v>
      </c>
      <c r="B36" s="7" t="s">
        <v>104</v>
      </c>
      <c r="C36" s="8" t="s">
        <v>105</v>
      </c>
      <c r="D36" s="14" t="s">
        <v>106</v>
      </c>
      <c r="E36" s="10"/>
    </row>
    <row r="37" customFormat="false" ht="15.75" hidden="false" customHeight="true" outlineLevel="0" collapsed="false">
      <c r="A37" s="6" t="s">
        <v>107</v>
      </c>
      <c r="B37" s="7" t="s">
        <v>108</v>
      </c>
      <c r="C37" s="8" t="s">
        <v>109</v>
      </c>
      <c r="D37" s="9" t="str">
        <f aca="false">HYPERLINK("http://www.xal.cat/docs/protocol/TELEB_TELEVISIO_DE_BADALONA.pdf","Consulta")</f>
        <v>Consulta</v>
      </c>
      <c r="E37" s="10"/>
    </row>
    <row r="38" customFormat="false" ht="15.75" hidden="false" customHeight="true" outlineLevel="0" collapsed="false">
      <c r="A38" s="6" t="s">
        <v>110</v>
      </c>
      <c r="B38" s="7" t="s">
        <v>111</v>
      </c>
      <c r="C38" s="8" t="s">
        <v>112</v>
      </c>
      <c r="D38" s="9" t="str">
        <f aca="false">HYPERLINK("http://www.xal.cat/docs/protocol/TV_DEL_BERGUEDA.pdf","Consulta")</f>
        <v>Consulta</v>
      </c>
      <c r="E38" s="10"/>
    </row>
    <row r="39" customFormat="false" ht="15.75" hidden="false" customHeight="true" outlineLevel="0" collapsed="false">
      <c r="A39" s="6" t="s">
        <v>113</v>
      </c>
      <c r="B39" s="7" t="s">
        <v>114</v>
      </c>
      <c r="C39" s="8" t="s">
        <v>115</v>
      </c>
      <c r="D39" s="9" t="str">
        <f aca="false">HYPERLINK("http://www.xal.cat/docs/protocol/TV_GIRONA.pdf","Consulta")</f>
        <v>Consulta</v>
      </c>
      <c r="E39" s="10"/>
    </row>
    <row r="40" customFormat="false" ht="15.75" hidden="false" customHeight="true" outlineLevel="0" collapsed="false">
      <c r="A40" s="6" t="s">
        <v>116</v>
      </c>
      <c r="B40" s="25" t="s">
        <v>117</v>
      </c>
      <c r="C40" s="8" t="s">
        <v>118</v>
      </c>
      <c r="D40" s="9" t="str">
        <f aca="false">HYPERLINK("www.xal.cat/docs/protocol/TVR_TV_DEL_RIPOLLES.pdf","Consulta")</f>
        <v>Consulta</v>
      </c>
      <c r="E40" s="10"/>
    </row>
    <row r="41" customFormat="false" ht="15.75" hidden="false" customHeight="true" outlineLevel="0" collapsed="false">
      <c r="A41" s="6" t="s">
        <v>587</v>
      </c>
      <c r="B41" s="25" t="s">
        <v>120</v>
      </c>
      <c r="C41" s="8" t="s">
        <v>121</v>
      </c>
      <c r="D41" s="9" t="str">
        <f aca="false">HYPERLINK("www.xal.cat/docs/protocol/TVR_TV_DEL_RIPOLLES.pdf","Consulta")</f>
        <v>Consulta</v>
      </c>
      <c r="E41" s="10"/>
    </row>
    <row r="42" customFormat="false" ht="15.75" hidden="false" customHeight="true" outlineLevel="0" collapsed="false">
      <c r="A42" s="6" t="s">
        <v>122</v>
      </c>
      <c r="B42" s="7" t="s">
        <v>123</v>
      </c>
      <c r="C42" s="15" t="s">
        <v>124</v>
      </c>
      <c r="D42" s="14"/>
      <c r="E42" s="10"/>
    </row>
    <row r="43" customFormat="false" ht="15.75" hidden="false" customHeight="true" outlineLevel="0" collapsed="false">
      <c r="A43" s="6" t="s">
        <v>125</v>
      </c>
      <c r="B43" s="7" t="s">
        <v>123</v>
      </c>
      <c r="C43" s="15" t="s">
        <v>124</v>
      </c>
      <c r="D43" s="14"/>
      <c r="E43" s="10"/>
    </row>
    <row r="44" customFormat="false" ht="15.75" hidden="false" customHeight="true" outlineLevel="0" collapsed="false">
      <c r="A44" s="6" t="s">
        <v>126</v>
      </c>
      <c r="B44" s="7" t="s">
        <v>127</v>
      </c>
      <c r="C44" s="8" t="s">
        <v>128</v>
      </c>
      <c r="D44" s="9" t="str">
        <f aca="false">HYPERLINK("http://www.xal.cat/docs/protocol/TV_CARDEDEU.pdf","Consulta")</f>
        <v>Consulta</v>
      </c>
      <c r="E44" s="10"/>
    </row>
    <row r="45" customFormat="false" ht="15.75" hidden="false" customHeight="true" outlineLevel="0" collapsed="false">
      <c r="A45" s="6" t="s">
        <v>129</v>
      </c>
      <c r="B45" s="7" t="s">
        <v>130</v>
      </c>
      <c r="C45" s="8" t="s">
        <v>131</v>
      </c>
      <c r="D45" s="9" t="str">
        <f aca="false">HYPERLINK("http://www.xal.cat/docs/protocol/TV_COSTA_BRAVA.pdf","Consulta")</f>
        <v>Consulta</v>
      </c>
      <c r="E45" s="10"/>
    </row>
    <row r="46" customFormat="false" ht="15.75" hidden="false" customHeight="true" outlineLevel="0" collapsed="false">
      <c r="A46" s="6" t="s">
        <v>132</v>
      </c>
      <c r="B46" s="7" t="s">
        <v>133</v>
      </c>
      <c r="C46" s="8" t="s">
        <v>134</v>
      </c>
      <c r="D46" s="9" t="str">
        <f aca="false">HYPERLINK("www.xal.cat/docs/protocol/TV10_ST_ESTEVE.pdf","Consulta")</f>
        <v>Consulta</v>
      </c>
      <c r="E46" s="10"/>
    </row>
    <row r="47" customFormat="false" ht="15.75" hidden="false" customHeight="true" outlineLevel="0" collapsed="false">
      <c r="A47" s="26" t="s">
        <v>588</v>
      </c>
      <c r="B47" s="27" t="s">
        <v>136</v>
      </c>
      <c r="C47" s="28" t="s">
        <v>137</v>
      </c>
      <c r="D47" s="29" t="str">
        <f aca="false">HYPERLINK("http://www.xal.cat/docs/protocol/M1TV.pdf","Consulta")</f>
        <v>Consulta</v>
      </c>
      <c r="E47" s="10"/>
    </row>
    <row r="48" customFormat="false" ht="15.75" hidden="false" customHeight="true" outlineLevel="0" collapsed="false">
      <c r="A48" s="6" t="s">
        <v>139</v>
      </c>
      <c r="B48" s="7" t="s">
        <v>140</v>
      </c>
      <c r="C48" s="8" t="s">
        <v>141</v>
      </c>
      <c r="D48" s="14"/>
      <c r="E48" s="10"/>
    </row>
    <row r="49" customFormat="false" ht="15.75" hidden="false" customHeight="true" outlineLevel="0" collapsed="false">
      <c r="A49" s="6" t="s">
        <v>142</v>
      </c>
      <c r="B49" s="7" t="s">
        <v>143</v>
      </c>
      <c r="C49" s="30" t="s">
        <v>144</v>
      </c>
      <c r="D49" s="9" t="str">
        <f aca="false">HYPERLINK("http://www.xal.cat/docs/protocol/TV_HOSPITALET.pdf","Consulta")</f>
        <v>Consulta</v>
      </c>
      <c r="E49" s="10"/>
    </row>
    <row r="50" customFormat="false" ht="15.75" hidden="false" customHeight="true" outlineLevel="0" collapsed="false">
      <c r="A50" s="6" t="s">
        <v>145</v>
      </c>
      <c r="B50" s="7" t="s">
        <v>146</v>
      </c>
      <c r="C50" s="8" t="s">
        <v>147</v>
      </c>
      <c r="D50" s="9" t="str">
        <f aca="false">HYPERLINK("www.xal.cat/docs/protocol/TVEV_EL_VENDRELL.pdf","Consulta")</f>
        <v>Consulta</v>
      </c>
      <c r="E50" s="10"/>
    </row>
    <row r="51" customFormat="false" ht="15.75" hidden="false" customHeight="true" outlineLevel="0" collapsed="false">
      <c r="A51" s="6" t="s">
        <v>148</v>
      </c>
      <c r="B51" s="7" t="s">
        <v>149</v>
      </c>
      <c r="C51" s="8" t="s">
        <v>150</v>
      </c>
      <c r="D51" s="9" t="str">
        <f aca="false">HYPERLINK("www.xal.cat/docs/protocol/TV_VANDELLOS.pdf","Consulta")</f>
        <v>Consulta</v>
      </c>
      <c r="E51" s="10"/>
      <c r="F51" s="31"/>
      <c r="G51" s="31"/>
    </row>
    <row r="52" customFormat="false" ht="15.75" hidden="false" customHeight="true" outlineLevel="0" collapsed="false">
      <c r="A52" s="6" t="s">
        <v>151</v>
      </c>
      <c r="B52" s="7" t="s">
        <v>152</v>
      </c>
      <c r="C52" s="8" t="s">
        <v>153</v>
      </c>
      <c r="D52" s="9" t="str">
        <f aca="false">HYPERLINK("www.xal.cat/docs/protocol/VALLES_VISIO.pdf","Consulta")</f>
        <v>Consulta</v>
      </c>
      <c r="E52" s="10"/>
      <c r="F52" s="31"/>
      <c r="G52" s="31"/>
    </row>
    <row r="53" customFormat="false" ht="15.75" hidden="false" customHeight="true" outlineLevel="0" collapsed="false">
      <c r="A53" s="6" t="s">
        <v>154</v>
      </c>
      <c r="B53" s="7" t="s">
        <v>155</v>
      </c>
      <c r="C53" s="8" t="s">
        <v>156</v>
      </c>
      <c r="D53" s="9" t="str">
        <f aca="false">HYPERLINK("www.xal.cat/docs/protocol/VAT_VIDEO_ASCO_TV.pdf","Consulta")</f>
        <v>Consulta</v>
      </c>
      <c r="E53" s="10"/>
      <c r="F53" s="31"/>
      <c r="G53" s="31"/>
    </row>
    <row r="54" customFormat="false" ht="15.75" hidden="false" customHeight="true" outlineLevel="0" collapsed="false">
      <c r="A54" s="32" t="s">
        <v>157</v>
      </c>
      <c r="B54" s="33" t="s">
        <v>158</v>
      </c>
      <c r="C54" s="34" t="s">
        <v>159</v>
      </c>
      <c r="D54" s="9" t="str">
        <f aca="false">HYPERLINK("www.xal.cat/docs/protocol/VOTV_VALLES_ORIENTAL_TELEVISIO.pdf","Consulta")</f>
        <v>Consulta</v>
      </c>
      <c r="E54" s="10"/>
      <c r="F54" s="31"/>
      <c r="G54" s="31"/>
    </row>
    <row r="55" customFormat="false" ht="26.25" hidden="false" customHeight="true" outlineLevel="0" collapsed="false">
      <c r="A55" s="35"/>
      <c r="B55" s="36" t="s">
        <v>160</v>
      </c>
      <c r="C55" s="37"/>
      <c r="D55" s="38"/>
      <c r="E55" s="10"/>
      <c r="F55" s="31"/>
      <c r="G55" s="31"/>
    </row>
    <row r="56" customFormat="false" ht="15.75" hidden="false" customHeight="true" outlineLevel="0" collapsed="false">
      <c r="A56" s="4" t="s">
        <v>161</v>
      </c>
      <c r="B56" s="4" t="s">
        <v>2</v>
      </c>
      <c r="C56" s="4" t="s">
        <v>3</v>
      </c>
      <c r="D56" s="4" t="s">
        <v>4</v>
      </c>
      <c r="E56" s="10"/>
      <c r="F56" s="31"/>
      <c r="G56" s="31"/>
    </row>
    <row r="57" customFormat="false" ht="15.75" hidden="false" customHeight="true" outlineLevel="0" collapsed="false">
      <c r="A57" s="39" t="s">
        <v>162</v>
      </c>
      <c r="B57" s="7" t="s">
        <v>44</v>
      </c>
      <c r="C57" s="8" t="s">
        <v>45</v>
      </c>
      <c r="D57" s="40"/>
      <c r="E57" s="10"/>
      <c r="F57" s="31"/>
      <c r="G57" s="31"/>
    </row>
    <row r="58" customFormat="false" ht="15.75" hidden="false" customHeight="true" outlineLevel="0" collapsed="false">
      <c r="A58" s="39" t="s">
        <v>163</v>
      </c>
      <c r="B58" s="24" t="s">
        <v>164</v>
      </c>
      <c r="C58" s="41" t="s">
        <v>165</v>
      </c>
      <c r="D58" s="40"/>
      <c r="E58" s="10"/>
      <c r="F58" s="31"/>
      <c r="G58" s="31"/>
    </row>
    <row r="59" customFormat="false" ht="15.75" hidden="false" customHeight="true" outlineLevel="0" collapsed="false">
      <c r="A59" s="39" t="s">
        <v>166</v>
      </c>
      <c r="B59" s="42" t="s">
        <v>167</v>
      </c>
      <c r="C59" s="11" t="s">
        <v>168</v>
      </c>
      <c r="D59" s="9" t="str">
        <f aca="false">HYPERLINK("www.xal.cat/docs/protocol/P_PARTIC_ALCOVER.pdf","Consulta")</f>
        <v>Consulta</v>
      </c>
      <c r="E59" s="10"/>
      <c r="F59" s="31"/>
      <c r="G59" s="31"/>
    </row>
    <row r="60" customFormat="false" ht="15.75" hidden="false" customHeight="true" outlineLevel="0" collapsed="false">
      <c r="A60" s="39" t="s">
        <v>169</v>
      </c>
      <c r="B60" s="42" t="s">
        <v>170</v>
      </c>
      <c r="C60" s="43" t="s">
        <v>171</v>
      </c>
      <c r="D60" s="9" t="str">
        <f aca="false">HYPERLINK("www.xal.cat/docs/protocol/APLICAT.pdf","Consulta")</f>
        <v>Consulta</v>
      </c>
      <c r="E60" s="10"/>
      <c r="F60" s="31"/>
      <c r="G60" s="31"/>
    </row>
    <row r="61" customFormat="false" ht="15.75" hidden="false" customHeight="true" outlineLevel="0" collapsed="false">
      <c r="A61" s="39" t="s">
        <v>172</v>
      </c>
      <c r="B61" s="42" t="s">
        <v>173</v>
      </c>
      <c r="C61" s="43" t="s">
        <v>174</v>
      </c>
      <c r="D61" s="9" t="str">
        <f aca="false">HYPERLINK("www.xal.cat/docs/protocol/ALTAFULLA_RADIO.pdf","Consulta")</f>
        <v>Consulta</v>
      </c>
      <c r="E61" s="10"/>
      <c r="F61" s="31"/>
      <c r="G61" s="31"/>
    </row>
    <row r="62" customFormat="false" ht="15.75" hidden="false" customHeight="true" outlineLevel="0" collapsed="false">
      <c r="A62" s="39" t="s">
        <v>175</v>
      </c>
      <c r="B62" s="42" t="s">
        <v>176</v>
      </c>
      <c r="C62" s="43" t="s">
        <v>177</v>
      </c>
      <c r="D62" s="9" t="str">
        <f aca="false">HYPERLINK("www.xal.cat/docs/protocol/AMPOSTA_RADIO.pdf","Consulta")</f>
        <v>Consulta</v>
      </c>
      <c r="E62" s="10"/>
      <c r="F62" s="31"/>
      <c r="G62" s="31"/>
    </row>
    <row r="63" customFormat="false" ht="15.75" hidden="false" customHeight="true" outlineLevel="0" collapsed="false">
      <c r="A63" s="39" t="s">
        <v>178</v>
      </c>
      <c r="B63" s="42" t="s">
        <v>179</v>
      </c>
      <c r="C63" s="43" t="s">
        <v>180</v>
      </c>
      <c r="D63" s="9" t="str">
        <f aca="false">HYPERLINK("www.xal.cat/docs/protocol/AMPOSTA_RADIO.pdf","Consulta")</f>
        <v>Consulta</v>
      </c>
      <c r="E63" s="10"/>
      <c r="F63" s="31"/>
      <c r="G63" s="31"/>
    </row>
    <row r="64" customFormat="false" ht="15.75" hidden="false" customHeight="true" outlineLevel="0" collapsed="false">
      <c r="A64" s="39" t="s">
        <v>181</v>
      </c>
      <c r="B64" s="42" t="s">
        <v>182</v>
      </c>
      <c r="C64" s="43" t="s">
        <v>183</v>
      </c>
      <c r="D64" s="9" t="str">
        <f aca="false">HYPERLINK("www.xal.cat/docs/protocol/ANTENA_CARO_ROQUETES.pdf","Consulta")</f>
        <v>Consulta</v>
      </c>
      <c r="E64" s="10"/>
      <c r="F64" s="31"/>
      <c r="G64" s="31"/>
    </row>
    <row r="65" customFormat="false" ht="15.75" hidden="false" customHeight="true" outlineLevel="0" collapsed="false">
      <c r="A65" s="39" t="s">
        <v>184</v>
      </c>
      <c r="B65" s="42" t="s">
        <v>185</v>
      </c>
      <c r="C65" s="43" t="s">
        <v>186</v>
      </c>
      <c r="D65" s="9" t="str">
        <f aca="false">HYPERLINK("www.xal.cat/docs/protocol/BAS_RADIO.pdf","Consulta")</f>
        <v>Consulta</v>
      </c>
      <c r="E65" s="10"/>
      <c r="F65" s="31"/>
      <c r="G65" s="31"/>
    </row>
    <row r="66" customFormat="false" ht="15.75" hidden="false" customHeight="true" outlineLevel="0" collapsed="false">
      <c r="A66" s="39" t="s">
        <v>187</v>
      </c>
      <c r="B66" s="42" t="s">
        <v>188</v>
      </c>
      <c r="C66" s="43" t="s">
        <v>189</v>
      </c>
      <c r="D66" s="9" t="str">
        <f aca="false">HYPERLINK("www.xal.cat/docs/protocol/BELLVEI_RADIO.pdf","Consulta")</f>
        <v>Consulta</v>
      </c>
      <c r="E66" s="10"/>
      <c r="F66" s="31"/>
      <c r="G66" s="31"/>
    </row>
    <row r="67" customFormat="false" ht="15.75" hidden="false" customHeight="true" outlineLevel="0" collapsed="false">
      <c r="A67" s="44" t="s">
        <v>14</v>
      </c>
      <c r="B67" s="7" t="s">
        <v>15</v>
      </c>
      <c r="C67" s="8" t="s">
        <v>16</v>
      </c>
      <c r="D67" s="9" t="str">
        <f aca="false">HYPERLINK("http://www.xal.cat/docs/protocol/BTV.pdf","Consulta")</f>
        <v>Consulta</v>
      </c>
      <c r="E67" s="10"/>
      <c r="F67" s="31"/>
      <c r="G67" s="31"/>
    </row>
    <row r="68" customFormat="false" ht="15.75" hidden="false" customHeight="true" outlineLevel="0" collapsed="false">
      <c r="A68" s="45" t="s">
        <v>190</v>
      </c>
      <c r="B68" s="22" t="s">
        <v>191</v>
      </c>
      <c r="C68" s="41" t="s">
        <v>192</v>
      </c>
      <c r="D68" s="14"/>
      <c r="E68" s="10"/>
      <c r="F68" s="31"/>
      <c r="G68" s="31"/>
    </row>
    <row r="69" customFormat="false" ht="15.75" hidden="false" customHeight="true" outlineLevel="0" collapsed="false">
      <c r="A69" s="45" t="s">
        <v>193</v>
      </c>
      <c r="B69" s="46" t="s">
        <v>194</v>
      </c>
      <c r="C69" s="23" t="s">
        <v>195</v>
      </c>
      <c r="D69" s="9" t="str">
        <f aca="false">HYPERLINK("www.xal.cat/docs/protocol/P_PARTIC_CAMARLES.pdf","Consulta")</f>
        <v>Consulta</v>
      </c>
      <c r="E69" s="10"/>
      <c r="F69" s="31"/>
      <c r="G69" s="31"/>
    </row>
    <row r="70" customFormat="false" ht="15.75" hidden="false" customHeight="true" outlineLevel="0" collapsed="false">
      <c r="A70" s="45" t="s">
        <v>196</v>
      </c>
      <c r="B70" s="46" t="s">
        <v>197</v>
      </c>
      <c r="C70" s="23" t="s">
        <v>198</v>
      </c>
      <c r="D70" s="9" t="str">
        <f aca="false">HYPERLINK("www.xal.cat/docs/protocol/CANAL_20_OLERDOLA.pdf","Consulta")</f>
        <v>Consulta</v>
      </c>
      <c r="E70" s="10"/>
      <c r="F70" s="31"/>
      <c r="G70" s="31"/>
    </row>
    <row r="71" customFormat="false" ht="15.75" hidden="false" customHeight="true" outlineLevel="0" collapsed="false">
      <c r="A71" s="45" t="s">
        <v>199</v>
      </c>
      <c r="B71" s="22" t="s">
        <v>200</v>
      </c>
      <c r="C71" s="23" t="s">
        <v>19</v>
      </c>
      <c r="D71" s="9" t="str">
        <f aca="false">HYPERLINK("www.xal.cat/docs/protocol/CANAL_BLAU.pdf","Consulta")</f>
        <v>Consulta</v>
      </c>
      <c r="E71" s="10"/>
      <c r="F71" s="31"/>
      <c r="G71" s="31"/>
    </row>
    <row r="72" customFormat="false" ht="15.75" hidden="false" customHeight="true" outlineLevel="0" collapsed="false">
      <c r="A72" s="47" t="s">
        <v>201</v>
      </c>
      <c r="B72" s="27" t="s">
        <v>202</v>
      </c>
      <c r="C72" s="28" t="s">
        <v>203</v>
      </c>
      <c r="D72" s="48"/>
      <c r="E72" s="10"/>
      <c r="F72" s="31"/>
      <c r="G72" s="31"/>
    </row>
    <row r="73" customFormat="false" ht="15.75" hidden="false" customHeight="true" outlineLevel="0" collapsed="false">
      <c r="A73" s="45" t="s">
        <v>204</v>
      </c>
      <c r="B73" s="22" t="s">
        <v>205</v>
      </c>
      <c r="C73" s="23" t="s">
        <v>206</v>
      </c>
      <c r="D73" s="9" t="str">
        <f aca="false">HYPERLINK("www.xal.cat/docs/protocol/P_PARTIC_EL_BRENY.pdf","Consulta")</f>
        <v>Consulta</v>
      </c>
      <c r="E73" s="10"/>
      <c r="F73" s="31"/>
      <c r="G73" s="31"/>
    </row>
    <row r="74" customFormat="false" ht="15.75" hidden="false" customHeight="true" outlineLevel="0" collapsed="false">
      <c r="A74" s="45" t="s">
        <v>207</v>
      </c>
      <c r="B74" s="22" t="s">
        <v>208</v>
      </c>
      <c r="C74" s="23" t="s">
        <v>209</v>
      </c>
      <c r="D74" s="14"/>
      <c r="E74" s="10"/>
      <c r="F74" s="31"/>
      <c r="G74" s="31"/>
    </row>
    <row r="75" customFormat="false" ht="15.75" hidden="false" customHeight="true" outlineLevel="0" collapsed="false">
      <c r="A75" s="45" t="s">
        <v>210</v>
      </c>
      <c r="B75" s="22" t="s">
        <v>211</v>
      </c>
      <c r="C75" s="23" t="s">
        <v>212</v>
      </c>
      <c r="D75" s="9" t="str">
        <f aca="false">HYPERLINK("www.xal.cat/docs/protocol/CONSTANTI_RADIO.pdf","Consulta")</f>
        <v>Consulta</v>
      </c>
      <c r="E75" s="10"/>
      <c r="F75" s="31"/>
      <c r="G75" s="31"/>
    </row>
    <row r="76" customFormat="false" ht="15.75" hidden="false" customHeight="true" outlineLevel="0" collapsed="false">
      <c r="A76" s="45" t="s">
        <v>46</v>
      </c>
      <c r="B76" s="49" t="s">
        <v>213</v>
      </c>
      <c r="C76" s="23" t="s">
        <v>48</v>
      </c>
      <c r="D76" s="9" t="str">
        <f aca="false">HYPERLINK("www.xal.cat/docs/protocol/CUGAT_CAT.pdf","Consulta")</f>
        <v>Consulta</v>
      </c>
      <c r="E76" s="10"/>
      <c r="F76" s="31"/>
      <c r="G76" s="31"/>
    </row>
    <row r="77" customFormat="false" ht="15.75" hidden="false" customHeight="true" outlineLevel="0" collapsed="false">
      <c r="A77" s="45" t="s">
        <v>214</v>
      </c>
      <c r="B77" s="46" t="s">
        <v>215</v>
      </c>
      <c r="C77" s="23" t="s">
        <v>216</v>
      </c>
      <c r="D77" s="9" t="str">
        <f aca="false">HYPERLINK("www.xal.cat/docs/protocol/DOMENYS_RADIO.pdf","Consulta")</f>
        <v>Consulta</v>
      </c>
      <c r="E77" s="10"/>
      <c r="F77" s="31"/>
      <c r="G77" s="31"/>
    </row>
    <row r="78" customFormat="false" ht="15.75" hidden="false" customHeight="true" outlineLevel="0" collapsed="false">
      <c r="A78" s="45" t="s">
        <v>217</v>
      </c>
      <c r="B78" s="22" t="s">
        <v>218</v>
      </c>
      <c r="C78" s="23" t="s">
        <v>219</v>
      </c>
      <c r="D78" s="9" t="str">
        <f aca="false">HYPERLINK("www.xal.cat/docs/protocol/P_PARTIC_EL9FM.pdf","Consulta")</f>
        <v>Consulta</v>
      </c>
      <c r="E78" s="10"/>
      <c r="F78" s="31"/>
      <c r="G78" s="31"/>
    </row>
    <row r="79" customFormat="false" ht="15.75" hidden="false" customHeight="true" outlineLevel="0" collapsed="false">
      <c r="A79" s="45" t="s">
        <v>220</v>
      </c>
      <c r="B79" s="22" t="s">
        <v>221</v>
      </c>
      <c r="C79" s="23" t="s">
        <v>54</v>
      </c>
      <c r="D79" s="9" t="str">
        <f aca="false">HYPERLINK("www.xal.cat/docs/protocol/EL_PRAT_RADIO.pdf","Consulta")</f>
        <v>Consulta</v>
      </c>
      <c r="E79" s="10"/>
      <c r="F79" s="31"/>
      <c r="G79" s="31"/>
    </row>
    <row r="80" customFormat="false" ht="15.75" hidden="false" customHeight="true" outlineLevel="0" collapsed="false">
      <c r="A80" s="45" t="s">
        <v>222</v>
      </c>
      <c r="B80" s="22" t="s">
        <v>223</v>
      </c>
      <c r="C80" s="23" t="s">
        <v>224</v>
      </c>
      <c r="D80" s="9" t="str">
        <f aca="false">HYPERLINK("www.xal.cat/docs/protocol/EMUN_FM.pdf","Consulta")</f>
        <v>Consulta</v>
      </c>
      <c r="E80" s="10"/>
      <c r="F80" s="31"/>
      <c r="G80" s="31"/>
    </row>
    <row r="81" customFormat="false" ht="15.75" hidden="false" customHeight="true" outlineLevel="0" collapsed="false">
      <c r="A81" s="50" t="s">
        <v>225</v>
      </c>
      <c r="B81" s="27" t="s">
        <v>226</v>
      </c>
      <c r="C81" s="27" t="s">
        <v>227</v>
      </c>
      <c r="D81" s="48"/>
      <c r="E81" s="10"/>
      <c r="F81" s="31"/>
      <c r="G81" s="31"/>
    </row>
    <row r="82" customFormat="false" ht="15.75" hidden="false" customHeight="true" outlineLevel="0" collapsed="false">
      <c r="A82" s="45" t="s">
        <v>228</v>
      </c>
      <c r="B82" s="22" t="s">
        <v>229</v>
      </c>
      <c r="C82" s="23" t="s">
        <v>230</v>
      </c>
      <c r="D82" s="9" t="str">
        <f aca="false">HYPERLINK("P_PARTIC_GIRONA.pdf","Consulta")</f>
        <v>Consulta</v>
      </c>
      <c r="E82" s="10"/>
      <c r="F82" s="31"/>
      <c r="G82" s="31"/>
    </row>
    <row r="83" customFormat="false" ht="15.75" hidden="false" customHeight="true" outlineLevel="0" collapsed="false">
      <c r="A83" s="45" t="s">
        <v>231</v>
      </c>
      <c r="B83" s="22" t="s">
        <v>232</v>
      </c>
      <c r="C83" s="23" t="s">
        <v>233</v>
      </c>
      <c r="D83" s="9" t="str">
        <f aca="false">HYPERLINK("www.xal.cat/docs/protocol/LA_CAL_RADIO.pdf","Consulta")</f>
        <v>Consulta</v>
      </c>
      <c r="E83" s="10"/>
      <c r="F83" s="31"/>
      <c r="G83" s="31"/>
    </row>
    <row r="84" customFormat="false" ht="15.75" hidden="false" customHeight="true" outlineLevel="0" collapsed="false">
      <c r="A84" s="45" t="s">
        <v>234</v>
      </c>
      <c r="B84" s="46" t="s">
        <v>235</v>
      </c>
      <c r="C84" s="23" t="s">
        <v>236</v>
      </c>
      <c r="D84" s="9" t="str">
        <f aca="false">HYPERLINK("www.xal.cat/docs/protocol/LA_PLANA_RADIO.pdf","Consulta")</f>
        <v>Consulta</v>
      </c>
      <c r="E84" s="10"/>
      <c r="F84" s="31"/>
      <c r="G84" s="31"/>
    </row>
    <row r="85" customFormat="false" ht="15.75" hidden="false" customHeight="true" outlineLevel="0" collapsed="false">
      <c r="A85" s="45" t="s">
        <v>237</v>
      </c>
      <c r="B85" s="22" t="s">
        <v>238</v>
      </c>
      <c r="C85" s="23" t="s">
        <v>239</v>
      </c>
      <c r="D85" s="9" t="str">
        <f aca="false">HYPERLINK("www.xal.cat/docs/protocol/LA_VEU_DE_ST_JOAN.pdf","Consulta")</f>
        <v>Consulta</v>
      </c>
      <c r="E85" s="10"/>
      <c r="F85" s="31"/>
      <c r="G85" s="31"/>
    </row>
    <row r="86" customFormat="false" ht="15.75" hidden="false" customHeight="true" outlineLevel="0" collapsed="false">
      <c r="A86" s="45" t="s">
        <v>240</v>
      </c>
      <c r="B86" s="22" t="s">
        <v>241</v>
      </c>
      <c r="C86" s="23" t="s">
        <v>242</v>
      </c>
      <c r="D86" s="9" t="str">
        <f aca="false">HYPERLINK("www.xal.cat/docs/protocol/P_PARTIC_AMCO_LANOVARADIO_IP.pdf","Consulta")</f>
        <v>Consulta</v>
      </c>
      <c r="E86" s="10"/>
      <c r="F86" s="31"/>
      <c r="G86" s="31"/>
    </row>
    <row r="87" customFormat="false" ht="15.75" hidden="false" customHeight="true" outlineLevel="0" collapsed="false">
      <c r="A87" s="45" t="s">
        <v>243</v>
      </c>
      <c r="B87" s="22" t="s">
        <v>244</v>
      </c>
      <c r="C87" s="23" t="s">
        <v>245</v>
      </c>
      <c r="D87" s="9" t="str">
        <f aca="false">HYPERLINK("www.xal.cat/docs/protocol/P_PARTIC_LESPLUGA_DE_FRANCOLI.pdf","Consulta")</f>
        <v>Consulta</v>
      </c>
      <c r="E87" s="10"/>
      <c r="F87" s="31"/>
      <c r="G87" s="31"/>
    </row>
    <row r="88" customFormat="false" ht="15.75" hidden="false" customHeight="true" outlineLevel="0" collapsed="false">
      <c r="A88" s="45" t="s">
        <v>246</v>
      </c>
      <c r="B88" s="22" t="s">
        <v>247</v>
      </c>
      <c r="C88" s="23" t="s">
        <v>248</v>
      </c>
      <c r="D88" s="9" t="str">
        <f aca="false">HYPERLINK("www.xal.cat/docs/protocol/P_PARTIC_LLAGOSTERA.pdf","Consulta")</f>
        <v>Consulta</v>
      </c>
      <c r="E88" s="10"/>
      <c r="F88" s="31"/>
      <c r="G88" s="31"/>
    </row>
    <row r="89" customFormat="false" ht="15.75" hidden="false" customHeight="true" outlineLevel="0" collapsed="false">
      <c r="A89" s="45" t="s">
        <v>249</v>
      </c>
      <c r="B89" s="22" t="s">
        <v>250</v>
      </c>
      <c r="C89" s="23" t="s">
        <v>251</v>
      </c>
      <c r="D89" s="9" t="str">
        <f aca="false">HYPERLINK("www.xal.cat/docs/protocol/MATARO_RADIO.pdf","Consulta")</f>
        <v>Consulta</v>
      </c>
      <c r="E89" s="10"/>
      <c r="F89" s="31"/>
      <c r="G89" s="31"/>
    </row>
    <row r="90" customFormat="false" ht="15.75" hidden="false" customHeight="true" outlineLevel="0" collapsed="false">
      <c r="A90" s="45" t="s">
        <v>252</v>
      </c>
      <c r="B90" s="22" t="s">
        <v>253</v>
      </c>
      <c r="C90" s="23" t="s">
        <v>254</v>
      </c>
      <c r="D90" s="9" t="str">
        <f aca="false">HYPERLINK("www.xal.cat/docs/protocol/MONTBUI_RADIO.pdf","Consulta")</f>
        <v>Consulta</v>
      </c>
      <c r="E90" s="10"/>
      <c r="F90" s="31"/>
      <c r="G90" s="31"/>
    </row>
    <row r="91" customFormat="false" ht="15.75" hidden="false" customHeight="true" outlineLevel="0" collapsed="false">
      <c r="A91" s="45" t="s">
        <v>255</v>
      </c>
      <c r="B91" s="22" t="s">
        <v>256</v>
      </c>
      <c r="C91" s="23" t="s">
        <v>257</v>
      </c>
      <c r="D91" s="9" t="str">
        <f aca="false">HYPERLINK("www.xal.cat/docs/protocol/OLESA_RADIO.pdf","Consulta")</f>
        <v>Consulta</v>
      </c>
      <c r="E91" s="10"/>
      <c r="F91" s="31"/>
      <c r="G91" s="31"/>
    </row>
    <row r="92" customFormat="false" ht="15.75" hidden="false" customHeight="true" outlineLevel="0" collapsed="false">
      <c r="A92" s="45" t="s">
        <v>258</v>
      </c>
      <c r="B92" s="22" t="s">
        <v>259</v>
      </c>
      <c r="C92" s="23" t="s">
        <v>260</v>
      </c>
      <c r="D92" s="9" t="str">
        <f aca="false">HYPERLINK("www.xal.cat/docs/protocol/ONA_BITLLES.pdf","Consulta")</f>
        <v>Consulta</v>
      </c>
      <c r="E92" s="10"/>
      <c r="F92" s="31"/>
      <c r="G92" s="31"/>
    </row>
    <row r="93" customFormat="false" ht="15.75" hidden="false" customHeight="true" outlineLevel="0" collapsed="false">
      <c r="A93" s="45" t="s">
        <v>261</v>
      </c>
      <c r="B93" s="22" t="s">
        <v>262</v>
      </c>
      <c r="C93" s="23" t="s">
        <v>263</v>
      </c>
      <c r="D93" s="9" t="str">
        <f aca="false">HYPERLINK("www.xal.cat/docs/protocol/ONA_CODINENCA.pdf","Consulta")</f>
        <v>Consulta</v>
      </c>
      <c r="E93" s="10"/>
      <c r="F93" s="31"/>
      <c r="G93" s="31"/>
    </row>
    <row r="94" customFormat="false" ht="15.75" hidden="false" customHeight="true" outlineLevel="0" collapsed="false">
      <c r="A94" s="45" t="s">
        <v>264</v>
      </c>
      <c r="B94" s="22" t="s">
        <v>265</v>
      </c>
      <c r="C94" s="23" t="s">
        <v>266</v>
      </c>
      <c r="D94" s="9" t="str">
        <f aca="false">HYPERLINK("www.xal.cat/docs/protocol/ONA_LA_TORRE.pdf","Consulta")</f>
        <v>Consulta</v>
      </c>
      <c r="E94" s="10"/>
      <c r="F94" s="31"/>
      <c r="G94" s="31"/>
    </row>
    <row r="95" customFormat="false" ht="15.75" hidden="false" customHeight="true" outlineLevel="0" collapsed="false">
      <c r="A95" s="45" t="s">
        <v>267</v>
      </c>
      <c r="B95" s="22" t="s">
        <v>268</v>
      </c>
      <c r="C95" s="23" t="s">
        <v>269</v>
      </c>
      <c r="D95" s="9" t="str">
        <f aca="false">HYPERLINK("www.xal.cat/docs/protocol/P_PARTIC_MALGRAT.pdf","Consulta")</f>
        <v>Consulta</v>
      </c>
      <c r="E95" s="10"/>
      <c r="F95" s="31"/>
      <c r="G95" s="31"/>
    </row>
    <row r="96" customFormat="false" ht="15.75" hidden="false" customHeight="true" outlineLevel="0" collapsed="false">
      <c r="A96" s="45" t="s">
        <v>270</v>
      </c>
      <c r="B96" s="22" t="s">
        <v>271</v>
      </c>
      <c r="C96" s="23" t="s">
        <v>272</v>
      </c>
      <c r="D96" s="14"/>
      <c r="E96" s="10"/>
      <c r="F96" s="31"/>
      <c r="G96" s="31"/>
    </row>
    <row r="97" customFormat="false" ht="15.75" hidden="false" customHeight="true" outlineLevel="0" collapsed="false">
      <c r="A97" s="50" t="s">
        <v>273</v>
      </c>
      <c r="B97" s="27" t="s">
        <v>274</v>
      </c>
      <c r="C97" s="28" t="s">
        <v>275</v>
      </c>
      <c r="D97" s="29" t="str">
        <f aca="false">HYPERLINK("www.xal.cat/docs/protocol/RADIO_PREMIA_DE_MAR.pdf","Consulta")</f>
        <v>Consulta</v>
      </c>
      <c r="E97" s="10"/>
      <c r="F97" s="31"/>
      <c r="G97" s="31"/>
    </row>
    <row r="98" customFormat="false" ht="15.75" hidden="false" customHeight="true" outlineLevel="0" collapsed="false">
      <c r="A98" s="45" t="s">
        <v>276</v>
      </c>
      <c r="B98" s="22" t="s">
        <v>277</v>
      </c>
      <c r="C98" s="23" t="s">
        <v>278</v>
      </c>
      <c r="D98" s="9" t="str">
        <f aca="false">HYPERLINK("www.xal.cat/docs/protocol/RADIO_010.pdf","Consulta")</f>
        <v>Consulta</v>
      </c>
      <c r="E98" s="10"/>
      <c r="F98" s="31"/>
      <c r="G98" s="31"/>
    </row>
    <row r="99" customFormat="false" ht="15.75" hidden="false" customHeight="true" outlineLevel="0" collapsed="false">
      <c r="A99" s="45" t="s">
        <v>279</v>
      </c>
      <c r="B99" s="22" t="s">
        <v>280</v>
      </c>
      <c r="C99" s="23" t="s">
        <v>281</v>
      </c>
      <c r="D99" s="9" t="str">
        <f aca="false">HYPERLINK("www.xal.cat/docs/protocol/RADIO_ABRERA.pdf","Consulta")</f>
        <v>Consulta</v>
      </c>
      <c r="E99" s="10"/>
      <c r="F99" s="31"/>
      <c r="G99" s="31"/>
    </row>
    <row r="100" customFormat="false" ht="15.75" hidden="false" customHeight="true" outlineLevel="0" collapsed="false">
      <c r="A100" s="45" t="s">
        <v>282</v>
      </c>
      <c r="B100" s="22" t="s">
        <v>283</v>
      </c>
      <c r="C100" s="23" t="s">
        <v>284</v>
      </c>
      <c r="D100" s="14"/>
      <c r="E100" s="10"/>
      <c r="F100" s="31"/>
      <c r="G100" s="31"/>
    </row>
    <row r="101" customFormat="false" ht="15.75" hidden="false" customHeight="true" outlineLevel="0" collapsed="false">
      <c r="A101" s="45" t="s">
        <v>285</v>
      </c>
      <c r="B101" s="22" t="s">
        <v>286</v>
      </c>
      <c r="C101" s="23" t="s">
        <v>287</v>
      </c>
      <c r="D101" s="9" t="str">
        <f aca="false">HYPERLINK("www.xal.cat/docs/protocol/P_PARTIC_ARBUCIES.pdf","Consulta")</f>
        <v>Consulta</v>
      </c>
      <c r="E101" s="10"/>
      <c r="F101" s="31"/>
      <c r="G101" s="31"/>
    </row>
    <row r="102" customFormat="false" ht="15.75" hidden="false" customHeight="true" outlineLevel="0" collapsed="false">
      <c r="A102" s="45" t="s">
        <v>288</v>
      </c>
      <c r="B102" s="22" t="s">
        <v>289</v>
      </c>
      <c r="C102" s="23" t="s">
        <v>290</v>
      </c>
      <c r="D102" s="9" t="str">
        <f aca="false">HYPERLINK("www.xal.cat/docs/protocol/RADIO_ARENYS.pdf","Consulta")</f>
        <v>Consulta</v>
      </c>
      <c r="E102" s="10"/>
      <c r="F102" s="31"/>
      <c r="G102" s="31"/>
    </row>
    <row r="103" customFormat="false" ht="15.75" hidden="false" customHeight="true" outlineLevel="0" collapsed="false">
      <c r="A103" s="45" t="s">
        <v>291</v>
      </c>
      <c r="B103" s="22" t="s">
        <v>292</v>
      </c>
      <c r="C103" s="23" t="s">
        <v>293</v>
      </c>
      <c r="D103" s="9" t="str">
        <f aca="false">HYPERLINK("www.xal.cat/docs/protocol/RADIO_ARENYS_DE_MUNT.pdf","Consulta")</f>
        <v>Consulta</v>
      </c>
      <c r="E103" s="10"/>
      <c r="F103" s="31"/>
      <c r="G103" s="31"/>
    </row>
    <row r="104" customFormat="false" ht="15.75" hidden="false" customHeight="true" outlineLevel="0" collapsed="false">
      <c r="A104" s="45" t="s">
        <v>294</v>
      </c>
      <c r="B104" s="46" t="s">
        <v>295</v>
      </c>
      <c r="C104" s="23" t="s">
        <v>296</v>
      </c>
      <c r="D104" s="9" t="str">
        <f aca="false">HYPERLINK("www.xal.cat/docs/protocol/RADIO_BANYERES.pdf","Consulta")</f>
        <v>Consulta</v>
      </c>
      <c r="E104" s="10"/>
      <c r="F104" s="31"/>
      <c r="G104" s="31"/>
    </row>
    <row r="105" customFormat="false" ht="15.75" hidden="false" customHeight="true" outlineLevel="0" collapsed="false">
      <c r="A105" s="45" t="s">
        <v>297</v>
      </c>
      <c r="B105" s="46" t="s">
        <v>298</v>
      </c>
      <c r="C105" s="23" t="s">
        <v>299</v>
      </c>
      <c r="D105" s="9" t="str">
        <f aca="false">HYPERLINK("www.xal.cat/docs/protocol/RADIO_BARBERA.pdf","Consulta")</f>
        <v>Consulta</v>
      </c>
      <c r="E105" s="10"/>
      <c r="F105" s="31"/>
      <c r="G105" s="31"/>
    </row>
    <row r="106" customFormat="false" ht="15.75" hidden="false" customHeight="true" outlineLevel="0" collapsed="false">
      <c r="A106" s="45" t="s">
        <v>300</v>
      </c>
      <c r="B106" s="46" t="s">
        <v>301</v>
      </c>
      <c r="C106" s="23" t="s">
        <v>302</v>
      </c>
      <c r="D106" s="9" t="str">
        <f aca="false">HYPERLINK("www.xal.cat/docs/protocol/RADIO_BATEA.pdf","Consulta")</f>
        <v>Consulta</v>
      </c>
      <c r="E106" s="10"/>
      <c r="F106" s="31"/>
      <c r="G106" s="31"/>
    </row>
    <row r="107" customFormat="false" ht="15.75" hidden="false" customHeight="true" outlineLevel="0" collapsed="false">
      <c r="A107" s="45" t="s">
        <v>303</v>
      </c>
      <c r="B107" s="46" t="s">
        <v>304</v>
      </c>
      <c r="C107" s="23" t="s">
        <v>305</v>
      </c>
      <c r="D107" s="9" t="str">
        <f aca="false">HYPERLINK("www.xal.cat/docs/protocol/RADIO_BEGUES.pdf","Consulta")</f>
        <v>Consulta</v>
      </c>
      <c r="E107" s="10"/>
      <c r="F107" s="31"/>
      <c r="G107" s="31"/>
    </row>
    <row r="108" customFormat="false" ht="15.75" hidden="false" customHeight="true" outlineLevel="0" collapsed="false">
      <c r="A108" s="45" t="s">
        <v>306</v>
      </c>
      <c r="B108" s="46" t="s">
        <v>307</v>
      </c>
      <c r="C108" s="23" t="s">
        <v>308</v>
      </c>
      <c r="D108" s="9" t="str">
        <f aca="false">HYPERLINK("www.xal.cat/docs/protocol/RADIO_BELLPUIG.pdf","Consulta")</f>
        <v>Consulta</v>
      </c>
      <c r="E108" s="10"/>
      <c r="F108" s="31"/>
      <c r="G108" s="31"/>
    </row>
    <row r="109" customFormat="false" ht="15.75" hidden="false" customHeight="true" outlineLevel="0" collapsed="false">
      <c r="A109" s="45" t="s">
        <v>309</v>
      </c>
      <c r="B109" s="46" t="s">
        <v>310</v>
      </c>
      <c r="C109" s="23" t="s">
        <v>311</v>
      </c>
      <c r="D109" s="9" t="str">
        <f aca="false">HYPERLINK("www.xal.cat/docs/protocol/RADIO_BONMATI.pdf","Consulta")</f>
        <v>Consulta</v>
      </c>
      <c r="E109" s="10"/>
      <c r="F109" s="31"/>
      <c r="G109" s="31"/>
    </row>
    <row r="110" customFormat="false" ht="15.75" hidden="false" customHeight="true" outlineLevel="0" collapsed="false">
      <c r="A110" s="45" t="s">
        <v>312</v>
      </c>
      <c r="B110" s="46" t="s">
        <v>313</v>
      </c>
      <c r="C110" s="23" t="s">
        <v>314</v>
      </c>
      <c r="D110" s="9" t="str">
        <f aca="false">HYPERLINK("www.xal.cat/docs/protocol/P_PARTIC_BREDA.pdf","Consulta")</f>
        <v>Consulta</v>
      </c>
      <c r="E110" s="10"/>
      <c r="F110" s="31"/>
      <c r="G110" s="31"/>
    </row>
    <row r="111" customFormat="false" ht="15.75" hidden="false" customHeight="true" outlineLevel="0" collapsed="false">
      <c r="A111" s="45" t="s">
        <v>315</v>
      </c>
      <c r="B111" s="51" t="s">
        <v>316</v>
      </c>
      <c r="C111" s="23" t="s">
        <v>317</v>
      </c>
      <c r="D111" s="9" t="str">
        <f aca="false">HYPERLINK("www.xal.cat/docs/protocol/RADIO_CALELLA.pdf","Consulta")</f>
        <v>Consulta</v>
      </c>
      <c r="E111" s="10"/>
      <c r="F111" s="31"/>
      <c r="G111" s="31"/>
    </row>
    <row r="112" customFormat="false" ht="15.75" hidden="false" customHeight="true" outlineLevel="0" collapsed="false">
      <c r="A112" s="45" t="s">
        <v>318</v>
      </c>
      <c r="B112" s="46" t="s">
        <v>319</v>
      </c>
      <c r="C112" s="15" t="s">
        <v>320</v>
      </c>
      <c r="D112" s="52"/>
      <c r="E112" s="10"/>
      <c r="F112" s="31"/>
      <c r="G112" s="31"/>
    </row>
    <row r="113" customFormat="false" ht="15.75" hidden="false" customHeight="true" outlineLevel="0" collapsed="false">
      <c r="A113" s="45" t="s">
        <v>321</v>
      </c>
      <c r="B113" s="46" t="s">
        <v>322</v>
      </c>
      <c r="C113" s="23" t="s">
        <v>323</v>
      </c>
      <c r="D113" s="9" t="str">
        <f aca="false">HYPERLINK("www.xal.cat/docs/protocol/RADIO_CAMPRODON.pdf","Consulta")</f>
        <v>Consulta</v>
      </c>
      <c r="E113" s="10"/>
      <c r="F113" s="31"/>
      <c r="G113" s="31"/>
    </row>
    <row r="114" customFormat="false" ht="15.75" hidden="false" customHeight="true" outlineLevel="0" collapsed="false">
      <c r="A114" s="45" t="s">
        <v>324</v>
      </c>
      <c r="B114" s="46" t="s">
        <v>325</v>
      </c>
      <c r="C114" s="23" t="s">
        <v>326</v>
      </c>
      <c r="D114" s="9" t="str">
        <f aca="false">HYPERLINK("www.xal.cat/docs/protocol/RADIO_CANET.pdf","Consulta")</f>
        <v>Consulta</v>
      </c>
      <c r="E114" s="10"/>
      <c r="F114" s="31"/>
      <c r="G114" s="31"/>
    </row>
    <row r="115" customFormat="false" ht="15.75" hidden="false" customHeight="true" outlineLevel="0" collapsed="false">
      <c r="A115" s="45" t="s">
        <v>327</v>
      </c>
      <c r="B115" s="46" t="s">
        <v>328</v>
      </c>
      <c r="C115" s="23" t="s">
        <v>329</v>
      </c>
      <c r="D115" s="9" t="str">
        <f aca="false">HYPERLINK("www.xal.cat/docs/protocol/RADIO_CAP_DE_CREUS.pdf","Consulta")</f>
        <v>Consulta</v>
      </c>
      <c r="E115" s="10"/>
      <c r="F115" s="31"/>
      <c r="G115" s="31"/>
    </row>
    <row r="116" customFormat="false" ht="15.75" hidden="false" customHeight="true" outlineLevel="0" collapsed="false">
      <c r="A116" s="45" t="s">
        <v>330</v>
      </c>
      <c r="B116" s="7" t="s">
        <v>127</v>
      </c>
      <c r="C116" s="23" t="s">
        <v>128</v>
      </c>
      <c r="D116" s="9" t="str">
        <f aca="false">HYPERLINK("www.xal.cat/docs/protocol/RTV_CARDEDEU.pdf","Consulta")</f>
        <v>Consulta</v>
      </c>
      <c r="E116" s="10"/>
      <c r="F116" s="31"/>
      <c r="G116" s="31"/>
    </row>
    <row r="117" customFormat="false" ht="15.75" hidden="false" customHeight="true" outlineLevel="0" collapsed="false">
      <c r="A117" s="45" t="s">
        <v>331</v>
      </c>
      <c r="B117" s="46" t="s">
        <v>332</v>
      </c>
      <c r="C117" s="23" t="s">
        <v>333</v>
      </c>
      <c r="D117" s="9" t="str">
        <f aca="false">HYPERLINK("www.xal.cat/docs/protocol/RADIO_CASTELLAR.pdf","Consulta")</f>
        <v>Consulta</v>
      </c>
      <c r="E117" s="10"/>
      <c r="F117" s="31"/>
      <c r="G117" s="31"/>
    </row>
    <row r="118" customFormat="false" ht="15.75" hidden="false" customHeight="true" outlineLevel="0" collapsed="false">
      <c r="A118" s="45" t="s">
        <v>334</v>
      </c>
      <c r="B118" s="46" t="s">
        <v>335</v>
      </c>
      <c r="C118" s="23" t="s">
        <v>336</v>
      </c>
      <c r="D118" s="14"/>
      <c r="E118" s="10"/>
      <c r="F118" s="31"/>
      <c r="G118" s="31"/>
    </row>
    <row r="119" customFormat="false" ht="15.75" hidden="false" customHeight="true" outlineLevel="0" collapsed="false">
      <c r="A119" s="45" t="s">
        <v>337</v>
      </c>
      <c r="B119" s="46" t="s">
        <v>338</v>
      </c>
      <c r="C119" s="15" t="s">
        <v>339</v>
      </c>
      <c r="D119" s="9" t="str">
        <f aca="false">HYPERLINK("www.xal.cat/docs/protocol/RADIO_CELRA.pdf","Consulta")</f>
        <v>Consulta</v>
      </c>
      <c r="E119" s="10"/>
      <c r="F119" s="31"/>
      <c r="G119" s="31"/>
    </row>
    <row r="120" customFormat="false" ht="15.75" hidden="false" customHeight="true" outlineLevel="0" collapsed="false">
      <c r="A120" s="45" t="s">
        <v>340</v>
      </c>
      <c r="B120" s="46" t="s">
        <v>341</v>
      </c>
      <c r="C120" s="15" t="s">
        <v>342</v>
      </c>
      <c r="D120" s="9" t="str">
        <f aca="false">HYPERLINK("www.xal.cat/docs/protocol/RADIO_CERVELLO.pdf","Consulta")</f>
        <v>Consulta</v>
      </c>
      <c r="E120" s="10"/>
      <c r="F120" s="31"/>
      <c r="G120" s="31"/>
    </row>
    <row r="121" customFormat="false" ht="15.75" hidden="false" customHeight="true" outlineLevel="0" collapsed="false">
      <c r="A121" s="45" t="s">
        <v>343</v>
      </c>
      <c r="B121" s="22" t="s">
        <v>344</v>
      </c>
      <c r="C121" s="15" t="s">
        <v>109</v>
      </c>
      <c r="D121" s="9" t="str">
        <f aca="false">HYPERLINK("www.xal.cat/docs/protocol/TELEB_TELEVISIO_DE_BADALONA.pdf","Consulta")</f>
        <v>Consulta</v>
      </c>
      <c r="E121" s="10"/>
      <c r="F121" s="31"/>
      <c r="G121" s="31"/>
    </row>
    <row r="122" customFormat="false" ht="15.75" hidden="false" customHeight="true" outlineLevel="0" collapsed="false">
      <c r="A122" s="45" t="s">
        <v>345</v>
      </c>
      <c r="B122" s="46" t="s">
        <v>346</v>
      </c>
      <c r="C122" s="15" t="s">
        <v>347</v>
      </c>
      <c r="D122" s="9" t="str">
        <f aca="false">HYPERLINK("www.xal.cat/docs/protocol/RADIO_CIUTAT_DE_TARRAGONA.pdf","Consulta")</f>
        <v>Consulta</v>
      </c>
      <c r="E122" s="10"/>
      <c r="F122" s="31"/>
      <c r="G122" s="31"/>
    </row>
    <row r="123" customFormat="false" ht="15.75" hidden="false" customHeight="true" outlineLevel="0" collapsed="false">
      <c r="A123" s="45" t="s">
        <v>351</v>
      </c>
      <c r="B123" s="46" t="s">
        <v>352</v>
      </c>
      <c r="C123" s="15" t="s">
        <v>353</v>
      </c>
      <c r="D123" s="9" t="str">
        <f aca="false">HYPERLINK("www.xal.cat/docs/protocol/RADIO_CORBERA.pdf","Consulta")</f>
        <v>Consulta</v>
      </c>
      <c r="E123" s="10"/>
      <c r="F123" s="31"/>
      <c r="G123" s="31"/>
    </row>
    <row r="124" customFormat="false" ht="15.75" hidden="false" customHeight="true" outlineLevel="0" collapsed="false">
      <c r="A124" s="45" t="s">
        <v>354</v>
      </c>
      <c r="B124" s="46" t="s">
        <v>355</v>
      </c>
      <c r="C124" s="15" t="s">
        <v>356</v>
      </c>
      <c r="D124" s="14"/>
      <c r="E124" s="10"/>
      <c r="F124" s="31"/>
      <c r="G124" s="31"/>
    </row>
    <row r="125" customFormat="false" ht="15.75" hidden="false" customHeight="true" outlineLevel="0" collapsed="false">
      <c r="A125" s="45" t="s">
        <v>357</v>
      </c>
      <c r="B125" s="22" t="s">
        <v>358</v>
      </c>
      <c r="C125" s="15" t="s">
        <v>359</v>
      </c>
      <c r="D125" s="9" t="str">
        <f aca="false">HYPERLINK("www.xal.cat/docs/protocol/P_PARTIC_DELTEBRE.pdf","Consulta")</f>
        <v>Consulta</v>
      </c>
      <c r="E125" s="10"/>
      <c r="F125" s="31"/>
      <c r="G125" s="31"/>
    </row>
    <row r="126" customFormat="false" ht="15.75" hidden="false" customHeight="true" outlineLevel="0" collapsed="false">
      <c r="A126" s="45" t="s">
        <v>360</v>
      </c>
      <c r="B126" s="22" t="s">
        <v>361</v>
      </c>
      <c r="C126" s="15" t="s">
        <v>147</v>
      </c>
      <c r="D126" s="9" t="str">
        <f aca="false">HYPERLINK("www.xal.cat/docs/protocol/TVEV_EL_VENDRELL.pdf","Consulta")</f>
        <v>Consulta</v>
      </c>
      <c r="E126" s="10"/>
      <c r="F126" s="31"/>
      <c r="G126" s="31"/>
    </row>
    <row r="127" customFormat="false" ht="15.75" hidden="false" customHeight="true" outlineLevel="0" collapsed="false">
      <c r="A127" s="45" t="s">
        <v>362</v>
      </c>
      <c r="B127" s="46" t="s">
        <v>363</v>
      </c>
      <c r="C127" s="15" t="s">
        <v>364</v>
      </c>
      <c r="D127" s="9" t="str">
        <f aca="false">HYPERLINK("www.xal.cat/docs/protocol/RADIO_FALSET.pdf","Consulta")</f>
        <v>Consulta</v>
      </c>
      <c r="E127" s="10"/>
      <c r="F127" s="31"/>
      <c r="G127" s="31"/>
    </row>
    <row r="128" customFormat="false" ht="15.75" hidden="false" customHeight="true" outlineLevel="0" collapsed="false">
      <c r="A128" s="45" t="s">
        <v>365</v>
      </c>
      <c r="B128" s="46" t="s">
        <v>366</v>
      </c>
      <c r="C128" s="15" t="s">
        <v>367</v>
      </c>
      <c r="D128" s="9" t="str">
        <f aca="false">HYPERLINK("www.xal.cat/docs/protocol/RADIO_GRANOLLERS.pdf","Consulta")</f>
        <v>Consulta</v>
      </c>
      <c r="E128" s="10"/>
      <c r="F128" s="31"/>
      <c r="G128" s="31"/>
    </row>
    <row r="129" customFormat="false" ht="15.75" hidden="false" customHeight="true" outlineLevel="0" collapsed="false">
      <c r="A129" s="45" t="s">
        <v>368</v>
      </c>
      <c r="B129" s="46" t="s">
        <v>369</v>
      </c>
      <c r="C129" s="15" t="s">
        <v>370</v>
      </c>
      <c r="D129" s="9" t="str">
        <f aca="false">HYPERLINK("www.xal.cat/docs/protocol/RADIO_JUVENTUT.pdf","Consulta")</f>
        <v>Consulta</v>
      </c>
      <c r="E129" s="10"/>
      <c r="F129" s="31"/>
      <c r="G129" s="31"/>
    </row>
    <row r="130" customFormat="false" ht="15.75" hidden="false" customHeight="true" outlineLevel="0" collapsed="false">
      <c r="A130" s="45" t="s">
        <v>371</v>
      </c>
      <c r="B130" s="22" t="s">
        <v>21</v>
      </c>
      <c r="C130" s="15" t="s">
        <v>22</v>
      </c>
      <c r="D130" s="9" t="str">
        <f aca="false">HYPERLINK("www.xal.cat/docs/protocol/CANAL_CAMP.pdf","Consulta")</f>
        <v>Consulta</v>
      </c>
      <c r="E130" s="10"/>
      <c r="F130" s="31"/>
      <c r="G130" s="31"/>
    </row>
    <row r="131" customFormat="false" ht="15.75" hidden="false" customHeight="true" outlineLevel="0" collapsed="false">
      <c r="A131" s="45" t="s">
        <v>372</v>
      </c>
      <c r="B131" s="46" t="s">
        <v>373</v>
      </c>
      <c r="C131" s="15" t="s">
        <v>374</v>
      </c>
      <c r="D131" s="9" t="str">
        <f aca="false">HYPERLINK("www.xal.cat/docs/protocol/RADIO_LA_VALL.pdf","Consulta")</f>
        <v>Consulta</v>
      </c>
      <c r="E131" s="16"/>
      <c r="F131" s="31"/>
      <c r="G131" s="31"/>
    </row>
    <row r="132" customFormat="false" ht="15.75" hidden="false" customHeight="true" outlineLevel="0" collapsed="false">
      <c r="A132" s="45" t="s">
        <v>375</v>
      </c>
      <c r="B132" s="46" t="s">
        <v>376</v>
      </c>
      <c r="C132" s="15" t="s">
        <v>377</v>
      </c>
      <c r="D132" s="14"/>
      <c r="E132" s="10"/>
      <c r="F132" s="31"/>
      <c r="G132" s="31"/>
    </row>
    <row r="133" customFormat="false" ht="15.75" hidden="false" customHeight="true" outlineLevel="0" collapsed="false">
      <c r="A133" s="45" t="s">
        <v>378</v>
      </c>
      <c r="B133" s="46" t="s">
        <v>379</v>
      </c>
      <c r="C133" s="23" t="s">
        <v>380</v>
      </c>
      <c r="D133" s="9" t="str">
        <f aca="false">HYPERLINK("www.xal.cat/docs/protocol/RADIO_LES_PLANES.pdf","Consulta")</f>
        <v>Consulta</v>
      </c>
      <c r="E133" s="10"/>
      <c r="F133" s="31"/>
      <c r="G133" s="31"/>
    </row>
    <row r="134" customFormat="false" ht="15.75" hidden="false" customHeight="true" outlineLevel="0" collapsed="false">
      <c r="A134" s="45" t="s">
        <v>381</v>
      </c>
      <c r="B134" s="22" t="s">
        <v>24</v>
      </c>
      <c r="C134" s="23" t="s">
        <v>25</v>
      </c>
      <c r="D134" s="9" t="str">
        <f aca="false">HYPERLINK("www.xal.cat/docs/protocol/CANAL_10_EMPORDA.pdf","Consulta")</f>
        <v>Consulta</v>
      </c>
      <c r="E134" s="10"/>
      <c r="F134" s="31"/>
      <c r="G134" s="31"/>
    </row>
    <row r="135" customFormat="false" ht="15.75" hidden="false" customHeight="true" outlineLevel="0" collapsed="false">
      <c r="A135" s="45" t="s">
        <v>382</v>
      </c>
      <c r="B135" s="7" t="s">
        <v>149</v>
      </c>
      <c r="C135" s="23" t="s">
        <v>383</v>
      </c>
      <c r="D135" s="9" t="str">
        <f aca="false">HYPERLINK("www.xal.cat/docs/protocol/TV_VANDELLOS.pdf","Consulta")</f>
        <v>Consulta</v>
      </c>
      <c r="E135" s="10"/>
      <c r="F135" s="31"/>
      <c r="G135" s="31"/>
    </row>
    <row r="136" customFormat="false" ht="15.75" hidden="false" customHeight="true" outlineLevel="0" collapsed="false">
      <c r="A136" s="45" t="s">
        <v>384</v>
      </c>
      <c r="B136" s="46" t="s">
        <v>385</v>
      </c>
      <c r="C136" s="23" t="s">
        <v>386</v>
      </c>
      <c r="D136" s="9" t="str">
        <f aca="false">HYPERLINK("www.xal.cat/docs/protocol/P_PARTIC_LLANCA.pdf","Consulta")</f>
        <v>Consulta</v>
      </c>
      <c r="E136" s="10"/>
      <c r="F136" s="31"/>
      <c r="G136" s="31"/>
    </row>
    <row r="137" customFormat="false" ht="15.75" hidden="false" customHeight="true" outlineLevel="0" collapsed="false">
      <c r="A137" s="45" t="s">
        <v>387</v>
      </c>
      <c r="B137" s="46" t="s">
        <v>388</v>
      </c>
      <c r="C137" s="23" t="s">
        <v>389</v>
      </c>
      <c r="D137" s="9" t="str">
        <f aca="false">HYPERLINK("www.xal.cat/docs/protocol/RADIO_LLAVANERES.pdf","Consulta")</f>
        <v>Consulta</v>
      </c>
      <c r="E137" s="10"/>
      <c r="F137" s="31"/>
      <c r="G137" s="31"/>
    </row>
    <row r="138" customFormat="false" ht="15.75" hidden="false" customHeight="true" outlineLevel="0" collapsed="false">
      <c r="A138" s="45" t="s">
        <v>390</v>
      </c>
      <c r="B138" s="46" t="s">
        <v>391</v>
      </c>
      <c r="C138" s="23" t="s">
        <v>392</v>
      </c>
      <c r="D138" s="9" t="str">
        <f aca="false">HYPERLINK("www.xal.cat/docs/protocol/RADIO_MANLLEU.pdf","Consulta")</f>
        <v>Consulta</v>
      </c>
      <c r="E138" s="10"/>
      <c r="F138" s="31"/>
      <c r="G138" s="31"/>
    </row>
    <row r="139" customFormat="false" ht="15.75" hidden="false" customHeight="true" outlineLevel="0" collapsed="false">
      <c r="A139" s="45" t="s">
        <v>393</v>
      </c>
      <c r="B139" s="22" t="s">
        <v>77</v>
      </c>
      <c r="C139" s="23" t="s">
        <v>394</v>
      </c>
      <c r="D139" s="9" t="str">
        <f aca="false">HYPERLINK("www.xal.cat/docs/protocol/RADIO_MARICEL.pdf","Consulta")</f>
        <v>Consulta</v>
      </c>
      <c r="E139" s="10"/>
      <c r="F139" s="31"/>
      <c r="G139" s="31"/>
    </row>
    <row r="140" customFormat="false" ht="15.75" hidden="false" customHeight="true" outlineLevel="0" collapsed="false">
      <c r="A140" s="45" t="s">
        <v>395</v>
      </c>
      <c r="B140" s="46" t="s">
        <v>396</v>
      </c>
      <c r="C140" s="23" t="s">
        <v>397</v>
      </c>
      <c r="D140" s="9" t="str">
        <f aca="false">HYPERLINK("www.xal.cat/docs/protocol/RADIO_MARTORELL.pdf","Consulta")</f>
        <v>Consulta</v>
      </c>
      <c r="E140" s="10"/>
      <c r="F140" s="31"/>
      <c r="G140" s="31"/>
    </row>
    <row r="141" customFormat="false" ht="15.75" hidden="false" customHeight="true" outlineLevel="0" collapsed="false">
      <c r="A141" s="45" t="s">
        <v>398</v>
      </c>
      <c r="B141" s="46" t="s">
        <v>399</v>
      </c>
      <c r="C141" s="23" t="s">
        <v>400</v>
      </c>
      <c r="D141" s="9" t="str">
        <f aca="false">HYPERLINK("www.xal.cat/docs/protocol/RADIO_MASQUEFA.pdf","Consulta")</f>
        <v>Consulta</v>
      </c>
      <c r="E141" s="10"/>
      <c r="F141" s="31"/>
      <c r="G141" s="31"/>
    </row>
    <row r="142" customFormat="false" ht="15.75" hidden="false" customHeight="true" outlineLevel="0" collapsed="false">
      <c r="A142" s="45" t="s">
        <v>401</v>
      </c>
      <c r="B142" s="22" t="s">
        <v>402</v>
      </c>
      <c r="C142" s="23" t="s">
        <v>403</v>
      </c>
      <c r="D142" s="14"/>
      <c r="E142" s="10"/>
      <c r="F142" s="31"/>
      <c r="G142" s="31"/>
    </row>
    <row r="143" customFormat="false" ht="15.75" hidden="false" customHeight="true" outlineLevel="0" collapsed="false">
      <c r="A143" s="45" t="s">
        <v>404</v>
      </c>
      <c r="B143" s="7" t="s">
        <v>405</v>
      </c>
      <c r="C143" s="23" t="s">
        <v>406</v>
      </c>
      <c r="D143" s="14"/>
      <c r="E143" s="10"/>
      <c r="F143" s="31"/>
      <c r="G143" s="31"/>
    </row>
    <row r="144" customFormat="false" ht="15.75" hidden="false" customHeight="true" outlineLevel="0" collapsed="false">
      <c r="A144" s="45" t="s">
        <v>407</v>
      </c>
      <c r="B144" s="46" t="s">
        <v>408</v>
      </c>
      <c r="C144" s="23" t="s">
        <v>409</v>
      </c>
      <c r="D144" s="9" t="str">
        <f aca="false">HYPERLINK("www.xal.cat/docs/protocol/RADIO_MOLLET.pdf","Consulta")</f>
        <v>Consulta</v>
      </c>
      <c r="E144" s="10"/>
      <c r="F144" s="31"/>
      <c r="G144" s="31"/>
    </row>
    <row r="145" customFormat="false" ht="15.75" hidden="false" customHeight="true" outlineLevel="0" collapsed="false">
      <c r="A145" s="45" t="s">
        <v>410</v>
      </c>
      <c r="B145" s="46" t="s">
        <v>411</v>
      </c>
      <c r="C145" s="23" t="s">
        <v>412</v>
      </c>
      <c r="D145" s="9" t="str">
        <f aca="false">HYPERLINK("www.xal.cat/docs/protocol/RADIO_MONTBLANC.pdf","Consulta")</f>
        <v>Consulta</v>
      </c>
      <c r="E145" s="10"/>
      <c r="F145" s="31"/>
      <c r="G145" s="31"/>
    </row>
    <row r="146" customFormat="false" ht="15.75" hidden="false" customHeight="true" outlineLevel="0" collapsed="false">
      <c r="A146" s="45" t="s">
        <v>413</v>
      </c>
      <c r="B146" s="46" t="s">
        <v>414</v>
      </c>
      <c r="C146" s="23" t="s">
        <v>415</v>
      </c>
      <c r="D146" s="9" t="str">
        <f aca="false">HYPERLINK("www.xal.cat/docs/protocol/P_PARTIC_MONTESQUIU.pdf","Consulta")</f>
        <v>Consulta</v>
      </c>
      <c r="E146" s="10"/>
      <c r="F146" s="31"/>
      <c r="G146" s="31"/>
    </row>
    <row r="147" customFormat="false" ht="15.75" hidden="false" customHeight="true" outlineLevel="0" collapsed="false">
      <c r="A147" s="45" t="s">
        <v>416</v>
      </c>
      <c r="B147" s="46" t="s">
        <v>417</v>
      </c>
      <c r="C147" s="23" t="s">
        <v>418</v>
      </c>
      <c r="D147" s="9" t="str">
        <f aca="false">HYPERLINK("www.xal.cat/docs/protocol/RADIO_MONTGRI.pdf","Consulta")</f>
        <v>Consulta</v>
      </c>
      <c r="E147" s="10"/>
      <c r="F147" s="31"/>
      <c r="G147" s="31"/>
    </row>
    <row r="148" customFormat="false" ht="15.75" hidden="false" customHeight="true" outlineLevel="0" collapsed="false">
      <c r="A148" s="45" t="s">
        <v>419</v>
      </c>
      <c r="B148" s="46" t="s">
        <v>420</v>
      </c>
      <c r="C148" s="23" t="s">
        <v>421</v>
      </c>
      <c r="D148" s="9" t="str">
        <f aca="false">HYPERLINK("www.xal.cat/docs/protocol/P_PARTIC_MONTORNES.pdf","Consulta")</f>
        <v>Consulta</v>
      </c>
      <c r="E148" s="10"/>
      <c r="F148" s="31"/>
      <c r="G148" s="31"/>
    </row>
    <row r="149" customFormat="false" ht="15.75" hidden="false" customHeight="true" outlineLevel="0" collapsed="false">
      <c r="A149" s="45" t="s">
        <v>422</v>
      </c>
      <c r="B149" s="46" t="s">
        <v>423</v>
      </c>
      <c r="C149" s="23" t="s">
        <v>424</v>
      </c>
      <c r="D149" s="9" t="str">
        <f aca="false">HYPERLINK("www.xal.cat/docs/protocol/P_PARTIC_MORA_LA_NOVA.pdf","Consulta")</f>
        <v>Consulta</v>
      </c>
      <c r="E149" s="10"/>
      <c r="F149" s="31"/>
      <c r="G149" s="31"/>
    </row>
    <row r="150" customFormat="false" ht="15.75" hidden="false" customHeight="true" outlineLevel="0" collapsed="false">
      <c r="A150" s="45" t="s">
        <v>425</v>
      </c>
      <c r="B150" s="46" t="s">
        <v>426</v>
      </c>
      <c r="C150" s="23" t="s">
        <v>427</v>
      </c>
      <c r="D150" s="14"/>
      <c r="E150" s="10"/>
      <c r="F150" s="31"/>
      <c r="G150" s="31"/>
    </row>
    <row r="151" customFormat="false" ht="15.75" hidden="false" customHeight="true" outlineLevel="0" collapsed="false">
      <c r="A151" s="50" t="s">
        <v>428</v>
      </c>
      <c r="B151" s="27" t="s">
        <v>429</v>
      </c>
      <c r="C151" s="28" t="s">
        <v>430</v>
      </c>
      <c r="D151" s="29" t="str">
        <f aca="false">HYPERLINK("www.xal.cat/docs/protocol/LIVE_FM.pdf","Consulta")</f>
        <v>Consulta</v>
      </c>
      <c r="E151" s="10"/>
      <c r="F151" s="31"/>
      <c r="G151" s="31"/>
    </row>
    <row r="152" customFormat="false" ht="15.75" hidden="false" customHeight="true" outlineLevel="0" collapsed="false">
      <c r="A152" s="45" t="s">
        <v>431</v>
      </c>
      <c r="B152" s="22" t="s">
        <v>432</v>
      </c>
      <c r="C152" s="23" t="s">
        <v>433</v>
      </c>
      <c r="D152" s="9" t="str">
        <f aca="false">HYPERLINK("www.xal.cat/docs/protocol/CANAL_TERRASSA_VALLES.pdf","Consulta")</f>
        <v>Consulta</v>
      </c>
      <c r="E152" s="10"/>
      <c r="F152" s="31"/>
      <c r="G152" s="31"/>
    </row>
    <row r="153" customFormat="false" ht="15.75" hidden="false" customHeight="true" outlineLevel="0" collapsed="false">
      <c r="A153" s="45" t="s">
        <v>434</v>
      </c>
      <c r="B153" s="46" t="s">
        <v>6</v>
      </c>
      <c r="C153" s="23" t="s">
        <v>7</v>
      </c>
      <c r="D153" s="9" t="str">
        <f aca="false">HYPERLINK("www.xal.cat/docs/protocol/ATV_ANDORRA_TV.pdf","Consulta")</f>
        <v>Consulta</v>
      </c>
      <c r="E153" s="10"/>
      <c r="F153" s="31"/>
      <c r="G153" s="31"/>
    </row>
    <row r="154" customFormat="false" ht="15.75" hidden="false" customHeight="true" outlineLevel="0" collapsed="false">
      <c r="A154" s="45" t="s">
        <v>435</v>
      </c>
      <c r="B154" s="46" t="s">
        <v>436</v>
      </c>
      <c r="C154" s="23" t="s">
        <v>437</v>
      </c>
      <c r="D154" s="9" t="str">
        <f aca="false">HYPERLINK("www.xal.cat/docs/protocol/RADIO_PALAFOLLS.pdf","Consulta")</f>
        <v>Consulta</v>
      </c>
      <c r="E154" s="10"/>
      <c r="F154" s="31"/>
      <c r="G154" s="31"/>
    </row>
    <row r="155" customFormat="false" ht="15.75" hidden="false" customHeight="true" outlineLevel="0" collapsed="false">
      <c r="A155" s="45" t="s">
        <v>438</v>
      </c>
      <c r="B155" s="46" t="s">
        <v>439</v>
      </c>
      <c r="C155" s="23" t="s">
        <v>440</v>
      </c>
      <c r="D155" s="9" t="str">
        <f aca="false">HYPERLINK("www.xal.cat/docs/protocol/RADIO_PALAMOS.pdf","Consulta")</f>
        <v>Consulta</v>
      </c>
      <c r="E155" s="10"/>
      <c r="F155" s="31"/>
      <c r="G155" s="31"/>
    </row>
    <row r="156" customFormat="false" ht="15.75" hidden="false" customHeight="true" outlineLevel="0" collapsed="false">
      <c r="A156" s="45" t="s">
        <v>441</v>
      </c>
      <c r="B156" s="46" t="s">
        <v>442</v>
      </c>
      <c r="C156" s="23" t="s">
        <v>443</v>
      </c>
      <c r="D156" s="14"/>
      <c r="E156" s="10"/>
      <c r="F156" s="31"/>
      <c r="G156" s="31"/>
    </row>
    <row r="157" customFormat="false" ht="15.75" hidden="false" customHeight="true" outlineLevel="0" collapsed="false">
      <c r="A157" s="45" t="s">
        <v>444</v>
      </c>
      <c r="B157" s="46" t="s">
        <v>445</v>
      </c>
      <c r="C157" s="23" t="s">
        <v>446</v>
      </c>
      <c r="D157" s="9" t="str">
        <f aca="false">HYPERLINK("www.xal.cat/docs/protocol/P_PARTICULAR_PINEDA.pdf","Consulta")</f>
        <v>Consulta</v>
      </c>
      <c r="E157" s="10"/>
      <c r="F157" s="31"/>
      <c r="G157" s="31"/>
    </row>
    <row r="158" customFormat="false" ht="15.75" hidden="false" customHeight="true" outlineLevel="0" collapsed="false">
      <c r="A158" s="45" t="s">
        <v>447</v>
      </c>
      <c r="B158" s="46" t="s">
        <v>448</v>
      </c>
      <c r="C158" s="23" t="s">
        <v>449</v>
      </c>
      <c r="D158" s="9" t="str">
        <f aca="false">HYPERLINK("www.xal.cat/docs/protocol/RADIO_PISTA.pdf","Consulta")</f>
        <v>Consulta</v>
      </c>
      <c r="E158" s="10"/>
      <c r="F158" s="31"/>
      <c r="G158" s="31"/>
    </row>
    <row r="159" customFormat="false" ht="15.75" hidden="false" customHeight="true" outlineLevel="0" collapsed="false">
      <c r="A159" s="45" t="s">
        <v>450</v>
      </c>
      <c r="B159" s="46" t="s">
        <v>451</v>
      </c>
      <c r="C159" s="23" t="s">
        <v>452</v>
      </c>
      <c r="D159" s="9" t="str">
        <f aca="false">HYPERLINK("www.xal.cat/docs/protocol/P_PARTIC_MOLLERUSA_LERINFORM.pdf","Consulta")</f>
        <v>Consulta</v>
      </c>
      <c r="E159" s="10"/>
      <c r="F159" s="31"/>
      <c r="G159" s="31"/>
    </row>
    <row r="160" customFormat="false" ht="15.75" hidden="false" customHeight="true" outlineLevel="0" collapsed="false">
      <c r="A160" s="45" t="s">
        <v>453</v>
      </c>
      <c r="B160" s="46" t="s">
        <v>454</v>
      </c>
      <c r="C160" s="23" t="s">
        <v>455</v>
      </c>
      <c r="D160" s="9" t="str">
        <f aca="false">HYPERLINK("www.xal.cat/docs/protocol/P_PARTIC_PUIG_REIG.pdf","Consulta")</f>
        <v>Consulta</v>
      </c>
      <c r="E160" s="10"/>
      <c r="F160" s="31"/>
      <c r="G160" s="31"/>
    </row>
    <row r="161" customFormat="false" ht="15.75" hidden="false" customHeight="true" outlineLevel="0" collapsed="false">
      <c r="A161" s="45" t="s">
        <v>456</v>
      </c>
      <c r="B161" s="46" t="s">
        <v>457</v>
      </c>
      <c r="C161" s="23" t="s">
        <v>458</v>
      </c>
      <c r="D161" s="9" t="str">
        <f aca="false">HYPERLINK("www.xal.cat/docs/protocol/P_PARTIC_RADIO_RAPITA.pdf","Consulta")</f>
        <v>Consulta</v>
      </c>
      <c r="E161" s="10"/>
      <c r="F161" s="31"/>
      <c r="G161" s="31"/>
    </row>
    <row r="162" customFormat="false" ht="15.75" hidden="false" customHeight="true" outlineLevel="0" collapsed="false">
      <c r="A162" s="45" t="s">
        <v>459</v>
      </c>
      <c r="B162" s="46" t="s">
        <v>460</v>
      </c>
      <c r="C162" s="23" t="s">
        <v>461</v>
      </c>
      <c r="D162" s="14"/>
      <c r="E162" s="10"/>
      <c r="F162" s="31"/>
      <c r="G162" s="31"/>
    </row>
    <row r="163" customFormat="false" ht="15.75" hidden="false" customHeight="true" outlineLevel="0" collapsed="false">
      <c r="A163" s="45" t="s">
        <v>462</v>
      </c>
      <c r="B163" s="46" t="s">
        <v>463</v>
      </c>
      <c r="C163" s="23" t="s">
        <v>464</v>
      </c>
      <c r="D163" s="9" t="str">
        <f aca="false">HYPERLINK("www.xal.cat/docs/protocol/RADIO_ROSELLO.pdf","Consulta")</f>
        <v>Consulta</v>
      </c>
      <c r="E163" s="10"/>
      <c r="F163" s="31"/>
      <c r="G163" s="31"/>
    </row>
    <row r="164" customFormat="false" ht="15.75" hidden="false" customHeight="true" outlineLevel="0" collapsed="false">
      <c r="A164" s="45" t="s">
        <v>465</v>
      </c>
      <c r="B164" s="46" t="s">
        <v>466</v>
      </c>
      <c r="C164" s="23" t="s">
        <v>467</v>
      </c>
      <c r="D164" s="9" t="str">
        <f aca="false">HYPERLINK("www.xal.cat/docs/protocol/RADIO_SABADELL.pdf","Consulta")</f>
        <v>Consulta</v>
      </c>
      <c r="E164" s="10"/>
      <c r="F164" s="31"/>
      <c r="G164" s="31"/>
    </row>
    <row r="165" customFormat="false" ht="15.75" hidden="false" customHeight="true" outlineLevel="0" collapsed="false">
      <c r="A165" s="45" t="s">
        <v>468</v>
      </c>
      <c r="B165" s="46" t="s">
        <v>469</v>
      </c>
      <c r="C165" s="23" t="s">
        <v>470</v>
      </c>
      <c r="D165" s="9" t="str">
        <f aca="false">HYPERLINK("www.xal.cat/docs/protocol/RADIO_SALLENT.pdf","Consulta")</f>
        <v>Consulta</v>
      </c>
      <c r="E165" s="10"/>
      <c r="F165" s="31"/>
      <c r="G165" s="31"/>
    </row>
    <row r="166" customFormat="false" ht="15.75" hidden="false" customHeight="true" outlineLevel="0" collapsed="false">
      <c r="A166" s="45" t="s">
        <v>471</v>
      </c>
      <c r="B166" s="46" t="s">
        <v>472</v>
      </c>
      <c r="C166" s="23" t="s">
        <v>473</v>
      </c>
      <c r="D166" s="9" t="str">
        <f aca="false">HYPERLINK("www.xal.cat/docs/protocol/RADIO_ST_ANDREU.pdf","Consulta")</f>
        <v>Consulta</v>
      </c>
      <c r="E166" s="10"/>
      <c r="F166" s="31"/>
      <c r="G166" s="31"/>
    </row>
    <row r="167" customFormat="false" ht="15.75" hidden="false" customHeight="true" outlineLevel="0" collapsed="false">
      <c r="A167" s="45" t="s">
        <v>474</v>
      </c>
      <c r="B167" s="46" t="s">
        <v>475</v>
      </c>
      <c r="C167" s="23" t="s">
        <v>476</v>
      </c>
      <c r="D167" s="14"/>
      <c r="E167" s="10"/>
      <c r="F167" s="31"/>
      <c r="G167" s="31"/>
    </row>
    <row r="168" customFormat="false" ht="15.75" hidden="false" customHeight="true" outlineLevel="0" collapsed="false">
      <c r="A168" s="45" t="s">
        <v>477</v>
      </c>
      <c r="B168" s="22" t="s">
        <v>133</v>
      </c>
      <c r="C168" s="23" t="s">
        <v>134</v>
      </c>
      <c r="D168" s="9" t="str">
        <f aca="false">HYPERLINK("www.xal.cat/docs/protocol/TV10_ST_ESTEVE.pdf","Consulta")</f>
        <v>Consulta</v>
      </c>
      <c r="E168" s="10"/>
      <c r="F168" s="31"/>
      <c r="G168" s="31"/>
    </row>
    <row r="169" customFormat="false" ht="15.75" hidden="false" customHeight="true" outlineLevel="0" collapsed="false">
      <c r="A169" s="45" t="s">
        <v>478</v>
      </c>
      <c r="B169" s="46" t="s">
        <v>479</v>
      </c>
      <c r="C169" s="23" t="s">
        <v>480</v>
      </c>
      <c r="D169" s="9" t="str">
        <f aca="false">HYPERLINK("www.xal.cat/docs/protocol/RADIO_ST_FELIU.pdf","Consulta")</f>
        <v>Consulta</v>
      </c>
      <c r="E169" s="10"/>
      <c r="F169" s="31"/>
      <c r="G169" s="31"/>
    </row>
    <row r="170" customFormat="false" ht="15.75" hidden="false" customHeight="true" outlineLevel="0" collapsed="false">
      <c r="A170" s="45" t="s">
        <v>481</v>
      </c>
      <c r="B170" s="46" t="s">
        <v>482</v>
      </c>
      <c r="C170" s="23" t="s">
        <v>483</v>
      </c>
      <c r="D170" s="9" t="str">
        <f aca="false">HYPERLINK("www.xal.cat/docs/protocol/RADIO_ST_FRUITOS.pdf","Consulta")</f>
        <v>Consulta</v>
      </c>
      <c r="E170" s="10"/>
      <c r="F170" s="31"/>
      <c r="G170" s="31"/>
    </row>
    <row r="171" customFormat="false" ht="15.75" hidden="false" customHeight="true" outlineLevel="0" collapsed="false">
      <c r="A171" s="45" t="s">
        <v>484</v>
      </c>
      <c r="B171" s="46" t="s">
        <v>485</v>
      </c>
      <c r="C171" s="23" t="s">
        <v>486</v>
      </c>
      <c r="D171" s="9" t="str">
        <f aca="false">HYPERLINK("www.xal.cat/docs/protocol/P_PARTIC_St_Gregori.pdf","Consulta")</f>
        <v>Consulta</v>
      </c>
      <c r="E171" s="10"/>
      <c r="F171" s="31"/>
      <c r="G171" s="31"/>
    </row>
    <row r="172" customFormat="false" ht="15.75" hidden="false" customHeight="true" outlineLevel="0" collapsed="false">
      <c r="A172" s="45" t="s">
        <v>487</v>
      </c>
      <c r="B172" s="46" t="s">
        <v>488</v>
      </c>
      <c r="C172" s="23" t="s">
        <v>489</v>
      </c>
      <c r="D172" s="9" t="str">
        <f aca="false">HYPERLINK("www.xal.cat/docs/protocol/RADIO_ST_HILARI.pdf","Consulta")</f>
        <v>Consulta</v>
      </c>
      <c r="E172" s="10"/>
      <c r="F172" s="31"/>
      <c r="G172" s="31"/>
    </row>
    <row r="173" customFormat="false" ht="15.75" hidden="false" customHeight="true" outlineLevel="0" collapsed="false">
      <c r="A173" s="45" t="s">
        <v>490</v>
      </c>
      <c r="B173" s="46" t="s">
        <v>491</v>
      </c>
      <c r="C173" s="23" t="s">
        <v>492</v>
      </c>
      <c r="D173" s="9" t="str">
        <f aca="false">HYPERLINK("www.xal.cat/docs/protocol/RADIO_ST_JOAN.pdf","Consulta")</f>
        <v>Consulta</v>
      </c>
      <c r="E173" s="10"/>
      <c r="F173" s="31"/>
      <c r="G173" s="31"/>
    </row>
    <row r="174" customFormat="false" ht="15.75" hidden="false" customHeight="true" outlineLevel="0" collapsed="false">
      <c r="A174" s="45" t="s">
        <v>493</v>
      </c>
      <c r="B174" s="46" t="s">
        <v>494</v>
      </c>
      <c r="C174" s="23" t="s">
        <v>495</v>
      </c>
      <c r="D174" s="9" t="str">
        <f aca="false">HYPERLINK("www.xal.cat/docs/protocol/RADIO_ST_SADURNI.pdf","Consulta")</f>
        <v>Consulta</v>
      </c>
      <c r="E174" s="10"/>
      <c r="F174" s="31"/>
      <c r="G174" s="31"/>
    </row>
    <row r="175" customFormat="false" ht="15.75" hidden="false" customHeight="true" outlineLevel="0" collapsed="false">
      <c r="A175" s="45" t="s">
        <v>496</v>
      </c>
      <c r="B175" s="46" t="s">
        <v>497</v>
      </c>
      <c r="C175" s="23" t="s">
        <v>498</v>
      </c>
      <c r="D175" s="9" t="str">
        <f aca="false">HYPERLINK("www.xal.cat/docs/protocol/RADIO_ST_VICENC.pdf","Consulta")</f>
        <v>Consulta</v>
      </c>
      <c r="E175" s="10"/>
      <c r="F175" s="31"/>
      <c r="G175" s="31"/>
    </row>
    <row r="176" customFormat="false" ht="15.75" hidden="false" customHeight="true" outlineLevel="0" collapsed="false">
      <c r="A176" s="45" t="s">
        <v>499</v>
      </c>
      <c r="B176" s="46" t="s">
        <v>500</v>
      </c>
      <c r="C176" s="23" t="s">
        <v>501</v>
      </c>
      <c r="D176" s="9" t="str">
        <f aca="false">HYPERLINK("www.xal.cat/docs/protocol/RADIO_SANTPEDOR.pdf","Consulta")</f>
        <v>Consulta</v>
      </c>
      <c r="E176" s="10"/>
      <c r="F176" s="31"/>
      <c r="G176" s="31"/>
    </row>
    <row r="177" customFormat="false" ht="15.75" hidden="false" customHeight="true" outlineLevel="0" collapsed="false">
      <c r="A177" s="45" t="s">
        <v>502</v>
      </c>
      <c r="B177" s="46" t="s">
        <v>503</v>
      </c>
      <c r="C177" s="23" t="s">
        <v>504</v>
      </c>
      <c r="D177" s="9" t="str">
        <f aca="false">HYPERLINK("www.xal.cat/docs/protocol/RADIO_SANTVI.pdf","Consulta")</f>
        <v>Consulta</v>
      </c>
      <c r="E177" s="10"/>
      <c r="F177" s="31"/>
      <c r="G177" s="31"/>
    </row>
    <row r="178" customFormat="false" ht="15.75" hidden="false" customHeight="true" outlineLevel="0" collapsed="false">
      <c r="A178" s="45" t="s">
        <v>505</v>
      </c>
      <c r="B178" s="46" t="s">
        <v>506</v>
      </c>
      <c r="C178" s="23" t="s">
        <v>507</v>
      </c>
      <c r="D178" s="53"/>
      <c r="E178" s="10"/>
      <c r="F178" s="31"/>
      <c r="G178" s="31"/>
    </row>
    <row r="179" customFormat="false" ht="15.75" hidden="false" customHeight="true" outlineLevel="0" collapsed="false">
      <c r="A179" s="45" t="s">
        <v>508</v>
      </c>
      <c r="B179" s="46" t="s">
        <v>509</v>
      </c>
      <c r="C179" s="23" t="s">
        <v>510</v>
      </c>
      <c r="D179" s="53"/>
      <c r="E179" s="10"/>
      <c r="F179" s="31"/>
      <c r="G179" s="31"/>
    </row>
    <row r="180" customFormat="false" ht="15.75" hidden="false" customHeight="true" outlineLevel="0" collapsed="false">
      <c r="A180" s="45" t="s">
        <v>511</v>
      </c>
      <c r="B180" s="46" t="s">
        <v>512</v>
      </c>
      <c r="C180" s="23" t="s">
        <v>513</v>
      </c>
      <c r="D180" s="9" t="str">
        <f aca="false">HYPERLINK("www.xal.cat/docs/protocol/RADIO_SILENCI.pdf","Consulta")</f>
        <v>Consulta</v>
      </c>
      <c r="E180" s="10"/>
      <c r="F180" s="31"/>
      <c r="G180" s="31"/>
    </row>
    <row r="181" customFormat="false" ht="15.75" hidden="false" customHeight="true" outlineLevel="0" collapsed="false">
      <c r="A181" s="45" t="s">
        <v>514</v>
      </c>
      <c r="B181" s="46" t="s">
        <v>515</v>
      </c>
      <c r="C181" s="23" t="s">
        <v>516</v>
      </c>
      <c r="D181" s="9" t="str">
        <f aca="false">HYPERLINK("www.xal.cat/docs/protocol/P_PARTIC_AGRAMUNT.pdf","Consulta")</f>
        <v>Consulta</v>
      </c>
      <c r="E181" s="10"/>
      <c r="F181" s="31"/>
      <c r="G181" s="31"/>
    </row>
    <row r="182" customFormat="false" ht="15.75" hidden="false" customHeight="true" outlineLevel="0" collapsed="false">
      <c r="A182" s="45" t="s">
        <v>517</v>
      </c>
      <c r="B182" s="46" t="s">
        <v>518</v>
      </c>
      <c r="C182" s="23" t="s">
        <v>519</v>
      </c>
      <c r="D182" s="9" t="str">
        <f aca="false">HYPERLINK("www.xal.cat/docs/protocol/P_PARTIC_TARADELL.pdf","Consulta")</f>
        <v>Consulta</v>
      </c>
      <c r="E182" s="10"/>
      <c r="F182" s="31"/>
      <c r="G182" s="31"/>
    </row>
    <row r="183" customFormat="false" ht="15.75" hidden="false" customHeight="true" outlineLevel="0" collapsed="false">
      <c r="A183" s="45" t="s">
        <v>520</v>
      </c>
      <c r="B183" s="46" t="s">
        <v>521</v>
      </c>
      <c r="C183" s="23" t="s">
        <v>522</v>
      </c>
      <c r="D183" s="9" t="str">
        <f aca="false">HYPERLINK("www.xal.cat/docs/protocol/RADIO_TARREGA.pdf","Consulta")</f>
        <v>Consulta</v>
      </c>
      <c r="E183" s="10"/>
      <c r="F183" s="31"/>
      <c r="G183" s="31"/>
    </row>
    <row r="184" customFormat="false" ht="15.75" hidden="false" customHeight="true" outlineLevel="0" collapsed="false">
      <c r="A184" s="45" t="s">
        <v>523</v>
      </c>
      <c r="B184" s="46" t="s">
        <v>524</v>
      </c>
      <c r="C184" s="23" t="s">
        <v>525</v>
      </c>
      <c r="D184" s="9" t="str">
        <f aca="false">HYPERLINK("www.xal.cat/docs/protocol/RADIO_TORDERA.pdf","Consulta")</f>
        <v>Consulta</v>
      </c>
      <c r="E184" s="10"/>
      <c r="F184" s="31"/>
      <c r="G184" s="31"/>
    </row>
    <row r="185" customFormat="false" ht="15.75" hidden="false" customHeight="true" outlineLevel="0" collapsed="false">
      <c r="A185" s="45" t="s">
        <v>526</v>
      </c>
      <c r="B185" s="46" t="s">
        <v>527</v>
      </c>
      <c r="C185" s="23" t="s">
        <v>528</v>
      </c>
      <c r="D185" s="9" t="str">
        <f aca="false">HYPERLINK("www.xal.cat/docs/protocol/RADIO_TORTOSA.pdf","Consulta")</f>
        <v>Consulta</v>
      </c>
      <c r="E185" s="10"/>
      <c r="F185" s="31"/>
      <c r="G185" s="31"/>
    </row>
    <row r="186" customFormat="false" ht="15.75" hidden="false" customHeight="true" outlineLevel="0" collapsed="false">
      <c r="A186" s="45" t="s">
        <v>529</v>
      </c>
      <c r="B186" s="46" t="s">
        <v>530</v>
      </c>
      <c r="C186" s="23" t="s">
        <v>531</v>
      </c>
      <c r="D186" s="9" t="str">
        <f aca="false">HYPERLINK("www.xal.cat/docs/protocol/RADIO_TOSSA.pdf","Consulta")</f>
        <v>Consulta</v>
      </c>
      <c r="E186" s="10"/>
      <c r="F186" s="31"/>
      <c r="G186" s="31"/>
    </row>
    <row r="187" customFormat="false" ht="15.75" hidden="false" customHeight="true" outlineLevel="0" collapsed="false">
      <c r="A187" s="45" t="s">
        <v>532</v>
      </c>
      <c r="B187" s="46" t="s">
        <v>533</v>
      </c>
      <c r="C187" s="23" t="s">
        <v>534</v>
      </c>
      <c r="D187" s="9" t="str">
        <f aca="false">HYPERLINK("www.xal.cat/docs/protocol/P_PARTIC_RADIO_TREMP.pdf","Consulta")</f>
        <v>Consulta</v>
      </c>
      <c r="E187" s="10"/>
      <c r="F187" s="31"/>
      <c r="G187" s="31"/>
    </row>
    <row r="188" customFormat="false" ht="15.75" hidden="false" customHeight="true" outlineLevel="0" collapsed="false">
      <c r="A188" s="45" t="s">
        <v>535</v>
      </c>
      <c r="B188" s="46" t="s">
        <v>536</v>
      </c>
      <c r="C188" s="23" t="s">
        <v>537</v>
      </c>
      <c r="D188" s="9" t="str">
        <f aca="false">HYPERLINK("www.xal.cat/docs/protocol/P_PARTIC_VALLROMANES.pdf","Consulta")</f>
        <v>Consulta</v>
      </c>
      <c r="E188" s="10"/>
      <c r="F188" s="31"/>
      <c r="G188" s="31"/>
    </row>
    <row r="189" customFormat="false" ht="15.75" hidden="false" customHeight="true" outlineLevel="0" collapsed="false">
      <c r="A189" s="45" t="s">
        <v>538</v>
      </c>
      <c r="B189" s="46" t="s">
        <v>539</v>
      </c>
      <c r="C189" s="23" t="s">
        <v>540</v>
      </c>
      <c r="D189" s="9" t="str">
        <f aca="false">HYPERLINK("www.xal.cat/docs/protocol/RADIO_VIC.pdf","Consulta")</f>
        <v>Consulta</v>
      </c>
      <c r="E189" s="10"/>
      <c r="F189" s="31"/>
      <c r="G189" s="31"/>
    </row>
    <row r="190" customFormat="false" ht="15.75" hidden="false" customHeight="true" outlineLevel="0" collapsed="false">
      <c r="A190" s="45" t="s">
        <v>541</v>
      </c>
      <c r="B190" s="22" t="s">
        <v>542</v>
      </c>
      <c r="C190" s="23" t="s">
        <v>543</v>
      </c>
      <c r="D190" s="14"/>
      <c r="E190" s="10"/>
      <c r="F190" s="31"/>
      <c r="G190" s="31"/>
    </row>
    <row r="191" customFormat="false" ht="15.75" hidden="false" customHeight="true" outlineLevel="0" collapsed="false">
      <c r="A191" s="45" t="s">
        <v>544</v>
      </c>
      <c r="B191" s="46" t="s">
        <v>545</v>
      </c>
      <c r="C191" s="23" t="s">
        <v>546</v>
      </c>
      <c r="D191" s="9" t="str">
        <f aca="false">HYPERLINK("http://www.xal.cat/docs/protocol/RADIO_VILAFANT.pdf","Consulta")</f>
        <v>Consulta</v>
      </c>
      <c r="E191" s="10"/>
      <c r="F191" s="31"/>
      <c r="G191" s="31"/>
    </row>
    <row r="192" customFormat="false" ht="15.75" hidden="false" customHeight="true" outlineLevel="0" collapsed="false">
      <c r="A192" s="45" t="s">
        <v>547</v>
      </c>
      <c r="B192" s="22" t="s">
        <v>548</v>
      </c>
      <c r="C192" s="23" t="s">
        <v>549</v>
      </c>
      <c r="D192" s="9" t="str">
        <f aca="false">HYPERLINK("www.xal.cat/docs/protocol/RADIO_VILA_SACRA.pdf","Consulta")</f>
        <v>Consulta</v>
      </c>
      <c r="E192" s="10"/>
      <c r="F192" s="31"/>
      <c r="G192" s="31"/>
    </row>
    <row r="193" customFormat="false" ht="15.75" hidden="false" customHeight="true" outlineLevel="0" collapsed="false">
      <c r="A193" s="45" t="s">
        <v>550</v>
      </c>
      <c r="B193" s="7" t="s">
        <v>551</v>
      </c>
      <c r="C193" s="23" t="s">
        <v>93</v>
      </c>
      <c r="D193" s="9" t="str">
        <f aca="false">HYPERLINK("www.xal.cat/docs/protocol/PENEDES_TV.pdf","Consulta")</f>
        <v>Consulta</v>
      </c>
      <c r="E193" s="10"/>
      <c r="F193" s="31"/>
      <c r="G193" s="31"/>
    </row>
    <row r="194" customFormat="false" ht="15.75" hidden="false" customHeight="true" outlineLevel="0" collapsed="false">
      <c r="A194" s="45" t="s">
        <v>552</v>
      </c>
      <c r="B194" s="46" t="s">
        <v>553</v>
      </c>
      <c r="C194" s="23" t="s">
        <v>554</v>
      </c>
      <c r="D194" s="9" t="str">
        <f aca="false">HYPERLINK("RADIO_VILASSAR_DE_DALT.pdf","Consulta")</f>
        <v>Consulta</v>
      </c>
      <c r="E194" s="10"/>
      <c r="F194" s="31"/>
      <c r="G194" s="31"/>
    </row>
    <row r="195" customFormat="false" ht="15.75" hidden="false" customHeight="true" outlineLevel="0" collapsed="false">
      <c r="A195" s="45" t="s">
        <v>555</v>
      </c>
      <c r="B195" s="46" t="s">
        <v>556</v>
      </c>
      <c r="C195" s="23" t="s">
        <v>557</v>
      </c>
      <c r="D195" s="9" t="str">
        <f aca="false">HYPERLINK("www.xal.cat/docs/protocol/RADIO_VITAMENIA.pdf","Consulta")</f>
        <v>Consulta</v>
      </c>
      <c r="E195" s="10"/>
      <c r="F195" s="31"/>
      <c r="G195" s="31"/>
    </row>
    <row r="196" customFormat="false" ht="15.75" hidden="false" customHeight="true" outlineLevel="0" collapsed="false">
      <c r="A196" s="45" t="s">
        <v>558</v>
      </c>
      <c r="B196" s="22" t="s">
        <v>559</v>
      </c>
      <c r="C196" s="23" t="s">
        <v>560</v>
      </c>
      <c r="D196" s="9" t="str">
        <f aca="false">HYPERLINK("www.xal.cat/docs/protocol/RADIO_VOLTREGA.pdf","Consulta")</f>
        <v>Consulta</v>
      </c>
      <c r="E196" s="10"/>
      <c r="F196" s="31"/>
      <c r="G196" s="31"/>
    </row>
    <row r="197" customFormat="false" ht="15.75" hidden="false" customHeight="true" outlineLevel="0" collapsed="false">
      <c r="A197" s="45" t="s">
        <v>561</v>
      </c>
      <c r="B197" s="46" t="s">
        <v>562</v>
      </c>
      <c r="C197" s="23" t="s">
        <v>563</v>
      </c>
      <c r="D197" s="9" t="str">
        <f aca="false">HYPERLINK("www.xal.cat/docs/protocol/RODA_DE_BERA.pdf","Consulta")</f>
        <v>Consulta</v>
      </c>
      <c r="E197" s="10"/>
      <c r="F197" s="31"/>
      <c r="G197" s="31"/>
    </row>
    <row r="198" customFormat="false" ht="15.75" hidden="false" customHeight="true" outlineLevel="0" collapsed="false">
      <c r="A198" s="45" t="s">
        <v>564</v>
      </c>
      <c r="B198" s="22" t="s">
        <v>565</v>
      </c>
      <c r="C198" s="23" t="s">
        <v>566</v>
      </c>
      <c r="D198" s="14"/>
      <c r="E198" s="10"/>
      <c r="F198" s="31"/>
      <c r="G198" s="31"/>
    </row>
    <row r="199" customFormat="false" ht="15.75" hidden="false" customHeight="true" outlineLevel="0" collapsed="false">
      <c r="A199" s="45" t="s">
        <v>567</v>
      </c>
      <c r="B199" s="46" t="s">
        <v>568</v>
      </c>
      <c r="C199" s="23" t="s">
        <v>569</v>
      </c>
      <c r="D199" s="9" t="str">
        <f aca="false">HYPERLINK("www.xal.cat/docs/protocol/SELVA_FM.pdf","Consulta")</f>
        <v>Consulta</v>
      </c>
      <c r="E199" s="10"/>
      <c r="F199" s="31"/>
      <c r="G199" s="31"/>
    </row>
    <row r="200" customFormat="false" ht="15.75" hidden="false" customHeight="true" outlineLevel="0" collapsed="false">
      <c r="A200" s="45" t="s">
        <v>570</v>
      </c>
      <c r="B200" s="22" t="s">
        <v>571</v>
      </c>
      <c r="C200" s="23" t="s">
        <v>572</v>
      </c>
      <c r="D200" s="9" t="str">
        <f aca="false">HYPERLINK("www.xal.cat/docs/protocol/SOLSONA_FM.pdf","Consulta")</f>
        <v>Consulta</v>
      </c>
      <c r="E200" s="10"/>
      <c r="F200" s="31"/>
      <c r="G200" s="31"/>
    </row>
    <row r="201" customFormat="false" ht="15.75" hidden="false" customHeight="true" outlineLevel="0" collapsed="false">
      <c r="A201" s="50" t="s">
        <v>573</v>
      </c>
      <c r="B201" s="27" t="s">
        <v>574</v>
      </c>
      <c r="C201" s="28" t="s">
        <v>575</v>
      </c>
      <c r="D201" s="9" t="str">
        <f aca="false">HYPERLINK("www.xal.cat/docs/protocol/SOLSONA_FM.pdf","Consulta")</f>
        <v>Consulta</v>
      </c>
      <c r="E201" s="10"/>
      <c r="F201" s="31"/>
      <c r="G201" s="31"/>
    </row>
    <row r="202" customFormat="false" ht="15.75" hidden="false" customHeight="true" outlineLevel="0" collapsed="false">
      <c r="A202" s="45" t="s">
        <v>576</v>
      </c>
      <c r="B202" s="22" t="s">
        <v>577</v>
      </c>
      <c r="C202" s="23" t="s">
        <v>578</v>
      </c>
      <c r="D202" s="9" t="str">
        <f aca="false">HYPERLINK("www.xal.cat/docs/protocol/P_PARTIC_UA1_LLEIDA.pdf","Consulta")</f>
        <v>Consulta</v>
      </c>
      <c r="E202" s="10"/>
      <c r="F202" s="31"/>
      <c r="G202" s="31"/>
    </row>
    <row r="203" customFormat="false" ht="15.75" hidden="false" customHeight="true" outlineLevel="0" collapsed="false">
      <c r="A203" s="45" t="s">
        <v>579</v>
      </c>
      <c r="B203" s="22" t="s">
        <v>580</v>
      </c>
      <c r="C203" s="23" t="s">
        <v>581</v>
      </c>
      <c r="D203" s="9" t="str">
        <f aca="false">HYPERLINK("www.xal.cat/docs/protocol/VACARISSES_RADIO.pdf","Consulta")</f>
        <v>Consulta</v>
      </c>
      <c r="E203" s="10"/>
      <c r="F203" s="31"/>
      <c r="G203" s="31"/>
    </row>
    <row r="204" customFormat="false" ht="15.75" hidden="false" customHeight="true" outlineLevel="0" collapsed="false">
      <c r="A204" s="45" t="s">
        <v>582</v>
      </c>
      <c r="B204" s="22" t="s">
        <v>583</v>
      </c>
      <c r="C204" s="23" t="s">
        <v>584</v>
      </c>
      <c r="D204" s="9" t="str">
        <f aca="false">HYPERLINK("www.xal.cat/docs/protocol/VILASSAR_RADIO.pdf","Consulta")</f>
        <v>Consulta</v>
      </c>
      <c r="E204" s="10"/>
      <c r="F204" s="31"/>
      <c r="G204" s="31"/>
    </row>
    <row r="205" customFormat="false" ht="15.75" hidden="false" customHeight="true" outlineLevel="0" collapsed="false">
      <c r="E205" s="10"/>
      <c r="F205" s="31"/>
      <c r="G205" s="31"/>
    </row>
    <row r="206" customFormat="false" ht="15.75" hidden="false" customHeight="true" outlineLevel="0" collapsed="false">
      <c r="E206" s="10"/>
      <c r="F206" s="31"/>
      <c r="G206" s="31"/>
    </row>
    <row r="207" customFormat="false" ht="15.75" hidden="false" customHeight="true" outlineLevel="0" collapsed="false">
      <c r="E207" s="10"/>
      <c r="F207" s="31"/>
      <c r="G207" s="31"/>
    </row>
    <row r="208" customFormat="false" ht="15.75" hidden="false" customHeight="true" outlineLevel="0" collapsed="false">
      <c r="E208" s="10"/>
      <c r="F208" s="31"/>
      <c r="G208" s="31"/>
    </row>
    <row r="209" customFormat="false" ht="15.75" hidden="false" customHeight="true" outlineLevel="0" collapsed="false">
      <c r="E209" s="10"/>
      <c r="F209" s="31"/>
      <c r="G209" s="31"/>
    </row>
    <row r="210" customFormat="false" ht="15.75" hidden="false" customHeight="true" outlineLevel="0" collapsed="false">
      <c r="E210" s="10"/>
      <c r="F210" s="31"/>
      <c r="G210" s="31"/>
    </row>
    <row r="211" customFormat="false" ht="15.75" hidden="false" customHeight="true" outlineLevel="0" collapsed="false">
      <c r="E211" s="10"/>
      <c r="F211" s="31"/>
      <c r="G211" s="31"/>
    </row>
    <row r="212" customFormat="false" ht="15.75" hidden="false" customHeight="true" outlineLevel="0" collapsed="false">
      <c r="E212" s="10"/>
      <c r="F212" s="31"/>
      <c r="G212" s="31"/>
    </row>
    <row r="213" customFormat="false" ht="15.75" hidden="false" customHeight="true" outlineLevel="0" collapsed="false">
      <c r="E213" s="10"/>
      <c r="F213" s="31"/>
      <c r="G213" s="31"/>
    </row>
    <row r="214" customFormat="false" ht="15.75" hidden="false" customHeight="true" outlineLevel="0" collapsed="false">
      <c r="E214" s="10"/>
      <c r="F214" s="31"/>
      <c r="G214" s="31"/>
    </row>
    <row r="215" customFormat="false" ht="15.75" hidden="false" customHeight="true" outlineLevel="0" collapsed="false">
      <c r="E215" s="10"/>
      <c r="F215" s="31"/>
      <c r="G215" s="31"/>
    </row>
    <row r="216" customFormat="false" ht="15.75" hidden="false" customHeight="true" outlineLevel="0" collapsed="false">
      <c r="E216" s="10"/>
      <c r="F216" s="31"/>
      <c r="G216" s="31"/>
    </row>
    <row r="217" customFormat="false" ht="15.75" hidden="false" customHeight="true" outlineLevel="0" collapsed="false">
      <c r="E217" s="10"/>
      <c r="F217" s="31"/>
      <c r="G217" s="31"/>
    </row>
    <row r="218" customFormat="false" ht="15.75" hidden="false" customHeight="true" outlineLevel="0" collapsed="false">
      <c r="E218" s="10"/>
      <c r="F218" s="31"/>
      <c r="G218" s="31"/>
    </row>
    <row r="219" customFormat="false" ht="15.75" hidden="false" customHeight="true" outlineLevel="0" collapsed="false">
      <c r="E219" s="10"/>
      <c r="F219" s="31"/>
      <c r="G219" s="31"/>
    </row>
    <row r="220" customFormat="false" ht="15.75" hidden="false" customHeight="true" outlineLevel="0" collapsed="false">
      <c r="E220" s="10"/>
      <c r="F220" s="31"/>
      <c r="G220" s="31"/>
    </row>
    <row r="221" customFormat="false" ht="15.75" hidden="false" customHeight="true" outlineLevel="0" collapsed="false">
      <c r="E221" s="10"/>
      <c r="F221" s="31"/>
      <c r="G221" s="31"/>
    </row>
    <row r="222" customFormat="false" ht="15.75" hidden="false" customHeight="true" outlineLevel="0" collapsed="false">
      <c r="E222" s="10"/>
    </row>
    <row r="223" customFormat="false" ht="15.75" hidden="false" customHeight="true" outlineLevel="0" collapsed="false">
      <c r="E223" s="10"/>
    </row>
    <row r="224" customFormat="false" ht="15.75" hidden="false" customHeight="true" outlineLevel="0" collapsed="false">
      <c r="E224" s="10"/>
    </row>
    <row r="225" customFormat="false" ht="15.75" hidden="false" customHeight="true" outlineLevel="0" collapsed="false">
      <c r="E225" s="10"/>
    </row>
    <row r="226" customFormat="false" ht="15.75" hidden="false" customHeight="true" outlineLevel="0" collapsed="false">
      <c r="E226" s="10"/>
    </row>
    <row r="227" customFormat="false" ht="15.75" hidden="false" customHeight="true" outlineLevel="0" collapsed="false">
      <c r="E227" s="10"/>
    </row>
    <row r="228" customFormat="false" ht="15.75" hidden="false" customHeight="true" outlineLevel="0" collapsed="false">
      <c r="E228" s="10"/>
    </row>
    <row r="229" customFormat="false" ht="15.75" hidden="false" customHeight="true" outlineLevel="0" collapsed="false">
      <c r="E229" s="10"/>
    </row>
    <row r="230" customFormat="false" ht="15.75" hidden="false" customHeight="true" outlineLevel="0" collapsed="false">
      <c r="E230" s="10"/>
    </row>
    <row r="231" customFormat="false" ht="15.75" hidden="false" customHeight="true" outlineLevel="0" collapsed="false">
      <c r="E231" s="10"/>
    </row>
    <row r="232" customFormat="false" ht="15.75" hidden="false" customHeight="true" outlineLevel="0" collapsed="false">
      <c r="E232" s="10"/>
    </row>
    <row r="233" customFormat="false" ht="15.75" hidden="false" customHeight="true" outlineLevel="0" collapsed="false">
      <c r="E233" s="10"/>
    </row>
    <row r="234" customFormat="false" ht="15.75" hidden="false" customHeight="true" outlineLevel="0" collapsed="false">
      <c r="E234" s="10"/>
    </row>
    <row r="235" customFormat="false" ht="15.75" hidden="false" customHeight="true" outlineLevel="0" collapsed="false">
      <c r="E235" s="10"/>
    </row>
    <row r="236" customFormat="false" ht="15.75" hidden="false" customHeight="true" outlineLevel="0" collapsed="false">
      <c r="E236" s="10"/>
    </row>
    <row r="237" customFormat="false" ht="15.75" hidden="false" customHeight="true" outlineLevel="0" collapsed="false">
      <c r="E237" s="10"/>
    </row>
    <row r="238" customFormat="false" ht="15.75" hidden="false" customHeight="true" outlineLevel="0" collapsed="false">
      <c r="E238" s="10"/>
    </row>
    <row r="239" customFormat="false" ht="15.75" hidden="false" customHeight="true" outlineLevel="0" collapsed="false">
      <c r="E239" s="10"/>
    </row>
    <row r="240" customFormat="false" ht="15.75" hidden="false" customHeight="true" outlineLevel="0" collapsed="false">
      <c r="E240" s="10"/>
    </row>
    <row r="241" customFormat="false" ht="15.75" hidden="false" customHeight="true" outlineLevel="0" collapsed="false">
      <c r="E241" s="10"/>
    </row>
    <row r="242" customFormat="false" ht="15.75" hidden="false" customHeight="true" outlineLevel="0" collapsed="false">
      <c r="E242" s="10"/>
    </row>
    <row r="243" customFormat="false" ht="15.75" hidden="false" customHeight="true" outlineLevel="0" collapsed="false">
      <c r="E243" s="10"/>
    </row>
    <row r="244" customFormat="false" ht="15.75" hidden="false" customHeight="true" outlineLevel="0" collapsed="false">
      <c r="E244" s="10"/>
    </row>
    <row r="245" customFormat="false" ht="15.75" hidden="false" customHeight="true" outlineLevel="0" collapsed="false">
      <c r="E245" s="10"/>
    </row>
    <row r="246" customFormat="false" ht="15.75" hidden="false" customHeight="true" outlineLevel="0" collapsed="false">
      <c r="E246" s="10"/>
    </row>
    <row r="247" customFormat="false" ht="15.75" hidden="false" customHeight="true" outlineLevel="0" collapsed="false">
      <c r="E247" s="10"/>
    </row>
    <row r="248" customFormat="false" ht="15.75" hidden="false" customHeight="true" outlineLevel="0" collapsed="false">
      <c r="E248" s="10"/>
    </row>
    <row r="249" customFormat="false" ht="15.75" hidden="false" customHeight="true" outlineLevel="0" collapsed="false">
      <c r="E249" s="10"/>
    </row>
    <row r="250" customFormat="false" ht="15.75" hidden="false" customHeight="true" outlineLevel="0" collapsed="false">
      <c r="E250" s="10"/>
    </row>
    <row r="251" customFormat="false" ht="15.75" hidden="false" customHeight="true" outlineLevel="0" collapsed="false">
      <c r="E251" s="10"/>
    </row>
    <row r="252" customFormat="false" ht="15.75" hidden="false" customHeight="true" outlineLevel="0" collapsed="false">
      <c r="E252" s="10"/>
    </row>
    <row r="253" customFormat="false" ht="15.75" hidden="false" customHeight="true" outlineLevel="0" collapsed="false">
      <c r="E253" s="10"/>
    </row>
    <row r="254" customFormat="false" ht="15.75" hidden="false" customHeight="true" outlineLevel="0" collapsed="false">
      <c r="E254" s="10"/>
    </row>
    <row r="255" customFormat="false" ht="15.75" hidden="false" customHeight="true" outlineLevel="0" collapsed="false">
      <c r="E255" s="10"/>
    </row>
    <row r="256" customFormat="false" ht="15.75" hidden="false" customHeight="true" outlineLevel="0" collapsed="false">
      <c r="E256" s="10"/>
    </row>
    <row r="257" customFormat="false" ht="15.75" hidden="false" customHeight="true" outlineLevel="0" collapsed="false">
      <c r="E257" s="10"/>
    </row>
    <row r="258" customFormat="false" ht="15.75" hidden="false" customHeight="true" outlineLevel="0" collapsed="false">
      <c r="E258" s="10"/>
    </row>
    <row r="259" customFormat="false" ht="15.75" hidden="false" customHeight="true" outlineLevel="0" collapsed="false">
      <c r="E259" s="10"/>
    </row>
    <row r="260" customFormat="false" ht="15.75" hidden="false" customHeight="true" outlineLevel="0" collapsed="false">
      <c r="E260" s="10"/>
    </row>
    <row r="261" customFormat="false" ht="15.75" hidden="false" customHeight="true" outlineLevel="0" collapsed="false">
      <c r="E261" s="10"/>
    </row>
    <row r="262" customFormat="false" ht="15.75" hidden="false" customHeight="true" outlineLevel="0" collapsed="false">
      <c r="E262" s="10"/>
    </row>
    <row r="263" customFormat="false" ht="15.75" hidden="false" customHeight="true" outlineLevel="0" collapsed="false">
      <c r="E263" s="10"/>
    </row>
    <row r="264" customFormat="false" ht="15.75" hidden="false" customHeight="true" outlineLevel="0" collapsed="false">
      <c r="E264" s="10"/>
    </row>
    <row r="265" customFormat="false" ht="15.75" hidden="false" customHeight="true" outlineLevel="0" collapsed="false">
      <c r="E265" s="10"/>
    </row>
    <row r="266" customFormat="false" ht="15.75" hidden="false" customHeight="true" outlineLevel="0" collapsed="false">
      <c r="E266" s="10"/>
    </row>
    <row r="267" customFormat="false" ht="15.75" hidden="false" customHeight="true" outlineLevel="0" collapsed="false">
      <c r="E267" s="10"/>
    </row>
    <row r="268" customFormat="false" ht="15.75" hidden="false" customHeight="true" outlineLevel="0" collapsed="false">
      <c r="E268" s="10"/>
    </row>
    <row r="269" customFormat="false" ht="15.75" hidden="false" customHeight="true" outlineLevel="0" collapsed="false">
      <c r="E269" s="10"/>
    </row>
    <row r="270" customFormat="false" ht="15.75" hidden="false" customHeight="true" outlineLevel="0" collapsed="false">
      <c r="E270" s="10"/>
    </row>
    <row r="271" customFormat="false" ht="15.75" hidden="false" customHeight="true" outlineLevel="0" collapsed="false">
      <c r="E271" s="10"/>
    </row>
    <row r="272" customFormat="false" ht="15.75" hidden="false" customHeight="true" outlineLevel="0" collapsed="false">
      <c r="E272" s="10"/>
    </row>
    <row r="273" customFormat="false" ht="15.75" hidden="false" customHeight="true" outlineLevel="0" collapsed="false">
      <c r="E273" s="10"/>
    </row>
    <row r="274" customFormat="false" ht="15.75" hidden="false" customHeight="true" outlineLevel="0" collapsed="false">
      <c r="E274" s="10"/>
    </row>
    <row r="275" customFormat="false" ht="15.75" hidden="false" customHeight="true" outlineLevel="0" collapsed="false">
      <c r="E275" s="10"/>
    </row>
    <row r="276" customFormat="false" ht="15.75" hidden="false" customHeight="true" outlineLevel="0" collapsed="false">
      <c r="E276" s="10"/>
    </row>
    <row r="277" customFormat="false" ht="15.75" hidden="false" customHeight="true" outlineLevel="0" collapsed="false">
      <c r="E277" s="10"/>
    </row>
    <row r="278" customFormat="false" ht="15.75" hidden="false" customHeight="true" outlineLevel="0" collapsed="false">
      <c r="E278" s="10"/>
    </row>
    <row r="279" customFormat="false" ht="15.75" hidden="false" customHeight="true" outlineLevel="0" collapsed="false">
      <c r="E279" s="10"/>
    </row>
    <row r="280" customFormat="false" ht="15.75" hidden="false" customHeight="true" outlineLevel="0" collapsed="false">
      <c r="E280" s="10"/>
    </row>
    <row r="281" customFormat="false" ht="15.75" hidden="false" customHeight="true" outlineLevel="0" collapsed="false">
      <c r="E281" s="10"/>
    </row>
    <row r="282" customFormat="false" ht="15.75" hidden="false" customHeight="true" outlineLevel="0" collapsed="false">
      <c r="E282" s="10"/>
    </row>
    <row r="283" customFormat="false" ht="15.75" hidden="false" customHeight="true" outlineLevel="0" collapsed="false">
      <c r="E283" s="10"/>
    </row>
    <row r="284" customFormat="false" ht="15.75" hidden="false" customHeight="true" outlineLevel="0" collapsed="false">
      <c r="E284" s="10"/>
    </row>
    <row r="285" customFormat="false" ht="15.75" hidden="false" customHeight="true" outlineLevel="0" collapsed="false">
      <c r="E285" s="10"/>
    </row>
    <row r="286" customFormat="false" ht="15.75" hidden="false" customHeight="true" outlineLevel="0" collapsed="false">
      <c r="E286" s="10"/>
    </row>
    <row r="287" customFormat="false" ht="15.75" hidden="false" customHeight="true" outlineLevel="0" collapsed="false">
      <c r="E287" s="10"/>
    </row>
    <row r="288" customFormat="false" ht="15.75" hidden="false" customHeight="true" outlineLevel="0" collapsed="false">
      <c r="E288" s="10"/>
    </row>
    <row r="289" customFormat="false" ht="15.75" hidden="false" customHeight="true" outlineLevel="0" collapsed="false">
      <c r="E289" s="10"/>
    </row>
    <row r="290" customFormat="false" ht="15.75" hidden="false" customHeight="true" outlineLevel="0" collapsed="false">
      <c r="E290" s="10"/>
    </row>
    <row r="291" customFormat="false" ht="15.75" hidden="false" customHeight="true" outlineLevel="0" collapsed="false">
      <c r="E291" s="10"/>
    </row>
    <row r="292" customFormat="false" ht="15.75" hidden="false" customHeight="true" outlineLevel="0" collapsed="false">
      <c r="E292" s="10"/>
    </row>
    <row r="293" customFormat="false" ht="15.75" hidden="false" customHeight="true" outlineLevel="0" collapsed="false">
      <c r="E293" s="10"/>
    </row>
    <row r="294" customFormat="false" ht="15.75" hidden="false" customHeight="true" outlineLevel="0" collapsed="false">
      <c r="E294" s="10"/>
    </row>
    <row r="295" customFormat="false" ht="15.75" hidden="false" customHeight="true" outlineLevel="0" collapsed="false">
      <c r="E295" s="10"/>
    </row>
    <row r="296" customFormat="false" ht="15.75" hidden="false" customHeight="true" outlineLevel="0" collapsed="false">
      <c r="E296" s="10"/>
    </row>
    <row r="297" customFormat="false" ht="15.75" hidden="false" customHeight="true" outlineLevel="0" collapsed="false">
      <c r="E297" s="10"/>
    </row>
    <row r="298" customFormat="false" ht="15.75" hidden="false" customHeight="true" outlineLevel="0" collapsed="false">
      <c r="E298" s="10"/>
    </row>
    <row r="299" customFormat="false" ht="15.75" hidden="false" customHeight="true" outlineLevel="0" collapsed="false">
      <c r="E299" s="10"/>
    </row>
    <row r="300" customFormat="false" ht="15.75" hidden="false" customHeight="true" outlineLevel="0" collapsed="false">
      <c r="E300" s="10"/>
    </row>
    <row r="301" customFormat="false" ht="15.75" hidden="false" customHeight="true" outlineLevel="0" collapsed="false">
      <c r="E301" s="10"/>
    </row>
    <row r="302" customFormat="false" ht="15.75" hidden="false" customHeight="true" outlineLevel="0" collapsed="false">
      <c r="E302" s="10"/>
    </row>
    <row r="303" customFormat="false" ht="15.75" hidden="false" customHeight="true" outlineLevel="0" collapsed="false">
      <c r="E303" s="10"/>
    </row>
    <row r="304" customFormat="false" ht="15.75" hidden="false" customHeight="true" outlineLevel="0" collapsed="false">
      <c r="E304" s="10"/>
    </row>
    <row r="305" customFormat="false" ht="15.75" hidden="false" customHeight="true" outlineLevel="0" collapsed="false">
      <c r="E305" s="10"/>
    </row>
    <row r="306" customFormat="false" ht="15.75" hidden="false" customHeight="true" outlineLevel="0" collapsed="false">
      <c r="E306" s="10"/>
    </row>
    <row r="307" customFormat="false" ht="15.75" hidden="false" customHeight="true" outlineLevel="0" collapsed="false">
      <c r="E307" s="10"/>
    </row>
    <row r="308" customFormat="false" ht="15.75" hidden="false" customHeight="true" outlineLevel="0" collapsed="false">
      <c r="E308" s="10"/>
    </row>
    <row r="309" customFormat="false" ht="15.75" hidden="false" customHeight="true" outlineLevel="0" collapsed="false">
      <c r="E309" s="10"/>
    </row>
    <row r="310" customFormat="false" ht="15.75" hidden="false" customHeight="true" outlineLevel="0" collapsed="false">
      <c r="E310" s="10"/>
    </row>
    <row r="311" customFormat="false" ht="15.75" hidden="false" customHeight="true" outlineLevel="0" collapsed="false">
      <c r="E311" s="10"/>
    </row>
    <row r="312" customFormat="false" ht="15.75" hidden="false" customHeight="true" outlineLevel="0" collapsed="false">
      <c r="E312" s="10"/>
    </row>
    <row r="313" customFormat="false" ht="15.75" hidden="false" customHeight="true" outlineLevel="0" collapsed="false">
      <c r="E313" s="10"/>
    </row>
    <row r="314" customFormat="false" ht="15.75" hidden="false" customHeight="true" outlineLevel="0" collapsed="false">
      <c r="E314" s="10"/>
    </row>
    <row r="315" customFormat="false" ht="15.75" hidden="false" customHeight="true" outlineLevel="0" collapsed="false">
      <c r="E315" s="10"/>
    </row>
    <row r="316" customFormat="false" ht="15.75" hidden="false" customHeight="true" outlineLevel="0" collapsed="false">
      <c r="E316" s="10"/>
    </row>
    <row r="317" customFormat="false" ht="15.75" hidden="false" customHeight="true" outlineLevel="0" collapsed="false">
      <c r="E317" s="10"/>
    </row>
    <row r="318" customFormat="false" ht="15.75" hidden="false" customHeight="true" outlineLevel="0" collapsed="false">
      <c r="E318" s="10"/>
    </row>
    <row r="319" customFormat="false" ht="15.75" hidden="false" customHeight="true" outlineLevel="0" collapsed="false">
      <c r="E319" s="10"/>
    </row>
    <row r="320" customFormat="false" ht="15.75" hidden="false" customHeight="true" outlineLevel="0" collapsed="false">
      <c r="E320" s="10"/>
    </row>
    <row r="321" customFormat="false" ht="15.75" hidden="false" customHeight="true" outlineLevel="0" collapsed="false">
      <c r="E321" s="10"/>
    </row>
    <row r="322" customFormat="false" ht="15.75" hidden="false" customHeight="true" outlineLevel="0" collapsed="false">
      <c r="E322" s="10"/>
    </row>
    <row r="323" customFormat="false" ht="15.75" hidden="false" customHeight="true" outlineLevel="0" collapsed="false">
      <c r="E323" s="10"/>
    </row>
    <row r="324" customFormat="false" ht="15.75" hidden="false" customHeight="true" outlineLevel="0" collapsed="false">
      <c r="E324" s="10"/>
    </row>
    <row r="325" customFormat="false" ht="15.75" hidden="false" customHeight="true" outlineLevel="0" collapsed="false">
      <c r="E325" s="10"/>
    </row>
    <row r="326" customFormat="false" ht="15.75" hidden="false" customHeight="true" outlineLevel="0" collapsed="false">
      <c r="E326" s="10"/>
    </row>
    <row r="327" customFormat="false" ht="15.75" hidden="false" customHeight="true" outlineLevel="0" collapsed="false">
      <c r="E327" s="10"/>
    </row>
    <row r="328" customFormat="false" ht="15.75" hidden="false" customHeight="true" outlineLevel="0" collapsed="false">
      <c r="E328" s="10"/>
    </row>
    <row r="329" customFormat="false" ht="15.75" hidden="false" customHeight="true" outlineLevel="0" collapsed="false">
      <c r="E329" s="10"/>
    </row>
    <row r="330" customFormat="false" ht="15.75" hidden="false" customHeight="true" outlineLevel="0" collapsed="false">
      <c r="E330" s="10"/>
    </row>
    <row r="331" customFormat="false" ht="15.75" hidden="false" customHeight="true" outlineLevel="0" collapsed="false">
      <c r="E331" s="10"/>
    </row>
    <row r="332" customFormat="false" ht="15.75" hidden="false" customHeight="true" outlineLevel="0" collapsed="false">
      <c r="E332" s="10"/>
    </row>
    <row r="333" customFormat="false" ht="15.75" hidden="false" customHeight="true" outlineLevel="0" collapsed="false">
      <c r="E333" s="10"/>
    </row>
    <row r="334" customFormat="false" ht="15.75" hidden="false" customHeight="true" outlineLevel="0" collapsed="false">
      <c r="E334" s="10"/>
    </row>
    <row r="335" customFormat="false" ht="15.75" hidden="false" customHeight="true" outlineLevel="0" collapsed="false">
      <c r="E335" s="10"/>
    </row>
    <row r="336" customFormat="false" ht="15.75" hidden="false" customHeight="true" outlineLevel="0" collapsed="false">
      <c r="E336" s="10"/>
    </row>
    <row r="337" customFormat="false" ht="15.75" hidden="false" customHeight="true" outlineLevel="0" collapsed="false">
      <c r="E337" s="10"/>
    </row>
    <row r="338" customFormat="false" ht="15.75" hidden="false" customHeight="true" outlineLevel="0" collapsed="false">
      <c r="E338" s="10"/>
    </row>
    <row r="339" customFormat="false" ht="15.75" hidden="false" customHeight="true" outlineLevel="0" collapsed="false">
      <c r="E339" s="10"/>
    </row>
    <row r="340" customFormat="false" ht="15.75" hidden="false" customHeight="true" outlineLevel="0" collapsed="false">
      <c r="E340" s="10"/>
    </row>
    <row r="341" customFormat="false" ht="15.75" hidden="false" customHeight="true" outlineLevel="0" collapsed="false">
      <c r="E341" s="10"/>
    </row>
    <row r="342" customFormat="false" ht="15.75" hidden="false" customHeight="true" outlineLevel="0" collapsed="false">
      <c r="E342" s="10"/>
    </row>
    <row r="343" customFormat="false" ht="15.75" hidden="false" customHeight="true" outlineLevel="0" collapsed="false">
      <c r="E343" s="10"/>
    </row>
    <row r="344" customFormat="false" ht="15.75" hidden="false" customHeight="true" outlineLevel="0" collapsed="false">
      <c r="E344" s="10"/>
    </row>
    <row r="345" customFormat="false" ht="15.75" hidden="false" customHeight="true" outlineLevel="0" collapsed="false">
      <c r="E345" s="10"/>
    </row>
    <row r="346" customFormat="false" ht="15.75" hidden="false" customHeight="true" outlineLevel="0" collapsed="false">
      <c r="E346" s="10"/>
    </row>
    <row r="347" customFormat="false" ht="15.75" hidden="false" customHeight="true" outlineLevel="0" collapsed="false">
      <c r="E347" s="10"/>
    </row>
    <row r="348" customFormat="false" ht="15.75" hidden="false" customHeight="true" outlineLevel="0" collapsed="false">
      <c r="E348" s="10"/>
    </row>
    <row r="349" customFormat="false" ht="15.75" hidden="false" customHeight="true" outlineLevel="0" collapsed="false">
      <c r="E349" s="10"/>
    </row>
    <row r="350" customFormat="false" ht="15.75" hidden="false" customHeight="true" outlineLevel="0" collapsed="false">
      <c r="E350" s="10"/>
    </row>
    <row r="351" customFormat="false" ht="15.75" hidden="false" customHeight="true" outlineLevel="0" collapsed="false">
      <c r="E351" s="10"/>
    </row>
    <row r="352" customFormat="false" ht="15.75" hidden="false" customHeight="true" outlineLevel="0" collapsed="false">
      <c r="E352" s="10"/>
    </row>
    <row r="353" customFormat="false" ht="15.75" hidden="false" customHeight="true" outlineLevel="0" collapsed="false">
      <c r="E353" s="10"/>
    </row>
    <row r="354" customFormat="false" ht="15.75" hidden="false" customHeight="true" outlineLevel="0" collapsed="false">
      <c r="E354" s="10"/>
    </row>
    <row r="355" customFormat="false" ht="15.75" hidden="false" customHeight="true" outlineLevel="0" collapsed="false">
      <c r="E355" s="10"/>
    </row>
    <row r="356" customFormat="false" ht="15.75" hidden="false" customHeight="true" outlineLevel="0" collapsed="false">
      <c r="E356" s="10"/>
    </row>
    <row r="357" customFormat="false" ht="15.75" hidden="false" customHeight="true" outlineLevel="0" collapsed="false">
      <c r="E357" s="10"/>
    </row>
    <row r="358" customFormat="false" ht="15.75" hidden="false" customHeight="true" outlineLevel="0" collapsed="false">
      <c r="E358" s="10"/>
    </row>
    <row r="359" customFormat="false" ht="15.75" hidden="false" customHeight="true" outlineLevel="0" collapsed="false">
      <c r="E359" s="10"/>
    </row>
    <row r="360" customFormat="false" ht="15.75" hidden="false" customHeight="true" outlineLevel="0" collapsed="false">
      <c r="E360" s="10"/>
    </row>
    <row r="361" customFormat="false" ht="15.75" hidden="false" customHeight="true" outlineLevel="0" collapsed="false">
      <c r="E361" s="10"/>
    </row>
    <row r="362" customFormat="false" ht="15.75" hidden="false" customHeight="true" outlineLevel="0" collapsed="false">
      <c r="E362" s="10"/>
    </row>
    <row r="363" customFormat="false" ht="15.75" hidden="false" customHeight="true" outlineLevel="0" collapsed="false">
      <c r="E363" s="10"/>
    </row>
    <row r="364" customFormat="false" ht="15.75" hidden="false" customHeight="true" outlineLevel="0" collapsed="false">
      <c r="E364" s="10"/>
    </row>
    <row r="365" customFormat="false" ht="15.75" hidden="false" customHeight="true" outlineLevel="0" collapsed="false">
      <c r="E365" s="10"/>
    </row>
    <row r="366" customFormat="false" ht="15.75" hidden="false" customHeight="true" outlineLevel="0" collapsed="false">
      <c r="E366" s="10"/>
    </row>
    <row r="367" customFormat="false" ht="15.75" hidden="false" customHeight="true" outlineLevel="0" collapsed="false">
      <c r="E367" s="10"/>
    </row>
    <row r="368" customFormat="false" ht="15.75" hidden="false" customHeight="true" outlineLevel="0" collapsed="false">
      <c r="E368" s="10"/>
    </row>
    <row r="369" customFormat="false" ht="15.75" hidden="false" customHeight="true" outlineLevel="0" collapsed="false">
      <c r="E369" s="10"/>
    </row>
    <row r="370" customFormat="false" ht="15.75" hidden="false" customHeight="true" outlineLevel="0" collapsed="false">
      <c r="E370" s="10"/>
    </row>
    <row r="371" customFormat="false" ht="15.75" hidden="false" customHeight="true" outlineLevel="0" collapsed="false">
      <c r="E371" s="10"/>
    </row>
    <row r="372" customFormat="false" ht="15.75" hidden="false" customHeight="true" outlineLevel="0" collapsed="false">
      <c r="E372" s="10"/>
    </row>
    <row r="373" customFormat="false" ht="15.75" hidden="false" customHeight="true" outlineLevel="0" collapsed="false">
      <c r="E373" s="10"/>
    </row>
    <row r="374" customFormat="false" ht="15.75" hidden="false" customHeight="true" outlineLevel="0" collapsed="false">
      <c r="E374" s="10"/>
    </row>
    <row r="375" customFormat="false" ht="15.75" hidden="false" customHeight="true" outlineLevel="0" collapsed="false">
      <c r="E375" s="10"/>
    </row>
    <row r="376" customFormat="false" ht="15.75" hidden="false" customHeight="true" outlineLevel="0" collapsed="false">
      <c r="E376" s="10"/>
    </row>
    <row r="377" customFormat="false" ht="15.75" hidden="false" customHeight="true" outlineLevel="0" collapsed="false">
      <c r="E377" s="10"/>
    </row>
    <row r="378" customFormat="false" ht="15.75" hidden="false" customHeight="true" outlineLevel="0" collapsed="false">
      <c r="E378" s="10"/>
    </row>
    <row r="379" customFormat="false" ht="15.75" hidden="false" customHeight="true" outlineLevel="0" collapsed="false">
      <c r="E379" s="10"/>
    </row>
    <row r="380" customFormat="false" ht="15.75" hidden="false" customHeight="true" outlineLevel="0" collapsed="false">
      <c r="E380" s="10"/>
    </row>
    <row r="381" customFormat="false" ht="15.75" hidden="false" customHeight="true" outlineLevel="0" collapsed="false">
      <c r="E381" s="10"/>
    </row>
    <row r="382" customFormat="false" ht="15.75" hidden="false" customHeight="true" outlineLevel="0" collapsed="false">
      <c r="E382" s="10"/>
    </row>
    <row r="383" customFormat="false" ht="15.75" hidden="false" customHeight="true" outlineLevel="0" collapsed="false">
      <c r="E383" s="10"/>
    </row>
    <row r="384" customFormat="false" ht="15.75" hidden="false" customHeight="true" outlineLevel="0" collapsed="false">
      <c r="E384" s="10"/>
    </row>
    <row r="385" customFormat="false" ht="15.75" hidden="false" customHeight="true" outlineLevel="0" collapsed="false">
      <c r="E385" s="10"/>
    </row>
    <row r="386" customFormat="false" ht="15.75" hidden="false" customHeight="true" outlineLevel="0" collapsed="false">
      <c r="E386" s="10"/>
    </row>
    <row r="387" customFormat="false" ht="15.75" hidden="false" customHeight="true" outlineLevel="0" collapsed="false">
      <c r="E387" s="10"/>
    </row>
    <row r="388" customFormat="false" ht="15.75" hidden="false" customHeight="true" outlineLevel="0" collapsed="false">
      <c r="E388" s="10"/>
    </row>
    <row r="389" customFormat="false" ht="15.75" hidden="false" customHeight="true" outlineLevel="0" collapsed="false">
      <c r="E389" s="10"/>
    </row>
    <row r="390" customFormat="false" ht="15.75" hidden="false" customHeight="true" outlineLevel="0" collapsed="false">
      <c r="E390" s="10"/>
    </row>
    <row r="391" customFormat="false" ht="15.75" hidden="false" customHeight="true" outlineLevel="0" collapsed="false">
      <c r="E391" s="10"/>
    </row>
    <row r="392" customFormat="false" ht="15.75" hidden="false" customHeight="true" outlineLevel="0" collapsed="false">
      <c r="E392" s="10"/>
    </row>
    <row r="393" customFormat="false" ht="15.75" hidden="false" customHeight="true" outlineLevel="0" collapsed="false">
      <c r="E393" s="10"/>
    </row>
    <row r="394" customFormat="false" ht="15.75" hidden="false" customHeight="true" outlineLevel="0" collapsed="false">
      <c r="E394" s="10"/>
    </row>
    <row r="395" customFormat="false" ht="15.75" hidden="false" customHeight="true" outlineLevel="0" collapsed="false">
      <c r="E395" s="10"/>
    </row>
    <row r="396" customFormat="false" ht="15.75" hidden="false" customHeight="true" outlineLevel="0" collapsed="false">
      <c r="E396" s="10"/>
    </row>
    <row r="397" customFormat="false" ht="15.75" hidden="false" customHeight="true" outlineLevel="0" collapsed="false">
      <c r="E397" s="10"/>
    </row>
    <row r="398" customFormat="false" ht="15.75" hidden="false" customHeight="true" outlineLevel="0" collapsed="false">
      <c r="E398" s="10"/>
    </row>
    <row r="399" customFormat="false" ht="15.75" hidden="false" customHeight="true" outlineLevel="0" collapsed="false">
      <c r="E399" s="10"/>
    </row>
    <row r="400" customFormat="false" ht="15.75" hidden="false" customHeight="true" outlineLevel="0" collapsed="false">
      <c r="E400" s="10"/>
    </row>
    <row r="401" customFormat="false" ht="15.75" hidden="false" customHeight="true" outlineLevel="0" collapsed="false">
      <c r="E401" s="10"/>
    </row>
    <row r="402" customFormat="false" ht="15.75" hidden="false" customHeight="true" outlineLevel="0" collapsed="false">
      <c r="E402" s="10"/>
    </row>
    <row r="403" customFormat="false" ht="15.75" hidden="false" customHeight="true" outlineLevel="0" collapsed="false">
      <c r="E403" s="10"/>
    </row>
    <row r="404" customFormat="false" ht="15.75" hidden="false" customHeight="true" outlineLevel="0" collapsed="false">
      <c r="E404" s="10"/>
    </row>
    <row r="405" customFormat="false" ht="15.75" hidden="false" customHeight="true" outlineLevel="0" collapsed="false">
      <c r="E405" s="10"/>
    </row>
    <row r="406" customFormat="false" ht="15.75" hidden="false" customHeight="true" outlineLevel="0" collapsed="false">
      <c r="E406" s="10"/>
    </row>
    <row r="407" customFormat="false" ht="15.75" hidden="false" customHeight="true" outlineLevel="0" collapsed="false">
      <c r="E407" s="10"/>
    </row>
    <row r="408" customFormat="false" ht="15.75" hidden="false" customHeight="true" outlineLevel="0" collapsed="false">
      <c r="E408" s="10"/>
    </row>
    <row r="409" customFormat="false" ht="15.75" hidden="false" customHeight="true" outlineLevel="0" collapsed="false">
      <c r="E409" s="10"/>
    </row>
    <row r="410" customFormat="false" ht="15.75" hidden="false" customHeight="true" outlineLevel="0" collapsed="false">
      <c r="E410" s="10"/>
    </row>
    <row r="411" customFormat="false" ht="15.75" hidden="false" customHeight="true" outlineLevel="0" collapsed="false">
      <c r="E411" s="10"/>
    </row>
    <row r="412" customFormat="false" ht="15.75" hidden="false" customHeight="true" outlineLevel="0" collapsed="false">
      <c r="E412" s="10"/>
    </row>
    <row r="413" customFormat="false" ht="15.75" hidden="false" customHeight="true" outlineLevel="0" collapsed="false">
      <c r="E413" s="10"/>
    </row>
    <row r="414" customFormat="false" ht="15.75" hidden="false" customHeight="true" outlineLevel="0" collapsed="false">
      <c r="E414" s="10"/>
    </row>
    <row r="415" customFormat="false" ht="15.75" hidden="false" customHeight="true" outlineLevel="0" collapsed="false">
      <c r="E415" s="10"/>
    </row>
    <row r="416" customFormat="false" ht="15.75" hidden="false" customHeight="true" outlineLevel="0" collapsed="false">
      <c r="E416" s="10"/>
    </row>
    <row r="417" customFormat="false" ht="15.75" hidden="false" customHeight="true" outlineLevel="0" collapsed="false">
      <c r="E417" s="10"/>
    </row>
    <row r="418" customFormat="false" ht="15.75" hidden="false" customHeight="true" outlineLevel="0" collapsed="false">
      <c r="E418" s="10"/>
    </row>
    <row r="419" customFormat="false" ht="15.75" hidden="false" customHeight="true" outlineLevel="0" collapsed="false">
      <c r="E419" s="10"/>
    </row>
    <row r="420" customFormat="false" ht="15.75" hidden="false" customHeight="true" outlineLevel="0" collapsed="false">
      <c r="E420" s="10"/>
    </row>
    <row r="421" customFormat="false" ht="15.75" hidden="false" customHeight="true" outlineLevel="0" collapsed="false">
      <c r="E421" s="10"/>
    </row>
    <row r="422" customFormat="false" ht="15.75" hidden="false" customHeight="true" outlineLevel="0" collapsed="false">
      <c r="E422" s="10"/>
    </row>
    <row r="423" customFormat="false" ht="15.75" hidden="false" customHeight="true" outlineLevel="0" collapsed="false">
      <c r="E423" s="10"/>
    </row>
    <row r="424" customFormat="false" ht="15.75" hidden="false" customHeight="true" outlineLevel="0" collapsed="false">
      <c r="E424" s="10"/>
    </row>
    <row r="425" customFormat="false" ht="15.75" hidden="false" customHeight="true" outlineLevel="0" collapsed="false">
      <c r="E425" s="10"/>
    </row>
    <row r="426" customFormat="false" ht="15.75" hidden="false" customHeight="true" outlineLevel="0" collapsed="false">
      <c r="E426" s="10"/>
    </row>
    <row r="427" customFormat="false" ht="15.75" hidden="false" customHeight="true" outlineLevel="0" collapsed="false">
      <c r="E427" s="10"/>
    </row>
    <row r="428" customFormat="false" ht="15.75" hidden="false" customHeight="true" outlineLevel="0" collapsed="false">
      <c r="E428" s="10"/>
    </row>
    <row r="429" customFormat="false" ht="15.75" hidden="false" customHeight="true" outlineLevel="0" collapsed="false">
      <c r="E429" s="10"/>
    </row>
    <row r="430" customFormat="false" ht="15.75" hidden="false" customHeight="true" outlineLevel="0" collapsed="false">
      <c r="E430" s="10"/>
    </row>
    <row r="431" customFormat="false" ht="15.75" hidden="false" customHeight="true" outlineLevel="0" collapsed="false">
      <c r="E431" s="10"/>
    </row>
    <row r="432" customFormat="false" ht="15.75" hidden="false" customHeight="true" outlineLevel="0" collapsed="false">
      <c r="E432" s="10"/>
    </row>
    <row r="433" customFormat="false" ht="15.75" hidden="false" customHeight="true" outlineLevel="0" collapsed="false">
      <c r="E433" s="10"/>
    </row>
    <row r="434" customFormat="false" ht="15.75" hidden="false" customHeight="true" outlineLevel="0" collapsed="false">
      <c r="E434" s="10"/>
    </row>
    <row r="435" customFormat="false" ht="15.75" hidden="false" customHeight="true" outlineLevel="0" collapsed="false">
      <c r="E435" s="10"/>
    </row>
    <row r="436" customFormat="false" ht="15.75" hidden="false" customHeight="true" outlineLevel="0" collapsed="false">
      <c r="E436" s="10"/>
    </row>
    <row r="437" customFormat="false" ht="15.75" hidden="false" customHeight="true" outlineLevel="0" collapsed="false">
      <c r="E437" s="10"/>
    </row>
    <row r="438" customFormat="false" ht="15.75" hidden="false" customHeight="true" outlineLevel="0" collapsed="false">
      <c r="E438" s="10"/>
    </row>
    <row r="439" customFormat="false" ht="15.75" hidden="false" customHeight="true" outlineLevel="0" collapsed="false">
      <c r="E439" s="10"/>
    </row>
    <row r="440" customFormat="false" ht="15.75" hidden="false" customHeight="true" outlineLevel="0" collapsed="false">
      <c r="E440" s="10"/>
    </row>
    <row r="441" customFormat="false" ht="15.75" hidden="false" customHeight="true" outlineLevel="0" collapsed="false">
      <c r="E441" s="10"/>
    </row>
    <row r="442" customFormat="false" ht="15.75" hidden="false" customHeight="true" outlineLevel="0" collapsed="false">
      <c r="E442" s="10"/>
    </row>
    <row r="443" customFormat="false" ht="15.75" hidden="false" customHeight="true" outlineLevel="0" collapsed="false">
      <c r="E443" s="10"/>
    </row>
    <row r="444" customFormat="false" ht="15.75" hidden="false" customHeight="true" outlineLevel="0" collapsed="false">
      <c r="E444" s="10"/>
    </row>
    <row r="445" customFormat="false" ht="15.75" hidden="false" customHeight="true" outlineLevel="0" collapsed="false">
      <c r="E445" s="10"/>
    </row>
    <row r="446" customFormat="false" ht="15.75" hidden="false" customHeight="true" outlineLevel="0" collapsed="false">
      <c r="E446" s="10"/>
    </row>
    <row r="447" customFormat="false" ht="15.75" hidden="false" customHeight="true" outlineLevel="0" collapsed="false">
      <c r="E447" s="10"/>
    </row>
    <row r="448" customFormat="false" ht="15.75" hidden="false" customHeight="true" outlineLevel="0" collapsed="false">
      <c r="E448" s="10"/>
    </row>
    <row r="449" customFormat="false" ht="15.75" hidden="false" customHeight="true" outlineLevel="0" collapsed="false">
      <c r="E449" s="10"/>
    </row>
    <row r="450" customFormat="false" ht="15.75" hidden="false" customHeight="true" outlineLevel="0" collapsed="false">
      <c r="E450" s="10"/>
    </row>
    <row r="451" customFormat="false" ht="15.75" hidden="false" customHeight="true" outlineLevel="0" collapsed="false">
      <c r="E451" s="10"/>
    </row>
    <row r="452" customFormat="false" ht="15.75" hidden="false" customHeight="true" outlineLevel="0" collapsed="false">
      <c r="E452" s="10"/>
    </row>
    <row r="453" customFormat="false" ht="15.75" hidden="false" customHeight="true" outlineLevel="0" collapsed="false">
      <c r="E453" s="10"/>
    </row>
    <row r="454" customFormat="false" ht="15.75" hidden="false" customHeight="true" outlineLevel="0" collapsed="false">
      <c r="E454" s="10"/>
    </row>
    <row r="455" customFormat="false" ht="15.75" hidden="false" customHeight="true" outlineLevel="0" collapsed="false">
      <c r="E455" s="10"/>
    </row>
    <row r="456" customFormat="false" ht="15.75" hidden="false" customHeight="true" outlineLevel="0" collapsed="false">
      <c r="E456" s="10"/>
    </row>
    <row r="457" customFormat="false" ht="15.75" hidden="false" customHeight="true" outlineLevel="0" collapsed="false">
      <c r="E457" s="10"/>
    </row>
    <row r="458" customFormat="false" ht="15.75" hidden="false" customHeight="true" outlineLevel="0" collapsed="false">
      <c r="E458" s="10"/>
    </row>
    <row r="459" customFormat="false" ht="15.75" hidden="false" customHeight="true" outlineLevel="0" collapsed="false">
      <c r="E459" s="10"/>
    </row>
    <row r="460" customFormat="false" ht="15.75" hidden="false" customHeight="true" outlineLevel="0" collapsed="false">
      <c r="E460" s="10"/>
    </row>
    <row r="461" customFormat="false" ht="15.75" hidden="false" customHeight="true" outlineLevel="0" collapsed="false">
      <c r="E461" s="10"/>
    </row>
    <row r="462" customFormat="false" ht="15.75" hidden="false" customHeight="true" outlineLevel="0" collapsed="false">
      <c r="E462" s="10"/>
    </row>
    <row r="463" customFormat="false" ht="15.75" hidden="false" customHeight="true" outlineLevel="0" collapsed="false">
      <c r="E463" s="10"/>
    </row>
    <row r="464" customFormat="false" ht="15.75" hidden="false" customHeight="true" outlineLevel="0" collapsed="false">
      <c r="E464" s="10"/>
    </row>
    <row r="465" customFormat="false" ht="15.75" hidden="false" customHeight="true" outlineLevel="0" collapsed="false">
      <c r="E465" s="10"/>
    </row>
    <row r="466" customFormat="false" ht="15.75" hidden="false" customHeight="true" outlineLevel="0" collapsed="false">
      <c r="E466" s="10"/>
    </row>
    <row r="467" customFormat="false" ht="15.75" hidden="false" customHeight="true" outlineLevel="0" collapsed="false">
      <c r="E467" s="10"/>
    </row>
    <row r="468" customFormat="false" ht="15.75" hidden="false" customHeight="true" outlineLevel="0" collapsed="false">
      <c r="E468" s="10"/>
    </row>
    <row r="469" customFormat="false" ht="15.75" hidden="false" customHeight="true" outlineLevel="0" collapsed="false">
      <c r="E469" s="10"/>
    </row>
    <row r="470" customFormat="false" ht="15.75" hidden="false" customHeight="true" outlineLevel="0" collapsed="false">
      <c r="E470" s="10"/>
    </row>
    <row r="471" customFormat="false" ht="15.75" hidden="false" customHeight="true" outlineLevel="0" collapsed="false">
      <c r="E471" s="10"/>
    </row>
    <row r="472" customFormat="false" ht="15.75" hidden="false" customHeight="true" outlineLevel="0" collapsed="false">
      <c r="E472" s="10"/>
    </row>
    <row r="473" customFormat="false" ht="15.75" hidden="false" customHeight="true" outlineLevel="0" collapsed="false">
      <c r="E473" s="10"/>
    </row>
    <row r="474" customFormat="false" ht="15.75" hidden="false" customHeight="true" outlineLevel="0" collapsed="false">
      <c r="E474" s="10"/>
    </row>
    <row r="475" customFormat="false" ht="15.75" hidden="false" customHeight="true" outlineLevel="0" collapsed="false">
      <c r="E475" s="10"/>
    </row>
    <row r="476" customFormat="false" ht="15.75" hidden="false" customHeight="true" outlineLevel="0" collapsed="false">
      <c r="E476" s="10"/>
    </row>
    <row r="477" customFormat="false" ht="15.75" hidden="false" customHeight="true" outlineLevel="0" collapsed="false">
      <c r="E477" s="10"/>
    </row>
    <row r="478" customFormat="false" ht="15.75" hidden="false" customHeight="true" outlineLevel="0" collapsed="false">
      <c r="E478" s="10"/>
    </row>
    <row r="479" customFormat="false" ht="15.75" hidden="false" customHeight="true" outlineLevel="0" collapsed="false">
      <c r="E479" s="10"/>
    </row>
    <row r="480" customFormat="false" ht="15.75" hidden="false" customHeight="true" outlineLevel="0" collapsed="false">
      <c r="E480" s="10"/>
    </row>
    <row r="481" customFormat="false" ht="15.75" hidden="false" customHeight="true" outlineLevel="0" collapsed="false">
      <c r="E481" s="10"/>
    </row>
    <row r="482" customFormat="false" ht="15.75" hidden="false" customHeight="true" outlineLevel="0" collapsed="false">
      <c r="E482" s="10"/>
    </row>
    <row r="483" customFormat="false" ht="15.75" hidden="false" customHeight="true" outlineLevel="0" collapsed="false">
      <c r="E483" s="10"/>
    </row>
    <row r="484" customFormat="false" ht="15.75" hidden="false" customHeight="true" outlineLevel="0" collapsed="false">
      <c r="E484" s="10"/>
    </row>
    <row r="485" customFormat="false" ht="15.75" hidden="false" customHeight="true" outlineLevel="0" collapsed="false">
      <c r="E485" s="10"/>
    </row>
    <row r="486" customFormat="false" ht="15.75" hidden="false" customHeight="true" outlineLevel="0" collapsed="false">
      <c r="E486" s="10"/>
    </row>
    <row r="487" customFormat="false" ht="15.75" hidden="false" customHeight="true" outlineLevel="0" collapsed="false">
      <c r="E487" s="10"/>
    </row>
    <row r="488" customFormat="false" ht="15.75" hidden="false" customHeight="true" outlineLevel="0" collapsed="false">
      <c r="E488" s="10"/>
    </row>
    <row r="489" customFormat="false" ht="15.75" hidden="false" customHeight="true" outlineLevel="0" collapsed="false">
      <c r="E489" s="10"/>
    </row>
    <row r="490" customFormat="false" ht="15.75" hidden="false" customHeight="true" outlineLevel="0" collapsed="false">
      <c r="E490" s="10"/>
    </row>
    <row r="491" customFormat="false" ht="15.75" hidden="false" customHeight="true" outlineLevel="0" collapsed="false">
      <c r="E491" s="10"/>
    </row>
    <row r="492" customFormat="false" ht="15.75" hidden="false" customHeight="true" outlineLevel="0" collapsed="false">
      <c r="E492" s="10"/>
    </row>
    <row r="493" customFormat="false" ht="15.75" hidden="false" customHeight="true" outlineLevel="0" collapsed="false">
      <c r="E493" s="10"/>
    </row>
    <row r="494" customFormat="false" ht="15.75" hidden="false" customHeight="true" outlineLevel="0" collapsed="false">
      <c r="E494" s="10"/>
    </row>
    <row r="495" customFormat="false" ht="15.75" hidden="false" customHeight="true" outlineLevel="0" collapsed="false">
      <c r="E495" s="10"/>
    </row>
    <row r="496" customFormat="false" ht="15.75" hidden="false" customHeight="true" outlineLevel="0" collapsed="false">
      <c r="E496" s="10"/>
    </row>
    <row r="497" customFormat="false" ht="15.75" hidden="false" customHeight="true" outlineLevel="0" collapsed="false">
      <c r="E497" s="10"/>
    </row>
    <row r="498" customFormat="false" ht="15.75" hidden="false" customHeight="true" outlineLevel="0" collapsed="false">
      <c r="E498" s="10"/>
    </row>
    <row r="499" customFormat="false" ht="15.75" hidden="false" customHeight="true" outlineLevel="0" collapsed="false">
      <c r="E499" s="10"/>
    </row>
    <row r="500" customFormat="false" ht="15.75" hidden="false" customHeight="true" outlineLevel="0" collapsed="false">
      <c r="E500" s="10"/>
    </row>
    <row r="501" customFormat="false" ht="15.75" hidden="false" customHeight="true" outlineLevel="0" collapsed="false">
      <c r="E501" s="10"/>
    </row>
    <row r="502" customFormat="false" ht="15.75" hidden="false" customHeight="true" outlineLevel="0" collapsed="false">
      <c r="E502" s="10"/>
    </row>
    <row r="503" customFormat="false" ht="15.75" hidden="false" customHeight="true" outlineLevel="0" collapsed="false">
      <c r="E503" s="10"/>
    </row>
    <row r="504" customFormat="false" ht="15.75" hidden="false" customHeight="true" outlineLevel="0" collapsed="false">
      <c r="E504" s="10"/>
    </row>
    <row r="505" customFormat="false" ht="15.75" hidden="false" customHeight="true" outlineLevel="0" collapsed="false">
      <c r="E505" s="10"/>
    </row>
    <row r="506" customFormat="false" ht="15.75" hidden="false" customHeight="true" outlineLevel="0" collapsed="false">
      <c r="E506" s="10"/>
    </row>
    <row r="507" customFormat="false" ht="15.75" hidden="false" customHeight="true" outlineLevel="0" collapsed="false">
      <c r="E507" s="10"/>
    </row>
    <row r="508" customFormat="false" ht="15.75" hidden="false" customHeight="true" outlineLevel="0" collapsed="false">
      <c r="E508" s="10"/>
    </row>
    <row r="509" customFormat="false" ht="15.75" hidden="false" customHeight="true" outlineLevel="0" collapsed="false">
      <c r="E509" s="10"/>
    </row>
    <row r="510" customFormat="false" ht="15.75" hidden="false" customHeight="true" outlineLevel="0" collapsed="false">
      <c r="E510" s="10"/>
    </row>
    <row r="511" customFormat="false" ht="15.75" hidden="false" customHeight="true" outlineLevel="0" collapsed="false">
      <c r="E511" s="10"/>
    </row>
    <row r="512" customFormat="false" ht="15.75" hidden="false" customHeight="true" outlineLevel="0" collapsed="false">
      <c r="E512" s="10"/>
    </row>
    <row r="513" customFormat="false" ht="15.75" hidden="false" customHeight="true" outlineLevel="0" collapsed="false">
      <c r="E513" s="10"/>
    </row>
    <row r="514" customFormat="false" ht="15.75" hidden="false" customHeight="true" outlineLevel="0" collapsed="false">
      <c r="E514" s="10"/>
    </row>
    <row r="515" customFormat="false" ht="15.75" hidden="false" customHeight="true" outlineLevel="0" collapsed="false">
      <c r="E515" s="10"/>
    </row>
    <row r="516" customFormat="false" ht="15.75" hidden="false" customHeight="true" outlineLevel="0" collapsed="false">
      <c r="E516" s="10"/>
    </row>
    <row r="517" customFormat="false" ht="15.75" hidden="false" customHeight="true" outlineLevel="0" collapsed="false">
      <c r="E517" s="10"/>
    </row>
    <row r="518" customFormat="false" ht="15.75" hidden="false" customHeight="true" outlineLevel="0" collapsed="false">
      <c r="E518" s="10"/>
    </row>
    <row r="519" customFormat="false" ht="15.75" hidden="false" customHeight="true" outlineLevel="0" collapsed="false">
      <c r="E519" s="10"/>
    </row>
    <row r="520" customFormat="false" ht="15.75" hidden="false" customHeight="true" outlineLevel="0" collapsed="false">
      <c r="E520" s="10"/>
    </row>
    <row r="521" customFormat="false" ht="15.75" hidden="false" customHeight="true" outlineLevel="0" collapsed="false">
      <c r="E521" s="10"/>
    </row>
    <row r="522" customFormat="false" ht="15.75" hidden="false" customHeight="true" outlineLevel="0" collapsed="false">
      <c r="E522" s="10"/>
    </row>
    <row r="523" customFormat="false" ht="15.75" hidden="false" customHeight="true" outlineLevel="0" collapsed="false">
      <c r="E523" s="10"/>
    </row>
    <row r="524" customFormat="false" ht="15.75" hidden="false" customHeight="true" outlineLevel="0" collapsed="false">
      <c r="E524" s="10"/>
    </row>
    <row r="525" customFormat="false" ht="15.75" hidden="false" customHeight="true" outlineLevel="0" collapsed="false">
      <c r="E525" s="10"/>
    </row>
    <row r="526" customFormat="false" ht="15.75" hidden="false" customHeight="true" outlineLevel="0" collapsed="false">
      <c r="E526" s="10"/>
    </row>
    <row r="527" customFormat="false" ht="15.75" hidden="false" customHeight="true" outlineLevel="0" collapsed="false">
      <c r="E527" s="10"/>
    </row>
    <row r="528" customFormat="false" ht="15.75" hidden="false" customHeight="true" outlineLevel="0" collapsed="false">
      <c r="E528" s="10"/>
    </row>
    <row r="529" customFormat="false" ht="15.75" hidden="false" customHeight="true" outlineLevel="0" collapsed="false">
      <c r="E529" s="10"/>
    </row>
    <row r="530" customFormat="false" ht="15.75" hidden="false" customHeight="true" outlineLevel="0" collapsed="false">
      <c r="E530" s="10"/>
    </row>
    <row r="531" customFormat="false" ht="15.75" hidden="false" customHeight="true" outlineLevel="0" collapsed="false">
      <c r="E531" s="10"/>
    </row>
    <row r="532" customFormat="false" ht="15.75" hidden="false" customHeight="true" outlineLevel="0" collapsed="false">
      <c r="E532" s="10"/>
    </row>
    <row r="533" customFormat="false" ht="15.75" hidden="false" customHeight="true" outlineLevel="0" collapsed="false">
      <c r="E533" s="10"/>
    </row>
    <row r="534" customFormat="false" ht="15.75" hidden="false" customHeight="true" outlineLevel="0" collapsed="false">
      <c r="E534" s="10"/>
    </row>
    <row r="535" customFormat="false" ht="15.75" hidden="false" customHeight="true" outlineLevel="0" collapsed="false">
      <c r="E535" s="10"/>
    </row>
    <row r="536" customFormat="false" ht="15.75" hidden="false" customHeight="true" outlineLevel="0" collapsed="false">
      <c r="E536" s="10"/>
    </row>
    <row r="537" customFormat="false" ht="15.75" hidden="false" customHeight="true" outlineLevel="0" collapsed="false">
      <c r="E537" s="10"/>
    </row>
    <row r="538" customFormat="false" ht="15.75" hidden="false" customHeight="true" outlineLevel="0" collapsed="false">
      <c r="E538" s="10"/>
    </row>
    <row r="539" customFormat="false" ht="15.75" hidden="false" customHeight="true" outlineLevel="0" collapsed="false">
      <c r="E539" s="10"/>
    </row>
    <row r="540" customFormat="false" ht="15.75" hidden="false" customHeight="true" outlineLevel="0" collapsed="false">
      <c r="E540" s="10"/>
    </row>
    <row r="541" customFormat="false" ht="15.75" hidden="false" customHeight="true" outlineLevel="0" collapsed="false">
      <c r="E541" s="10"/>
    </row>
    <row r="542" customFormat="false" ht="15.75" hidden="false" customHeight="true" outlineLevel="0" collapsed="false">
      <c r="E542" s="10"/>
    </row>
    <row r="543" customFormat="false" ht="15.75" hidden="false" customHeight="true" outlineLevel="0" collapsed="false">
      <c r="E543" s="10"/>
    </row>
    <row r="544" customFormat="false" ht="15.75" hidden="false" customHeight="true" outlineLevel="0" collapsed="false">
      <c r="E544" s="10"/>
    </row>
    <row r="545" customFormat="false" ht="15.75" hidden="false" customHeight="true" outlineLevel="0" collapsed="false">
      <c r="E545" s="10"/>
    </row>
    <row r="546" customFormat="false" ht="15.75" hidden="false" customHeight="true" outlineLevel="0" collapsed="false">
      <c r="E546" s="10"/>
    </row>
    <row r="547" customFormat="false" ht="15.75" hidden="false" customHeight="true" outlineLevel="0" collapsed="false">
      <c r="E547" s="10"/>
    </row>
    <row r="548" customFormat="false" ht="15.75" hidden="false" customHeight="true" outlineLevel="0" collapsed="false">
      <c r="E548" s="10"/>
    </row>
    <row r="549" customFormat="false" ht="15.75" hidden="false" customHeight="true" outlineLevel="0" collapsed="false">
      <c r="E549" s="10"/>
    </row>
    <row r="550" customFormat="false" ht="15.75" hidden="false" customHeight="true" outlineLevel="0" collapsed="false">
      <c r="E550" s="10"/>
    </row>
    <row r="551" customFormat="false" ht="15.75" hidden="false" customHeight="true" outlineLevel="0" collapsed="false">
      <c r="E551" s="10"/>
    </row>
    <row r="552" customFormat="false" ht="15.75" hidden="false" customHeight="true" outlineLevel="0" collapsed="false">
      <c r="E552" s="10"/>
    </row>
    <row r="553" customFormat="false" ht="15.75" hidden="false" customHeight="true" outlineLevel="0" collapsed="false">
      <c r="E553" s="10"/>
    </row>
    <row r="554" customFormat="false" ht="15.75" hidden="false" customHeight="true" outlineLevel="0" collapsed="false">
      <c r="E554" s="10"/>
    </row>
    <row r="555" customFormat="false" ht="15.75" hidden="false" customHeight="true" outlineLevel="0" collapsed="false">
      <c r="E555" s="10"/>
    </row>
    <row r="556" customFormat="false" ht="15.75" hidden="false" customHeight="true" outlineLevel="0" collapsed="false">
      <c r="E556" s="10"/>
    </row>
    <row r="557" customFormat="false" ht="15.75" hidden="false" customHeight="true" outlineLevel="0" collapsed="false">
      <c r="E557" s="10"/>
    </row>
    <row r="558" customFormat="false" ht="15.75" hidden="false" customHeight="true" outlineLevel="0" collapsed="false">
      <c r="E558" s="10"/>
    </row>
    <row r="559" customFormat="false" ht="15.75" hidden="false" customHeight="true" outlineLevel="0" collapsed="false">
      <c r="E559" s="10"/>
    </row>
    <row r="560" customFormat="false" ht="15.75" hidden="false" customHeight="true" outlineLevel="0" collapsed="false">
      <c r="E560" s="10"/>
    </row>
    <row r="561" customFormat="false" ht="15.75" hidden="false" customHeight="true" outlineLevel="0" collapsed="false">
      <c r="E561" s="10"/>
    </row>
    <row r="562" customFormat="false" ht="15.75" hidden="false" customHeight="true" outlineLevel="0" collapsed="false">
      <c r="E562" s="10"/>
    </row>
    <row r="563" customFormat="false" ht="15.75" hidden="false" customHeight="true" outlineLevel="0" collapsed="false">
      <c r="E563" s="10"/>
    </row>
    <row r="564" customFormat="false" ht="15.75" hidden="false" customHeight="true" outlineLevel="0" collapsed="false">
      <c r="E564" s="10"/>
    </row>
    <row r="565" customFormat="false" ht="15.75" hidden="false" customHeight="true" outlineLevel="0" collapsed="false">
      <c r="E565" s="10"/>
    </row>
    <row r="566" customFormat="false" ht="15.75" hidden="false" customHeight="true" outlineLevel="0" collapsed="false">
      <c r="E566" s="10"/>
    </row>
    <row r="567" customFormat="false" ht="15.75" hidden="false" customHeight="true" outlineLevel="0" collapsed="false">
      <c r="E567" s="10"/>
    </row>
    <row r="568" customFormat="false" ht="15.75" hidden="false" customHeight="true" outlineLevel="0" collapsed="false">
      <c r="E568" s="10"/>
    </row>
    <row r="569" customFormat="false" ht="15.75" hidden="false" customHeight="true" outlineLevel="0" collapsed="false">
      <c r="E569" s="10"/>
    </row>
    <row r="570" customFormat="false" ht="15.75" hidden="false" customHeight="true" outlineLevel="0" collapsed="false">
      <c r="E570" s="10"/>
    </row>
    <row r="571" customFormat="false" ht="15.75" hidden="false" customHeight="true" outlineLevel="0" collapsed="false">
      <c r="E571" s="10"/>
    </row>
    <row r="572" customFormat="false" ht="15.75" hidden="false" customHeight="true" outlineLevel="0" collapsed="false">
      <c r="E572" s="10"/>
    </row>
    <row r="573" customFormat="false" ht="15.75" hidden="false" customHeight="true" outlineLevel="0" collapsed="false">
      <c r="E573" s="10"/>
    </row>
    <row r="574" customFormat="false" ht="15.75" hidden="false" customHeight="true" outlineLevel="0" collapsed="false">
      <c r="E574" s="10"/>
    </row>
    <row r="575" customFormat="false" ht="15.75" hidden="false" customHeight="true" outlineLevel="0" collapsed="false">
      <c r="E575" s="10"/>
    </row>
    <row r="576" customFormat="false" ht="15.75" hidden="false" customHeight="true" outlineLevel="0" collapsed="false">
      <c r="E576" s="10"/>
    </row>
    <row r="577" customFormat="false" ht="15.75" hidden="false" customHeight="true" outlineLevel="0" collapsed="false">
      <c r="E577" s="10"/>
    </row>
    <row r="578" customFormat="false" ht="15.75" hidden="false" customHeight="true" outlineLevel="0" collapsed="false">
      <c r="E578" s="10"/>
    </row>
    <row r="579" customFormat="false" ht="15.75" hidden="false" customHeight="true" outlineLevel="0" collapsed="false">
      <c r="E579" s="10"/>
    </row>
    <row r="580" customFormat="false" ht="15.75" hidden="false" customHeight="true" outlineLevel="0" collapsed="false">
      <c r="E580" s="10"/>
    </row>
    <row r="581" customFormat="false" ht="15.75" hidden="false" customHeight="true" outlineLevel="0" collapsed="false">
      <c r="E581" s="10"/>
    </row>
    <row r="582" customFormat="false" ht="15.75" hidden="false" customHeight="true" outlineLevel="0" collapsed="false">
      <c r="E582" s="10"/>
    </row>
    <row r="583" customFormat="false" ht="15.75" hidden="false" customHeight="true" outlineLevel="0" collapsed="false">
      <c r="E583" s="10"/>
    </row>
    <row r="584" customFormat="false" ht="15.75" hidden="false" customHeight="true" outlineLevel="0" collapsed="false">
      <c r="E584" s="10"/>
    </row>
    <row r="585" customFormat="false" ht="15.75" hidden="false" customHeight="true" outlineLevel="0" collapsed="false">
      <c r="E585" s="10"/>
    </row>
    <row r="586" customFormat="false" ht="15.75" hidden="false" customHeight="true" outlineLevel="0" collapsed="false">
      <c r="E586" s="10"/>
    </row>
    <row r="587" customFormat="false" ht="15.75" hidden="false" customHeight="true" outlineLevel="0" collapsed="false">
      <c r="E587" s="10"/>
    </row>
    <row r="588" customFormat="false" ht="15.75" hidden="false" customHeight="true" outlineLevel="0" collapsed="false">
      <c r="E588" s="10"/>
    </row>
    <row r="589" customFormat="false" ht="15.75" hidden="false" customHeight="true" outlineLevel="0" collapsed="false">
      <c r="E589" s="10"/>
    </row>
    <row r="590" customFormat="false" ht="15.75" hidden="false" customHeight="true" outlineLevel="0" collapsed="false">
      <c r="E590" s="10"/>
    </row>
    <row r="591" customFormat="false" ht="15.75" hidden="false" customHeight="true" outlineLevel="0" collapsed="false">
      <c r="E591" s="10"/>
    </row>
    <row r="592" customFormat="false" ht="15.75" hidden="false" customHeight="true" outlineLevel="0" collapsed="false">
      <c r="E592" s="10"/>
    </row>
    <row r="593" customFormat="false" ht="15.75" hidden="false" customHeight="true" outlineLevel="0" collapsed="false">
      <c r="E593" s="10"/>
    </row>
    <row r="594" customFormat="false" ht="15.75" hidden="false" customHeight="true" outlineLevel="0" collapsed="false">
      <c r="E594" s="10"/>
    </row>
    <row r="595" customFormat="false" ht="15.75" hidden="false" customHeight="true" outlineLevel="0" collapsed="false">
      <c r="E595" s="10"/>
    </row>
    <row r="596" customFormat="false" ht="15.75" hidden="false" customHeight="true" outlineLevel="0" collapsed="false">
      <c r="E596" s="10"/>
    </row>
    <row r="597" customFormat="false" ht="15.75" hidden="false" customHeight="true" outlineLevel="0" collapsed="false">
      <c r="E597" s="10"/>
    </row>
    <row r="598" customFormat="false" ht="15.75" hidden="false" customHeight="true" outlineLevel="0" collapsed="false">
      <c r="E598" s="10"/>
    </row>
    <row r="599" customFormat="false" ht="15.75" hidden="false" customHeight="true" outlineLevel="0" collapsed="false">
      <c r="E599" s="10"/>
    </row>
    <row r="600" customFormat="false" ht="15.75" hidden="false" customHeight="true" outlineLevel="0" collapsed="false">
      <c r="E600" s="10"/>
    </row>
    <row r="601" customFormat="false" ht="15.75" hidden="false" customHeight="true" outlineLevel="0" collapsed="false">
      <c r="E601" s="10"/>
    </row>
    <row r="602" customFormat="false" ht="15.75" hidden="false" customHeight="true" outlineLevel="0" collapsed="false">
      <c r="E602" s="10"/>
    </row>
    <row r="603" customFormat="false" ht="15.75" hidden="false" customHeight="true" outlineLevel="0" collapsed="false">
      <c r="E603" s="10"/>
    </row>
    <row r="604" customFormat="false" ht="15.75" hidden="false" customHeight="true" outlineLevel="0" collapsed="false">
      <c r="E604" s="10"/>
    </row>
    <row r="605" customFormat="false" ht="15.75" hidden="false" customHeight="true" outlineLevel="0" collapsed="false">
      <c r="E605" s="10"/>
    </row>
    <row r="606" customFormat="false" ht="15.75" hidden="false" customHeight="true" outlineLevel="0" collapsed="false">
      <c r="E606" s="10"/>
    </row>
    <row r="607" customFormat="false" ht="15.75" hidden="false" customHeight="true" outlineLevel="0" collapsed="false">
      <c r="E607" s="10"/>
    </row>
    <row r="608" customFormat="false" ht="15.75" hidden="false" customHeight="true" outlineLevel="0" collapsed="false">
      <c r="E608" s="10"/>
    </row>
    <row r="609" customFormat="false" ht="15.75" hidden="false" customHeight="true" outlineLevel="0" collapsed="false">
      <c r="E609" s="10"/>
    </row>
    <row r="610" customFormat="false" ht="15.75" hidden="false" customHeight="true" outlineLevel="0" collapsed="false">
      <c r="E610" s="10"/>
    </row>
    <row r="611" customFormat="false" ht="15.75" hidden="false" customHeight="true" outlineLevel="0" collapsed="false">
      <c r="E611" s="10"/>
    </row>
    <row r="612" customFormat="false" ht="15.75" hidden="false" customHeight="true" outlineLevel="0" collapsed="false">
      <c r="E612" s="10"/>
    </row>
    <row r="613" customFormat="false" ht="15.75" hidden="false" customHeight="true" outlineLevel="0" collapsed="false">
      <c r="E613" s="10"/>
    </row>
    <row r="614" customFormat="false" ht="15.75" hidden="false" customHeight="true" outlineLevel="0" collapsed="false">
      <c r="E614" s="10"/>
    </row>
    <row r="615" customFormat="false" ht="15.75" hidden="false" customHeight="true" outlineLevel="0" collapsed="false">
      <c r="E615" s="10"/>
    </row>
    <row r="616" customFormat="false" ht="15.75" hidden="false" customHeight="true" outlineLevel="0" collapsed="false">
      <c r="E616" s="10"/>
    </row>
    <row r="617" customFormat="false" ht="15.75" hidden="false" customHeight="true" outlineLevel="0" collapsed="false">
      <c r="E617" s="10"/>
    </row>
    <row r="618" customFormat="false" ht="15.75" hidden="false" customHeight="true" outlineLevel="0" collapsed="false">
      <c r="E618" s="10"/>
    </row>
    <row r="619" customFormat="false" ht="15.75" hidden="false" customHeight="true" outlineLevel="0" collapsed="false">
      <c r="E619" s="10"/>
    </row>
    <row r="620" customFormat="false" ht="15.75" hidden="false" customHeight="true" outlineLevel="0" collapsed="false">
      <c r="E620" s="10"/>
    </row>
    <row r="621" customFormat="false" ht="15.75" hidden="false" customHeight="true" outlineLevel="0" collapsed="false">
      <c r="E621" s="10"/>
    </row>
    <row r="622" customFormat="false" ht="15.75" hidden="false" customHeight="true" outlineLevel="0" collapsed="false">
      <c r="E622" s="10"/>
    </row>
    <row r="623" customFormat="false" ht="15.75" hidden="false" customHeight="true" outlineLevel="0" collapsed="false">
      <c r="E623" s="10"/>
    </row>
    <row r="624" customFormat="false" ht="15.75" hidden="false" customHeight="true" outlineLevel="0" collapsed="false">
      <c r="E624" s="10"/>
    </row>
    <row r="625" customFormat="false" ht="15.75" hidden="false" customHeight="true" outlineLevel="0" collapsed="false">
      <c r="E625" s="10"/>
    </row>
    <row r="626" customFormat="false" ht="15.75" hidden="false" customHeight="true" outlineLevel="0" collapsed="false">
      <c r="E626" s="10"/>
    </row>
    <row r="627" customFormat="false" ht="15.75" hidden="false" customHeight="true" outlineLevel="0" collapsed="false">
      <c r="E627" s="10"/>
    </row>
    <row r="628" customFormat="false" ht="15.75" hidden="false" customHeight="true" outlineLevel="0" collapsed="false">
      <c r="E628" s="10"/>
    </row>
    <row r="629" customFormat="false" ht="15.75" hidden="false" customHeight="true" outlineLevel="0" collapsed="false">
      <c r="E629" s="10"/>
    </row>
    <row r="630" customFormat="false" ht="15.75" hidden="false" customHeight="true" outlineLevel="0" collapsed="false">
      <c r="E630" s="10"/>
    </row>
    <row r="631" customFormat="false" ht="15.75" hidden="false" customHeight="true" outlineLevel="0" collapsed="false">
      <c r="E631" s="10"/>
    </row>
    <row r="632" customFormat="false" ht="15.75" hidden="false" customHeight="true" outlineLevel="0" collapsed="false">
      <c r="E632" s="10"/>
    </row>
    <row r="633" customFormat="false" ht="15.75" hidden="false" customHeight="true" outlineLevel="0" collapsed="false">
      <c r="E633" s="10"/>
    </row>
    <row r="634" customFormat="false" ht="15.75" hidden="false" customHeight="true" outlineLevel="0" collapsed="false">
      <c r="E634" s="10"/>
    </row>
    <row r="635" customFormat="false" ht="15.75" hidden="false" customHeight="true" outlineLevel="0" collapsed="false">
      <c r="E635" s="10"/>
    </row>
    <row r="636" customFormat="false" ht="15.75" hidden="false" customHeight="true" outlineLevel="0" collapsed="false">
      <c r="E636" s="10"/>
    </row>
    <row r="637" customFormat="false" ht="15.75" hidden="false" customHeight="true" outlineLevel="0" collapsed="false">
      <c r="E637" s="10"/>
    </row>
    <row r="638" customFormat="false" ht="15.75" hidden="false" customHeight="true" outlineLevel="0" collapsed="false">
      <c r="E638" s="10"/>
    </row>
    <row r="639" customFormat="false" ht="15.75" hidden="false" customHeight="true" outlineLevel="0" collapsed="false">
      <c r="E639" s="10"/>
    </row>
    <row r="640" customFormat="false" ht="15.75" hidden="false" customHeight="true" outlineLevel="0" collapsed="false">
      <c r="E640" s="10"/>
    </row>
    <row r="641" customFormat="false" ht="15.75" hidden="false" customHeight="true" outlineLevel="0" collapsed="false">
      <c r="E641" s="10"/>
    </row>
    <row r="642" customFormat="false" ht="15.75" hidden="false" customHeight="true" outlineLevel="0" collapsed="false">
      <c r="E642" s="10"/>
    </row>
    <row r="643" customFormat="false" ht="15.75" hidden="false" customHeight="true" outlineLevel="0" collapsed="false">
      <c r="E643" s="10"/>
    </row>
    <row r="644" customFormat="false" ht="15.75" hidden="false" customHeight="true" outlineLevel="0" collapsed="false">
      <c r="E644" s="10"/>
    </row>
    <row r="645" customFormat="false" ht="15.75" hidden="false" customHeight="true" outlineLevel="0" collapsed="false">
      <c r="E645" s="10"/>
    </row>
    <row r="646" customFormat="false" ht="15.75" hidden="false" customHeight="true" outlineLevel="0" collapsed="false">
      <c r="E646" s="10"/>
    </row>
    <row r="647" customFormat="false" ht="15.75" hidden="false" customHeight="true" outlineLevel="0" collapsed="false">
      <c r="E647" s="10"/>
    </row>
    <row r="648" customFormat="false" ht="15.75" hidden="false" customHeight="true" outlineLevel="0" collapsed="false">
      <c r="E648" s="10"/>
    </row>
    <row r="649" customFormat="false" ht="15.75" hidden="false" customHeight="true" outlineLevel="0" collapsed="false">
      <c r="E649" s="10"/>
    </row>
    <row r="650" customFormat="false" ht="15.75" hidden="false" customHeight="true" outlineLevel="0" collapsed="false">
      <c r="E650" s="10"/>
    </row>
    <row r="651" customFormat="false" ht="15.75" hidden="false" customHeight="true" outlineLevel="0" collapsed="false">
      <c r="E651" s="10"/>
    </row>
    <row r="652" customFormat="false" ht="15.75" hidden="false" customHeight="true" outlineLevel="0" collapsed="false">
      <c r="E652" s="10"/>
    </row>
    <row r="653" customFormat="false" ht="15.75" hidden="false" customHeight="true" outlineLevel="0" collapsed="false">
      <c r="E653" s="10"/>
    </row>
    <row r="654" customFormat="false" ht="15.75" hidden="false" customHeight="true" outlineLevel="0" collapsed="false">
      <c r="E654" s="10"/>
    </row>
    <row r="655" customFormat="false" ht="15.75" hidden="false" customHeight="true" outlineLevel="0" collapsed="false">
      <c r="E655" s="10"/>
    </row>
    <row r="656" customFormat="false" ht="15.75" hidden="false" customHeight="true" outlineLevel="0" collapsed="false">
      <c r="E656" s="10"/>
    </row>
    <row r="657" customFormat="false" ht="15.75" hidden="false" customHeight="true" outlineLevel="0" collapsed="false">
      <c r="E657" s="10"/>
    </row>
    <row r="658" customFormat="false" ht="15.75" hidden="false" customHeight="true" outlineLevel="0" collapsed="false">
      <c r="E658" s="10"/>
    </row>
    <row r="659" customFormat="false" ht="15.75" hidden="false" customHeight="true" outlineLevel="0" collapsed="false">
      <c r="E659" s="10"/>
    </row>
    <row r="660" customFormat="false" ht="15.75" hidden="false" customHeight="true" outlineLevel="0" collapsed="false">
      <c r="E660" s="10"/>
    </row>
    <row r="661" customFormat="false" ht="15.75" hidden="false" customHeight="true" outlineLevel="0" collapsed="false">
      <c r="E661" s="10"/>
    </row>
    <row r="662" customFormat="false" ht="15.75" hidden="false" customHeight="true" outlineLevel="0" collapsed="false">
      <c r="E662" s="10"/>
    </row>
    <row r="663" customFormat="false" ht="15.75" hidden="false" customHeight="true" outlineLevel="0" collapsed="false">
      <c r="E663" s="10"/>
    </row>
    <row r="664" customFormat="false" ht="15.75" hidden="false" customHeight="true" outlineLevel="0" collapsed="false">
      <c r="E664" s="10"/>
    </row>
    <row r="665" customFormat="false" ht="15.75" hidden="false" customHeight="true" outlineLevel="0" collapsed="false">
      <c r="E665" s="10"/>
    </row>
    <row r="666" customFormat="false" ht="15.75" hidden="false" customHeight="true" outlineLevel="0" collapsed="false">
      <c r="E666" s="10"/>
    </row>
    <row r="667" customFormat="false" ht="15.75" hidden="false" customHeight="true" outlineLevel="0" collapsed="false">
      <c r="E667" s="10"/>
    </row>
    <row r="668" customFormat="false" ht="15.75" hidden="false" customHeight="true" outlineLevel="0" collapsed="false">
      <c r="E668" s="10"/>
    </row>
    <row r="669" customFormat="false" ht="15.75" hidden="false" customHeight="true" outlineLevel="0" collapsed="false">
      <c r="E669" s="10"/>
    </row>
    <row r="670" customFormat="false" ht="15.75" hidden="false" customHeight="true" outlineLevel="0" collapsed="false">
      <c r="E670" s="10"/>
    </row>
    <row r="671" customFormat="false" ht="15.75" hidden="false" customHeight="true" outlineLevel="0" collapsed="false">
      <c r="E671" s="10"/>
    </row>
    <row r="672" customFormat="false" ht="15.75" hidden="false" customHeight="true" outlineLevel="0" collapsed="false">
      <c r="E672" s="10"/>
    </row>
    <row r="673" customFormat="false" ht="15.75" hidden="false" customHeight="true" outlineLevel="0" collapsed="false">
      <c r="E673" s="10"/>
    </row>
    <row r="674" customFormat="false" ht="15.75" hidden="false" customHeight="true" outlineLevel="0" collapsed="false">
      <c r="E674" s="10"/>
    </row>
    <row r="675" customFormat="false" ht="15.75" hidden="false" customHeight="true" outlineLevel="0" collapsed="false">
      <c r="E675" s="10"/>
    </row>
    <row r="676" customFormat="false" ht="15.75" hidden="false" customHeight="true" outlineLevel="0" collapsed="false">
      <c r="E676" s="10"/>
    </row>
    <row r="677" customFormat="false" ht="15.75" hidden="false" customHeight="true" outlineLevel="0" collapsed="false">
      <c r="E677" s="10"/>
    </row>
    <row r="678" customFormat="false" ht="15.75" hidden="false" customHeight="true" outlineLevel="0" collapsed="false">
      <c r="E678" s="10"/>
    </row>
    <row r="679" customFormat="false" ht="15.75" hidden="false" customHeight="true" outlineLevel="0" collapsed="false">
      <c r="E679" s="10"/>
    </row>
    <row r="680" customFormat="false" ht="15.75" hidden="false" customHeight="true" outlineLevel="0" collapsed="false">
      <c r="E680" s="10"/>
    </row>
    <row r="681" customFormat="false" ht="15.75" hidden="false" customHeight="true" outlineLevel="0" collapsed="false">
      <c r="E681" s="10"/>
    </row>
    <row r="682" customFormat="false" ht="15.75" hidden="false" customHeight="true" outlineLevel="0" collapsed="false">
      <c r="E682" s="10"/>
    </row>
    <row r="683" customFormat="false" ht="15.75" hidden="false" customHeight="true" outlineLevel="0" collapsed="false">
      <c r="E683" s="10"/>
    </row>
    <row r="684" customFormat="false" ht="15.75" hidden="false" customHeight="true" outlineLevel="0" collapsed="false">
      <c r="E684" s="10"/>
    </row>
    <row r="685" customFormat="false" ht="15.75" hidden="false" customHeight="true" outlineLevel="0" collapsed="false">
      <c r="E685" s="10"/>
    </row>
    <row r="686" customFormat="false" ht="15.75" hidden="false" customHeight="true" outlineLevel="0" collapsed="false">
      <c r="E686" s="10"/>
    </row>
    <row r="687" customFormat="false" ht="15.75" hidden="false" customHeight="true" outlineLevel="0" collapsed="false">
      <c r="E687" s="10"/>
    </row>
    <row r="688" customFormat="false" ht="15.75" hidden="false" customHeight="true" outlineLevel="0" collapsed="false">
      <c r="E688" s="10"/>
    </row>
    <row r="689" customFormat="false" ht="15.75" hidden="false" customHeight="true" outlineLevel="0" collapsed="false">
      <c r="E689" s="10"/>
    </row>
    <row r="690" customFormat="false" ht="15.75" hidden="false" customHeight="true" outlineLevel="0" collapsed="false">
      <c r="E690" s="10"/>
    </row>
    <row r="691" customFormat="false" ht="15.75" hidden="false" customHeight="true" outlineLevel="0" collapsed="false">
      <c r="E691" s="10"/>
    </row>
    <row r="692" customFormat="false" ht="15.75" hidden="false" customHeight="true" outlineLevel="0" collapsed="false">
      <c r="E692" s="10"/>
    </row>
    <row r="693" customFormat="false" ht="15.75" hidden="false" customHeight="true" outlineLevel="0" collapsed="false">
      <c r="E693" s="10"/>
    </row>
    <row r="694" customFormat="false" ht="15.75" hidden="false" customHeight="true" outlineLevel="0" collapsed="false">
      <c r="E694" s="10"/>
    </row>
    <row r="695" customFormat="false" ht="15.75" hidden="false" customHeight="true" outlineLevel="0" collapsed="false">
      <c r="E695" s="10"/>
    </row>
    <row r="696" customFormat="false" ht="15.75" hidden="false" customHeight="true" outlineLevel="0" collapsed="false">
      <c r="E696" s="10"/>
    </row>
    <row r="697" customFormat="false" ht="15.75" hidden="false" customHeight="true" outlineLevel="0" collapsed="false">
      <c r="E697" s="10"/>
    </row>
    <row r="698" customFormat="false" ht="15.75" hidden="false" customHeight="true" outlineLevel="0" collapsed="false">
      <c r="E698" s="10"/>
    </row>
    <row r="699" customFormat="false" ht="15.75" hidden="false" customHeight="true" outlineLevel="0" collapsed="false">
      <c r="E699" s="10"/>
    </row>
    <row r="700" customFormat="false" ht="15.75" hidden="false" customHeight="true" outlineLevel="0" collapsed="false">
      <c r="E700" s="10"/>
    </row>
    <row r="701" customFormat="false" ht="15.75" hidden="false" customHeight="true" outlineLevel="0" collapsed="false">
      <c r="E701" s="10"/>
    </row>
    <row r="702" customFormat="false" ht="15.75" hidden="false" customHeight="true" outlineLevel="0" collapsed="false">
      <c r="E702" s="10"/>
    </row>
    <row r="703" customFormat="false" ht="15.75" hidden="false" customHeight="true" outlineLevel="0" collapsed="false">
      <c r="E703" s="10"/>
    </row>
    <row r="704" customFormat="false" ht="15.75" hidden="false" customHeight="true" outlineLevel="0" collapsed="false">
      <c r="E704" s="10"/>
    </row>
    <row r="705" customFormat="false" ht="15.75" hidden="false" customHeight="true" outlineLevel="0" collapsed="false">
      <c r="E705" s="10"/>
    </row>
    <row r="706" customFormat="false" ht="15.75" hidden="false" customHeight="true" outlineLevel="0" collapsed="false">
      <c r="E706" s="10"/>
    </row>
    <row r="707" customFormat="false" ht="15.75" hidden="false" customHeight="true" outlineLevel="0" collapsed="false">
      <c r="E707" s="10"/>
    </row>
    <row r="708" customFormat="false" ht="15.75" hidden="false" customHeight="true" outlineLevel="0" collapsed="false">
      <c r="E708" s="10"/>
    </row>
    <row r="709" customFormat="false" ht="15.75" hidden="false" customHeight="true" outlineLevel="0" collapsed="false">
      <c r="E709" s="10"/>
    </row>
    <row r="710" customFormat="false" ht="15.75" hidden="false" customHeight="true" outlineLevel="0" collapsed="false">
      <c r="E710" s="10"/>
    </row>
    <row r="711" customFormat="false" ht="15.75" hidden="false" customHeight="true" outlineLevel="0" collapsed="false">
      <c r="E711" s="10"/>
    </row>
    <row r="712" customFormat="false" ht="15.75" hidden="false" customHeight="true" outlineLevel="0" collapsed="false">
      <c r="E712" s="10"/>
    </row>
    <row r="713" customFormat="false" ht="15.75" hidden="false" customHeight="true" outlineLevel="0" collapsed="false">
      <c r="E713" s="10"/>
    </row>
    <row r="714" customFormat="false" ht="15.75" hidden="false" customHeight="true" outlineLevel="0" collapsed="false">
      <c r="E714" s="10"/>
    </row>
    <row r="715" customFormat="false" ht="15.75" hidden="false" customHeight="true" outlineLevel="0" collapsed="false">
      <c r="E715" s="10"/>
    </row>
    <row r="716" customFormat="false" ht="15.75" hidden="false" customHeight="true" outlineLevel="0" collapsed="false">
      <c r="E716" s="10"/>
    </row>
    <row r="717" customFormat="false" ht="15.75" hidden="false" customHeight="true" outlineLevel="0" collapsed="false">
      <c r="E717" s="10"/>
    </row>
    <row r="718" customFormat="false" ht="15.75" hidden="false" customHeight="true" outlineLevel="0" collapsed="false">
      <c r="E718" s="10"/>
    </row>
    <row r="719" customFormat="false" ht="15.75" hidden="false" customHeight="true" outlineLevel="0" collapsed="false">
      <c r="E719" s="10"/>
    </row>
    <row r="720" customFormat="false" ht="15.75" hidden="false" customHeight="true" outlineLevel="0" collapsed="false">
      <c r="E720" s="10"/>
    </row>
    <row r="721" customFormat="false" ht="15.75" hidden="false" customHeight="true" outlineLevel="0" collapsed="false">
      <c r="E721" s="10"/>
    </row>
    <row r="722" customFormat="false" ht="15.75" hidden="false" customHeight="true" outlineLevel="0" collapsed="false">
      <c r="E722" s="10"/>
    </row>
    <row r="723" customFormat="false" ht="15.75" hidden="false" customHeight="true" outlineLevel="0" collapsed="false">
      <c r="E723" s="10"/>
    </row>
    <row r="724" customFormat="false" ht="15.75" hidden="false" customHeight="true" outlineLevel="0" collapsed="false">
      <c r="E724" s="10"/>
    </row>
    <row r="725" customFormat="false" ht="15.75" hidden="false" customHeight="true" outlineLevel="0" collapsed="false">
      <c r="E725" s="10"/>
    </row>
    <row r="726" customFormat="false" ht="15.75" hidden="false" customHeight="true" outlineLevel="0" collapsed="false">
      <c r="E726" s="10"/>
    </row>
    <row r="727" customFormat="false" ht="15.75" hidden="false" customHeight="true" outlineLevel="0" collapsed="false">
      <c r="E727" s="10"/>
    </row>
    <row r="728" customFormat="false" ht="15.75" hidden="false" customHeight="true" outlineLevel="0" collapsed="false">
      <c r="E728" s="10"/>
    </row>
    <row r="729" customFormat="false" ht="15.75" hidden="false" customHeight="true" outlineLevel="0" collapsed="false">
      <c r="E729" s="10"/>
    </row>
    <row r="730" customFormat="false" ht="15.75" hidden="false" customHeight="true" outlineLevel="0" collapsed="false">
      <c r="E730" s="10"/>
    </row>
    <row r="731" customFormat="false" ht="15.75" hidden="false" customHeight="true" outlineLevel="0" collapsed="false">
      <c r="E731" s="10"/>
    </row>
    <row r="732" customFormat="false" ht="15.75" hidden="false" customHeight="true" outlineLevel="0" collapsed="false">
      <c r="E732" s="10"/>
    </row>
    <row r="733" customFormat="false" ht="15.75" hidden="false" customHeight="true" outlineLevel="0" collapsed="false">
      <c r="E733" s="10"/>
    </row>
    <row r="734" customFormat="false" ht="15.75" hidden="false" customHeight="true" outlineLevel="0" collapsed="false">
      <c r="E734" s="10"/>
    </row>
    <row r="735" customFormat="false" ht="15.75" hidden="false" customHeight="true" outlineLevel="0" collapsed="false">
      <c r="E735" s="10"/>
    </row>
    <row r="736" customFormat="false" ht="15.75" hidden="false" customHeight="true" outlineLevel="0" collapsed="false">
      <c r="E736" s="10"/>
    </row>
    <row r="737" customFormat="false" ht="15.75" hidden="false" customHeight="true" outlineLevel="0" collapsed="false">
      <c r="E737" s="10"/>
    </row>
    <row r="738" customFormat="false" ht="15.75" hidden="false" customHeight="true" outlineLevel="0" collapsed="false">
      <c r="E738" s="10"/>
    </row>
    <row r="739" customFormat="false" ht="15.75" hidden="false" customHeight="true" outlineLevel="0" collapsed="false">
      <c r="E739" s="10"/>
    </row>
    <row r="740" customFormat="false" ht="15.75" hidden="false" customHeight="true" outlineLevel="0" collapsed="false">
      <c r="E740" s="10"/>
    </row>
    <row r="741" customFormat="false" ht="15.75" hidden="false" customHeight="true" outlineLevel="0" collapsed="false">
      <c r="E741" s="10"/>
    </row>
    <row r="742" customFormat="false" ht="15.75" hidden="false" customHeight="true" outlineLevel="0" collapsed="false">
      <c r="E742" s="10"/>
    </row>
    <row r="743" customFormat="false" ht="15.75" hidden="false" customHeight="true" outlineLevel="0" collapsed="false">
      <c r="E743" s="10"/>
    </row>
    <row r="744" customFormat="false" ht="15.75" hidden="false" customHeight="true" outlineLevel="0" collapsed="false">
      <c r="E744" s="10"/>
    </row>
    <row r="745" customFormat="false" ht="15.75" hidden="false" customHeight="true" outlineLevel="0" collapsed="false">
      <c r="E745" s="10"/>
    </row>
    <row r="746" customFormat="false" ht="15.75" hidden="false" customHeight="true" outlineLevel="0" collapsed="false">
      <c r="E746" s="10"/>
    </row>
    <row r="747" customFormat="false" ht="15.75" hidden="false" customHeight="true" outlineLevel="0" collapsed="false">
      <c r="E747" s="10"/>
    </row>
    <row r="748" customFormat="false" ht="15.75" hidden="false" customHeight="true" outlineLevel="0" collapsed="false">
      <c r="E748" s="10"/>
    </row>
    <row r="749" customFormat="false" ht="15.75" hidden="false" customHeight="true" outlineLevel="0" collapsed="false">
      <c r="E749" s="10"/>
    </row>
    <row r="750" customFormat="false" ht="15.75" hidden="false" customHeight="true" outlineLevel="0" collapsed="false">
      <c r="E750" s="10"/>
    </row>
    <row r="751" customFormat="false" ht="15.75" hidden="false" customHeight="true" outlineLevel="0" collapsed="false">
      <c r="E751" s="10"/>
    </row>
    <row r="752" customFormat="false" ht="15.75" hidden="false" customHeight="true" outlineLevel="0" collapsed="false">
      <c r="E752" s="10"/>
    </row>
    <row r="753" customFormat="false" ht="15.75" hidden="false" customHeight="true" outlineLevel="0" collapsed="false">
      <c r="E753" s="10"/>
    </row>
    <row r="754" customFormat="false" ht="15.75" hidden="false" customHeight="true" outlineLevel="0" collapsed="false">
      <c r="E754" s="10"/>
    </row>
    <row r="755" customFormat="false" ht="15.75" hidden="false" customHeight="true" outlineLevel="0" collapsed="false">
      <c r="E755" s="10"/>
    </row>
    <row r="756" customFormat="false" ht="15.75" hidden="false" customHeight="true" outlineLevel="0" collapsed="false">
      <c r="E756" s="10"/>
    </row>
    <row r="757" customFormat="false" ht="15.75" hidden="false" customHeight="true" outlineLevel="0" collapsed="false">
      <c r="E757" s="10"/>
    </row>
    <row r="758" customFormat="false" ht="15.75" hidden="false" customHeight="true" outlineLevel="0" collapsed="false">
      <c r="E758" s="10"/>
    </row>
    <row r="759" customFormat="false" ht="15.75" hidden="false" customHeight="true" outlineLevel="0" collapsed="false">
      <c r="E759" s="10"/>
    </row>
    <row r="760" customFormat="false" ht="15.75" hidden="false" customHeight="true" outlineLevel="0" collapsed="false">
      <c r="E760" s="10"/>
    </row>
    <row r="761" customFormat="false" ht="15.75" hidden="false" customHeight="true" outlineLevel="0" collapsed="false">
      <c r="E761" s="10"/>
    </row>
    <row r="762" customFormat="false" ht="15.75" hidden="false" customHeight="true" outlineLevel="0" collapsed="false">
      <c r="E762" s="10"/>
    </row>
    <row r="763" customFormat="false" ht="15.75" hidden="false" customHeight="true" outlineLevel="0" collapsed="false">
      <c r="E763" s="10"/>
    </row>
    <row r="764" customFormat="false" ht="15.75" hidden="false" customHeight="true" outlineLevel="0" collapsed="false">
      <c r="E764" s="10"/>
    </row>
    <row r="765" customFormat="false" ht="15.75" hidden="false" customHeight="true" outlineLevel="0" collapsed="false">
      <c r="E765" s="10"/>
    </row>
    <row r="766" customFormat="false" ht="15.75" hidden="false" customHeight="true" outlineLevel="0" collapsed="false">
      <c r="E766" s="10"/>
    </row>
    <row r="767" customFormat="false" ht="15.75" hidden="false" customHeight="true" outlineLevel="0" collapsed="false">
      <c r="E767" s="10"/>
    </row>
    <row r="768" customFormat="false" ht="15.75" hidden="false" customHeight="true" outlineLevel="0" collapsed="false">
      <c r="E768" s="10"/>
    </row>
    <row r="769" customFormat="false" ht="15.75" hidden="false" customHeight="true" outlineLevel="0" collapsed="false">
      <c r="E769" s="10"/>
    </row>
    <row r="770" customFormat="false" ht="15.75" hidden="false" customHeight="true" outlineLevel="0" collapsed="false">
      <c r="E770" s="10"/>
    </row>
    <row r="771" customFormat="false" ht="15.75" hidden="false" customHeight="true" outlineLevel="0" collapsed="false">
      <c r="E771" s="10"/>
    </row>
    <row r="772" customFormat="false" ht="15.75" hidden="false" customHeight="true" outlineLevel="0" collapsed="false">
      <c r="E772" s="10"/>
    </row>
    <row r="773" customFormat="false" ht="15.75" hidden="false" customHeight="true" outlineLevel="0" collapsed="false">
      <c r="E773" s="10"/>
    </row>
    <row r="774" customFormat="false" ht="15.75" hidden="false" customHeight="true" outlineLevel="0" collapsed="false">
      <c r="E774" s="10"/>
    </row>
    <row r="775" customFormat="false" ht="15.75" hidden="false" customHeight="true" outlineLevel="0" collapsed="false">
      <c r="E775" s="10"/>
    </row>
    <row r="776" customFormat="false" ht="15.75" hidden="false" customHeight="true" outlineLevel="0" collapsed="false">
      <c r="E776" s="10"/>
    </row>
    <row r="777" customFormat="false" ht="15.75" hidden="false" customHeight="true" outlineLevel="0" collapsed="false">
      <c r="E777" s="10"/>
    </row>
    <row r="778" customFormat="false" ht="15.75" hidden="false" customHeight="true" outlineLevel="0" collapsed="false">
      <c r="E778" s="10"/>
    </row>
    <row r="779" customFormat="false" ht="15.75" hidden="false" customHeight="true" outlineLevel="0" collapsed="false">
      <c r="E779" s="10"/>
    </row>
    <row r="780" customFormat="false" ht="15.75" hidden="false" customHeight="true" outlineLevel="0" collapsed="false">
      <c r="E780" s="10"/>
    </row>
    <row r="781" customFormat="false" ht="15.75" hidden="false" customHeight="true" outlineLevel="0" collapsed="false">
      <c r="E781" s="10"/>
    </row>
    <row r="782" customFormat="false" ht="15.75" hidden="false" customHeight="true" outlineLevel="0" collapsed="false">
      <c r="E782" s="10"/>
    </row>
    <row r="783" customFormat="false" ht="15.75" hidden="false" customHeight="true" outlineLevel="0" collapsed="false">
      <c r="E783" s="10"/>
    </row>
    <row r="784" customFormat="false" ht="15.75" hidden="false" customHeight="true" outlineLevel="0" collapsed="false">
      <c r="E784" s="10"/>
    </row>
    <row r="785" customFormat="false" ht="15.75" hidden="false" customHeight="true" outlineLevel="0" collapsed="false">
      <c r="E785" s="10"/>
    </row>
    <row r="786" customFormat="false" ht="15.75" hidden="false" customHeight="true" outlineLevel="0" collapsed="false">
      <c r="E786" s="10"/>
    </row>
    <row r="787" customFormat="false" ht="15.75" hidden="false" customHeight="true" outlineLevel="0" collapsed="false">
      <c r="E787" s="10"/>
    </row>
    <row r="788" customFormat="false" ht="15.75" hidden="false" customHeight="true" outlineLevel="0" collapsed="false">
      <c r="E788" s="10"/>
    </row>
    <row r="789" customFormat="false" ht="15.75" hidden="false" customHeight="true" outlineLevel="0" collapsed="false">
      <c r="E789" s="10"/>
    </row>
    <row r="790" customFormat="false" ht="15.75" hidden="false" customHeight="true" outlineLevel="0" collapsed="false">
      <c r="E790" s="10"/>
    </row>
    <row r="791" customFormat="false" ht="15.75" hidden="false" customHeight="true" outlineLevel="0" collapsed="false">
      <c r="E791" s="10"/>
    </row>
    <row r="792" customFormat="false" ht="15.75" hidden="false" customHeight="true" outlineLevel="0" collapsed="false">
      <c r="E792" s="10"/>
    </row>
    <row r="793" customFormat="false" ht="15.75" hidden="false" customHeight="true" outlineLevel="0" collapsed="false">
      <c r="E793" s="10"/>
    </row>
    <row r="794" customFormat="false" ht="15.75" hidden="false" customHeight="true" outlineLevel="0" collapsed="false">
      <c r="E794" s="10"/>
    </row>
    <row r="795" customFormat="false" ht="15.75" hidden="false" customHeight="true" outlineLevel="0" collapsed="false">
      <c r="E795" s="10"/>
    </row>
    <row r="796" customFormat="false" ht="15.75" hidden="false" customHeight="true" outlineLevel="0" collapsed="false">
      <c r="E796" s="10"/>
    </row>
    <row r="797" customFormat="false" ht="15.75" hidden="false" customHeight="true" outlineLevel="0" collapsed="false">
      <c r="E797" s="10"/>
    </row>
    <row r="798" customFormat="false" ht="15.75" hidden="false" customHeight="true" outlineLevel="0" collapsed="false">
      <c r="E798" s="10"/>
    </row>
    <row r="799" customFormat="false" ht="15.75" hidden="false" customHeight="true" outlineLevel="0" collapsed="false">
      <c r="E799" s="10"/>
    </row>
    <row r="800" customFormat="false" ht="15.75" hidden="false" customHeight="true" outlineLevel="0" collapsed="false">
      <c r="E800" s="10"/>
    </row>
    <row r="801" customFormat="false" ht="15.75" hidden="false" customHeight="true" outlineLevel="0" collapsed="false">
      <c r="E801" s="10"/>
    </row>
    <row r="802" customFormat="false" ht="15.75" hidden="false" customHeight="true" outlineLevel="0" collapsed="false">
      <c r="E802" s="10"/>
    </row>
    <row r="803" customFormat="false" ht="15.75" hidden="false" customHeight="true" outlineLevel="0" collapsed="false">
      <c r="E803" s="10"/>
    </row>
    <row r="804" customFormat="false" ht="15.75" hidden="false" customHeight="true" outlineLevel="0" collapsed="false">
      <c r="E804" s="10"/>
    </row>
    <row r="805" customFormat="false" ht="15.75" hidden="false" customHeight="true" outlineLevel="0" collapsed="false">
      <c r="E805" s="10"/>
    </row>
    <row r="806" customFormat="false" ht="15.75" hidden="false" customHeight="true" outlineLevel="0" collapsed="false">
      <c r="E806" s="10"/>
    </row>
    <row r="807" customFormat="false" ht="15.75" hidden="false" customHeight="true" outlineLevel="0" collapsed="false">
      <c r="E807" s="10"/>
    </row>
    <row r="808" customFormat="false" ht="15.75" hidden="false" customHeight="true" outlineLevel="0" collapsed="false">
      <c r="E808" s="10"/>
    </row>
    <row r="809" customFormat="false" ht="15.75" hidden="false" customHeight="true" outlineLevel="0" collapsed="false">
      <c r="E809" s="10"/>
    </row>
    <row r="810" customFormat="false" ht="15.75" hidden="false" customHeight="true" outlineLevel="0" collapsed="false">
      <c r="E810" s="10"/>
    </row>
    <row r="811" customFormat="false" ht="15.75" hidden="false" customHeight="true" outlineLevel="0" collapsed="false">
      <c r="E811" s="10"/>
    </row>
    <row r="812" customFormat="false" ht="15.75" hidden="false" customHeight="true" outlineLevel="0" collapsed="false">
      <c r="E812" s="10"/>
    </row>
    <row r="813" customFormat="false" ht="15.75" hidden="false" customHeight="true" outlineLevel="0" collapsed="false">
      <c r="E813" s="10"/>
    </row>
    <row r="814" customFormat="false" ht="15.75" hidden="false" customHeight="true" outlineLevel="0" collapsed="false">
      <c r="E814" s="10"/>
    </row>
    <row r="815" customFormat="false" ht="15.75" hidden="false" customHeight="true" outlineLevel="0" collapsed="false">
      <c r="E815" s="10"/>
    </row>
    <row r="816" customFormat="false" ht="15.75" hidden="false" customHeight="true" outlineLevel="0" collapsed="false">
      <c r="E816" s="10"/>
    </row>
    <row r="817" customFormat="false" ht="15.75" hidden="false" customHeight="true" outlineLevel="0" collapsed="false">
      <c r="E817" s="10"/>
    </row>
    <row r="818" customFormat="false" ht="15.75" hidden="false" customHeight="true" outlineLevel="0" collapsed="false">
      <c r="E818" s="10"/>
    </row>
    <row r="819" customFormat="false" ht="15.75" hidden="false" customHeight="true" outlineLevel="0" collapsed="false">
      <c r="E819" s="10"/>
    </row>
    <row r="820" customFormat="false" ht="15.75" hidden="false" customHeight="true" outlineLevel="0" collapsed="false">
      <c r="E820" s="10"/>
    </row>
    <row r="821" customFormat="false" ht="15.75" hidden="false" customHeight="true" outlineLevel="0" collapsed="false">
      <c r="E821" s="10"/>
    </row>
    <row r="822" customFormat="false" ht="15.75" hidden="false" customHeight="true" outlineLevel="0" collapsed="false">
      <c r="E822" s="10"/>
    </row>
    <row r="823" customFormat="false" ht="15.75" hidden="false" customHeight="true" outlineLevel="0" collapsed="false">
      <c r="E823" s="10"/>
    </row>
    <row r="824" customFormat="false" ht="15.75" hidden="false" customHeight="true" outlineLevel="0" collapsed="false">
      <c r="E824" s="10"/>
    </row>
    <row r="825" customFormat="false" ht="15.75" hidden="false" customHeight="true" outlineLevel="0" collapsed="false">
      <c r="E825" s="10"/>
    </row>
    <row r="826" customFormat="false" ht="15.75" hidden="false" customHeight="true" outlineLevel="0" collapsed="false">
      <c r="E826" s="10"/>
    </row>
    <row r="827" customFormat="false" ht="15.75" hidden="false" customHeight="true" outlineLevel="0" collapsed="false">
      <c r="E827" s="10"/>
    </row>
    <row r="828" customFormat="false" ht="15.75" hidden="false" customHeight="true" outlineLevel="0" collapsed="false">
      <c r="E828" s="10"/>
    </row>
    <row r="829" customFormat="false" ht="15.75" hidden="false" customHeight="true" outlineLevel="0" collapsed="false">
      <c r="E829" s="10"/>
    </row>
    <row r="830" customFormat="false" ht="15.75" hidden="false" customHeight="true" outlineLevel="0" collapsed="false">
      <c r="E830" s="10"/>
    </row>
    <row r="831" customFormat="false" ht="15.75" hidden="false" customHeight="true" outlineLevel="0" collapsed="false">
      <c r="E831" s="10"/>
    </row>
    <row r="832" customFormat="false" ht="15.75" hidden="false" customHeight="true" outlineLevel="0" collapsed="false">
      <c r="E832" s="10"/>
    </row>
    <row r="833" customFormat="false" ht="15.75" hidden="false" customHeight="true" outlineLevel="0" collapsed="false">
      <c r="E833" s="10"/>
    </row>
    <row r="834" customFormat="false" ht="15.75" hidden="false" customHeight="true" outlineLevel="0" collapsed="false">
      <c r="E834" s="10"/>
    </row>
    <row r="835" customFormat="false" ht="15.75" hidden="false" customHeight="true" outlineLevel="0" collapsed="false">
      <c r="E835" s="10"/>
    </row>
    <row r="836" customFormat="false" ht="15.75" hidden="false" customHeight="true" outlineLevel="0" collapsed="false">
      <c r="E836" s="10"/>
    </row>
    <row r="837" customFormat="false" ht="15.75" hidden="false" customHeight="true" outlineLevel="0" collapsed="false">
      <c r="E837" s="10"/>
    </row>
    <row r="838" customFormat="false" ht="15.75" hidden="false" customHeight="true" outlineLevel="0" collapsed="false">
      <c r="E838" s="10"/>
    </row>
    <row r="839" customFormat="false" ht="15.75" hidden="false" customHeight="true" outlineLevel="0" collapsed="false">
      <c r="E839" s="10"/>
    </row>
    <row r="840" customFormat="false" ht="15.75" hidden="false" customHeight="true" outlineLevel="0" collapsed="false">
      <c r="E840" s="10"/>
    </row>
    <row r="841" customFormat="false" ht="15.75" hidden="false" customHeight="true" outlineLevel="0" collapsed="false">
      <c r="E841" s="10"/>
    </row>
    <row r="842" customFormat="false" ht="15.75" hidden="false" customHeight="true" outlineLevel="0" collapsed="false">
      <c r="E842" s="10"/>
    </row>
    <row r="843" customFormat="false" ht="15.75" hidden="false" customHeight="true" outlineLevel="0" collapsed="false">
      <c r="E843" s="10"/>
    </row>
    <row r="844" customFormat="false" ht="15.75" hidden="false" customHeight="true" outlineLevel="0" collapsed="false">
      <c r="E844" s="10"/>
    </row>
    <row r="845" customFormat="false" ht="15.75" hidden="false" customHeight="true" outlineLevel="0" collapsed="false">
      <c r="E845" s="10"/>
    </row>
    <row r="846" customFormat="false" ht="15.75" hidden="false" customHeight="true" outlineLevel="0" collapsed="false">
      <c r="E846" s="10"/>
    </row>
    <row r="847" customFormat="false" ht="15.75" hidden="false" customHeight="true" outlineLevel="0" collapsed="false">
      <c r="E847" s="10"/>
    </row>
    <row r="848" customFormat="false" ht="15.75" hidden="false" customHeight="true" outlineLevel="0" collapsed="false">
      <c r="E848" s="10"/>
    </row>
    <row r="849" customFormat="false" ht="15.75" hidden="false" customHeight="true" outlineLevel="0" collapsed="false">
      <c r="E849" s="10"/>
    </row>
    <row r="850" customFormat="false" ht="15.75" hidden="false" customHeight="true" outlineLevel="0" collapsed="false">
      <c r="E850" s="10"/>
    </row>
    <row r="851" customFormat="false" ht="15.75" hidden="false" customHeight="true" outlineLevel="0" collapsed="false">
      <c r="E851" s="10"/>
    </row>
    <row r="852" customFormat="false" ht="15.75" hidden="false" customHeight="true" outlineLevel="0" collapsed="false">
      <c r="E852" s="10"/>
    </row>
    <row r="853" customFormat="false" ht="15.75" hidden="false" customHeight="true" outlineLevel="0" collapsed="false">
      <c r="E853" s="10"/>
    </row>
    <row r="854" customFormat="false" ht="15.75" hidden="false" customHeight="true" outlineLevel="0" collapsed="false">
      <c r="E854" s="10"/>
    </row>
    <row r="855" customFormat="false" ht="15.75" hidden="false" customHeight="true" outlineLevel="0" collapsed="false">
      <c r="E855" s="10"/>
    </row>
    <row r="856" customFormat="false" ht="15.75" hidden="false" customHeight="true" outlineLevel="0" collapsed="false">
      <c r="E856" s="10"/>
    </row>
    <row r="857" customFormat="false" ht="15.75" hidden="false" customHeight="true" outlineLevel="0" collapsed="false">
      <c r="E857" s="10"/>
    </row>
    <row r="858" customFormat="false" ht="15.75" hidden="false" customHeight="true" outlineLevel="0" collapsed="false">
      <c r="E858" s="10"/>
    </row>
    <row r="859" customFormat="false" ht="15.75" hidden="false" customHeight="true" outlineLevel="0" collapsed="false">
      <c r="E859" s="10"/>
    </row>
    <row r="860" customFormat="false" ht="15.75" hidden="false" customHeight="true" outlineLevel="0" collapsed="false">
      <c r="E860" s="10"/>
    </row>
    <row r="861" customFormat="false" ht="15.75" hidden="false" customHeight="true" outlineLevel="0" collapsed="false">
      <c r="E861" s="10"/>
    </row>
    <row r="862" customFormat="false" ht="15.75" hidden="false" customHeight="true" outlineLevel="0" collapsed="false">
      <c r="E862" s="10"/>
    </row>
    <row r="863" customFormat="false" ht="15.75" hidden="false" customHeight="true" outlineLevel="0" collapsed="false">
      <c r="E863" s="10"/>
    </row>
    <row r="864" customFormat="false" ht="15.75" hidden="false" customHeight="true" outlineLevel="0" collapsed="false">
      <c r="E864" s="10"/>
    </row>
    <row r="865" customFormat="false" ht="15.75" hidden="false" customHeight="true" outlineLevel="0" collapsed="false">
      <c r="E865" s="10"/>
    </row>
    <row r="866" customFormat="false" ht="15.75" hidden="false" customHeight="true" outlineLevel="0" collapsed="false">
      <c r="E866" s="10"/>
    </row>
    <row r="867" customFormat="false" ht="15.75" hidden="false" customHeight="true" outlineLevel="0" collapsed="false">
      <c r="E867" s="10"/>
    </row>
    <row r="868" customFormat="false" ht="15.75" hidden="false" customHeight="true" outlineLevel="0" collapsed="false">
      <c r="E868" s="10"/>
    </row>
    <row r="869" customFormat="false" ht="15.75" hidden="false" customHeight="true" outlineLevel="0" collapsed="false">
      <c r="E869" s="10"/>
    </row>
    <row r="870" customFormat="false" ht="15.75" hidden="false" customHeight="true" outlineLevel="0" collapsed="false">
      <c r="E870" s="10"/>
    </row>
    <row r="871" customFormat="false" ht="15.75" hidden="false" customHeight="true" outlineLevel="0" collapsed="false">
      <c r="E871" s="10"/>
    </row>
    <row r="872" customFormat="false" ht="15.75" hidden="false" customHeight="true" outlineLevel="0" collapsed="false">
      <c r="E872" s="10"/>
    </row>
    <row r="873" customFormat="false" ht="15.75" hidden="false" customHeight="true" outlineLevel="0" collapsed="false">
      <c r="E873" s="10"/>
    </row>
    <row r="874" customFormat="false" ht="15.75" hidden="false" customHeight="true" outlineLevel="0" collapsed="false">
      <c r="E874" s="10"/>
    </row>
    <row r="875" customFormat="false" ht="15.75" hidden="false" customHeight="true" outlineLevel="0" collapsed="false">
      <c r="E875" s="10"/>
    </row>
    <row r="876" customFormat="false" ht="15.75" hidden="false" customHeight="true" outlineLevel="0" collapsed="false">
      <c r="E876" s="10"/>
    </row>
    <row r="877" customFormat="false" ht="15.75" hidden="false" customHeight="true" outlineLevel="0" collapsed="false">
      <c r="E877" s="10"/>
    </row>
    <row r="878" customFormat="false" ht="15.75" hidden="false" customHeight="true" outlineLevel="0" collapsed="false">
      <c r="E878" s="10"/>
    </row>
    <row r="879" customFormat="false" ht="15.75" hidden="false" customHeight="true" outlineLevel="0" collapsed="false">
      <c r="E879" s="10"/>
    </row>
    <row r="880" customFormat="false" ht="15.75" hidden="false" customHeight="true" outlineLevel="0" collapsed="false">
      <c r="E880" s="10"/>
    </row>
    <row r="881" customFormat="false" ht="15.75" hidden="false" customHeight="true" outlineLevel="0" collapsed="false">
      <c r="E881" s="10"/>
    </row>
    <row r="882" customFormat="false" ht="15.75" hidden="false" customHeight="true" outlineLevel="0" collapsed="false">
      <c r="E882" s="10"/>
    </row>
    <row r="883" customFormat="false" ht="15.75" hidden="false" customHeight="true" outlineLevel="0" collapsed="false">
      <c r="E883" s="10"/>
    </row>
    <row r="884" customFormat="false" ht="15.75" hidden="false" customHeight="true" outlineLevel="0" collapsed="false">
      <c r="E884" s="10"/>
    </row>
    <row r="885" customFormat="false" ht="15.75" hidden="false" customHeight="true" outlineLevel="0" collapsed="false">
      <c r="E885" s="10"/>
    </row>
    <row r="886" customFormat="false" ht="15.75" hidden="false" customHeight="true" outlineLevel="0" collapsed="false">
      <c r="E886" s="10"/>
    </row>
    <row r="887" customFormat="false" ht="15.75" hidden="false" customHeight="true" outlineLevel="0" collapsed="false">
      <c r="E887" s="10"/>
    </row>
    <row r="888" customFormat="false" ht="15.75" hidden="false" customHeight="true" outlineLevel="0" collapsed="false">
      <c r="E888" s="10"/>
    </row>
    <row r="889" customFormat="false" ht="15.75" hidden="false" customHeight="true" outlineLevel="0" collapsed="false">
      <c r="E889" s="10"/>
    </row>
    <row r="890" customFormat="false" ht="15.75" hidden="false" customHeight="true" outlineLevel="0" collapsed="false">
      <c r="E890" s="10"/>
    </row>
    <row r="891" customFormat="false" ht="15.75" hidden="false" customHeight="true" outlineLevel="0" collapsed="false">
      <c r="E891" s="10"/>
    </row>
    <row r="892" customFormat="false" ht="15.75" hidden="false" customHeight="true" outlineLevel="0" collapsed="false">
      <c r="E892" s="10"/>
    </row>
    <row r="893" customFormat="false" ht="15.75" hidden="false" customHeight="true" outlineLevel="0" collapsed="false">
      <c r="E893" s="10"/>
    </row>
    <row r="894" customFormat="false" ht="15.75" hidden="false" customHeight="true" outlineLevel="0" collapsed="false">
      <c r="E894" s="10"/>
    </row>
    <row r="895" customFormat="false" ht="15.75" hidden="false" customHeight="true" outlineLevel="0" collapsed="false">
      <c r="E895" s="10"/>
    </row>
    <row r="896" customFormat="false" ht="15.75" hidden="false" customHeight="true" outlineLevel="0" collapsed="false">
      <c r="E896" s="10"/>
    </row>
    <row r="897" customFormat="false" ht="15.75" hidden="false" customHeight="true" outlineLevel="0" collapsed="false">
      <c r="E897" s="10"/>
    </row>
    <row r="898" customFormat="false" ht="15.75" hidden="false" customHeight="true" outlineLevel="0" collapsed="false">
      <c r="E898" s="10"/>
    </row>
    <row r="899" customFormat="false" ht="15.75" hidden="false" customHeight="true" outlineLevel="0" collapsed="false">
      <c r="E899" s="10"/>
    </row>
    <row r="900" customFormat="false" ht="15.75" hidden="false" customHeight="true" outlineLevel="0" collapsed="false">
      <c r="E900" s="10"/>
    </row>
    <row r="901" customFormat="false" ht="15.75" hidden="false" customHeight="true" outlineLevel="0" collapsed="false">
      <c r="E901" s="10"/>
    </row>
    <row r="902" customFormat="false" ht="15.75" hidden="false" customHeight="true" outlineLevel="0" collapsed="false">
      <c r="E902" s="10"/>
    </row>
    <row r="903" customFormat="false" ht="15.75" hidden="false" customHeight="true" outlineLevel="0" collapsed="false">
      <c r="E903" s="10"/>
    </row>
    <row r="904" customFormat="false" ht="15.75" hidden="false" customHeight="true" outlineLevel="0" collapsed="false">
      <c r="E904" s="10"/>
    </row>
    <row r="905" customFormat="false" ht="15.75" hidden="false" customHeight="true" outlineLevel="0" collapsed="false">
      <c r="E905" s="10"/>
    </row>
    <row r="906" customFormat="false" ht="15.75" hidden="false" customHeight="true" outlineLevel="0" collapsed="false">
      <c r="E906" s="10"/>
    </row>
    <row r="907" customFormat="false" ht="15.75" hidden="false" customHeight="true" outlineLevel="0" collapsed="false">
      <c r="E907" s="10"/>
    </row>
    <row r="908" customFormat="false" ht="15.75" hidden="false" customHeight="true" outlineLevel="0" collapsed="false">
      <c r="E908" s="10"/>
    </row>
    <row r="909" customFormat="false" ht="15.75" hidden="false" customHeight="true" outlineLevel="0" collapsed="false">
      <c r="E909" s="10"/>
    </row>
    <row r="910" customFormat="false" ht="15.75" hidden="false" customHeight="true" outlineLevel="0" collapsed="false">
      <c r="E910" s="10"/>
    </row>
    <row r="911" customFormat="false" ht="15.75" hidden="false" customHeight="true" outlineLevel="0" collapsed="false">
      <c r="E911" s="10"/>
    </row>
    <row r="912" customFormat="false" ht="15.75" hidden="false" customHeight="true" outlineLevel="0" collapsed="false">
      <c r="E912" s="10"/>
    </row>
    <row r="913" customFormat="false" ht="15.75" hidden="false" customHeight="true" outlineLevel="0" collapsed="false">
      <c r="E913" s="10"/>
    </row>
    <row r="914" customFormat="false" ht="15.75" hidden="false" customHeight="true" outlineLevel="0" collapsed="false">
      <c r="E914" s="10"/>
    </row>
    <row r="915" customFormat="false" ht="15.75" hidden="false" customHeight="true" outlineLevel="0" collapsed="false">
      <c r="E915" s="10"/>
    </row>
    <row r="916" customFormat="false" ht="15.75" hidden="false" customHeight="true" outlineLevel="0" collapsed="false">
      <c r="E916" s="10"/>
    </row>
    <row r="917" customFormat="false" ht="15.75" hidden="false" customHeight="true" outlineLevel="0" collapsed="false">
      <c r="E917" s="10"/>
    </row>
    <row r="918" customFormat="false" ht="15.75" hidden="false" customHeight="true" outlineLevel="0" collapsed="false">
      <c r="E918" s="10"/>
    </row>
    <row r="919" customFormat="false" ht="15.75" hidden="false" customHeight="true" outlineLevel="0" collapsed="false">
      <c r="E919" s="10"/>
    </row>
    <row r="920" customFormat="false" ht="15.75" hidden="false" customHeight="true" outlineLevel="0" collapsed="false">
      <c r="E920" s="10"/>
    </row>
    <row r="921" customFormat="false" ht="15.75" hidden="false" customHeight="true" outlineLevel="0" collapsed="false">
      <c r="E921" s="10"/>
    </row>
    <row r="922" customFormat="false" ht="15.75" hidden="false" customHeight="true" outlineLevel="0" collapsed="false">
      <c r="E922" s="10"/>
    </row>
    <row r="923" customFormat="false" ht="15.75" hidden="false" customHeight="true" outlineLevel="0" collapsed="false">
      <c r="E923" s="10"/>
    </row>
    <row r="924" customFormat="false" ht="15.75" hidden="false" customHeight="true" outlineLevel="0" collapsed="false">
      <c r="E924" s="10"/>
    </row>
    <row r="925" customFormat="false" ht="15.75" hidden="false" customHeight="true" outlineLevel="0" collapsed="false">
      <c r="E925" s="10"/>
    </row>
    <row r="926" customFormat="false" ht="15.75" hidden="false" customHeight="true" outlineLevel="0" collapsed="false">
      <c r="E926" s="10"/>
    </row>
    <row r="927" customFormat="false" ht="15.75" hidden="false" customHeight="true" outlineLevel="0" collapsed="false">
      <c r="E927" s="10"/>
    </row>
    <row r="928" customFormat="false" ht="15.75" hidden="false" customHeight="true" outlineLevel="0" collapsed="false">
      <c r="E928" s="10"/>
    </row>
    <row r="929" customFormat="false" ht="15.75" hidden="false" customHeight="true" outlineLevel="0" collapsed="false">
      <c r="E929" s="10"/>
    </row>
    <row r="930" customFormat="false" ht="15.75" hidden="false" customHeight="true" outlineLevel="0" collapsed="false">
      <c r="E930" s="10"/>
    </row>
    <row r="931" customFormat="false" ht="15.75" hidden="false" customHeight="true" outlineLevel="0" collapsed="false">
      <c r="E931" s="10"/>
    </row>
    <row r="932" customFormat="false" ht="15.75" hidden="false" customHeight="true" outlineLevel="0" collapsed="false">
      <c r="E932" s="10"/>
    </row>
    <row r="933" customFormat="false" ht="15.75" hidden="false" customHeight="true" outlineLevel="0" collapsed="false">
      <c r="E933" s="10"/>
    </row>
    <row r="934" customFormat="false" ht="15.75" hidden="false" customHeight="true" outlineLevel="0" collapsed="false">
      <c r="E934" s="10"/>
    </row>
    <row r="935" customFormat="false" ht="15.75" hidden="false" customHeight="true" outlineLevel="0" collapsed="false">
      <c r="E935" s="10"/>
    </row>
    <row r="936" customFormat="false" ht="15.75" hidden="false" customHeight="true" outlineLevel="0" collapsed="false">
      <c r="E936" s="10"/>
    </row>
    <row r="937" customFormat="false" ht="15.75" hidden="false" customHeight="true" outlineLevel="0" collapsed="false">
      <c r="E937" s="10"/>
    </row>
    <row r="938" customFormat="false" ht="15.75" hidden="false" customHeight="true" outlineLevel="0" collapsed="false">
      <c r="E938" s="10"/>
    </row>
    <row r="939" customFormat="false" ht="15.75" hidden="false" customHeight="true" outlineLevel="0" collapsed="false">
      <c r="E939" s="10"/>
    </row>
    <row r="940" customFormat="false" ht="15.75" hidden="false" customHeight="true" outlineLevel="0" collapsed="false">
      <c r="E940" s="10"/>
    </row>
    <row r="941" customFormat="false" ht="15.75" hidden="false" customHeight="true" outlineLevel="0" collapsed="false">
      <c r="E941" s="10"/>
    </row>
    <row r="942" customFormat="false" ht="15.75" hidden="false" customHeight="true" outlineLevel="0" collapsed="false">
      <c r="E942" s="10"/>
    </row>
    <row r="943" customFormat="false" ht="15.75" hidden="false" customHeight="true" outlineLevel="0" collapsed="false">
      <c r="E943" s="10"/>
    </row>
    <row r="944" customFormat="false" ht="15.75" hidden="false" customHeight="true" outlineLevel="0" collapsed="false">
      <c r="E944" s="10"/>
    </row>
    <row r="945" customFormat="false" ht="15.75" hidden="false" customHeight="true" outlineLevel="0" collapsed="false">
      <c r="E945" s="10"/>
    </row>
    <row r="946" customFormat="false" ht="15.75" hidden="false" customHeight="true" outlineLevel="0" collapsed="false">
      <c r="E946" s="10"/>
    </row>
    <row r="947" customFormat="false" ht="15.75" hidden="false" customHeight="true" outlineLevel="0" collapsed="false">
      <c r="E947" s="10"/>
    </row>
    <row r="948" customFormat="false" ht="15.75" hidden="false" customHeight="true" outlineLevel="0" collapsed="false">
      <c r="E948" s="10"/>
    </row>
    <row r="949" customFormat="false" ht="15.75" hidden="false" customHeight="true" outlineLevel="0" collapsed="false">
      <c r="E949" s="10"/>
    </row>
    <row r="950" customFormat="false" ht="15.75" hidden="false" customHeight="true" outlineLevel="0" collapsed="false">
      <c r="E950" s="10"/>
    </row>
    <row r="951" customFormat="false" ht="15.75" hidden="false" customHeight="true" outlineLevel="0" collapsed="false">
      <c r="E951" s="10"/>
    </row>
    <row r="952" customFormat="false" ht="15.75" hidden="false" customHeight="true" outlineLevel="0" collapsed="false">
      <c r="E952" s="10"/>
    </row>
    <row r="953" customFormat="false" ht="15.75" hidden="false" customHeight="true" outlineLevel="0" collapsed="false">
      <c r="E953" s="10"/>
    </row>
    <row r="954" customFormat="false" ht="15.75" hidden="false" customHeight="true" outlineLevel="0" collapsed="false">
      <c r="E954" s="10"/>
    </row>
    <row r="955" customFormat="false" ht="15.75" hidden="false" customHeight="true" outlineLevel="0" collapsed="false">
      <c r="E955" s="10"/>
    </row>
    <row r="956" customFormat="false" ht="15.75" hidden="false" customHeight="true" outlineLevel="0" collapsed="false">
      <c r="E956" s="10"/>
    </row>
    <row r="957" customFormat="false" ht="15.75" hidden="false" customHeight="true" outlineLevel="0" collapsed="false">
      <c r="E957" s="10"/>
    </row>
    <row r="958" customFormat="false" ht="15.75" hidden="false" customHeight="true" outlineLevel="0" collapsed="false">
      <c r="E958" s="10"/>
    </row>
    <row r="959" customFormat="false" ht="15.75" hidden="false" customHeight="true" outlineLevel="0" collapsed="false">
      <c r="E959" s="10"/>
    </row>
    <row r="960" customFormat="false" ht="15.75" hidden="false" customHeight="true" outlineLevel="0" collapsed="false">
      <c r="E960" s="10"/>
    </row>
    <row r="961" customFormat="false" ht="15.75" hidden="false" customHeight="true" outlineLevel="0" collapsed="false">
      <c r="E961" s="10"/>
    </row>
    <row r="962" customFormat="false" ht="15.75" hidden="false" customHeight="true" outlineLevel="0" collapsed="false">
      <c r="E962" s="10"/>
    </row>
    <row r="963" customFormat="false" ht="15.75" hidden="false" customHeight="true" outlineLevel="0" collapsed="false">
      <c r="E963" s="10"/>
    </row>
    <row r="964" customFormat="false" ht="15.75" hidden="false" customHeight="true" outlineLevel="0" collapsed="false">
      <c r="E964" s="10"/>
    </row>
    <row r="965" customFormat="false" ht="15.75" hidden="false" customHeight="true" outlineLevel="0" collapsed="false">
      <c r="E965" s="10"/>
    </row>
    <row r="966" customFormat="false" ht="15.75" hidden="false" customHeight="true" outlineLevel="0" collapsed="false">
      <c r="E966" s="10"/>
    </row>
    <row r="967" customFormat="false" ht="15.75" hidden="false" customHeight="true" outlineLevel="0" collapsed="false">
      <c r="E967" s="10"/>
    </row>
    <row r="968" customFormat="false" ht="15.75" hidden="false" customHeight="true" outlineLevel="0" collapsed="false">
      <c r="E968" s="10"/>
    </row>
    <row r="969" customFormat="false" ht="15.75" hidden="false" customHeight="true" outlineLevel="0" collapsed="false">
      <c r="E969" s="10"/>
    </row>
    <row r="970" customFormat="false" ht="15.75" hidden="false" customHeight="true" outlineLevel="0" collapsed="false">
      <c r="E970" s="10"/>
    </row>
    <row r="971" customFormat="false" ht="15.75" hidden="false" customHeight="true" outlineLevel="0" collapsed="false">
      <c r="E971" s="10"/>
    </row>
    <row r="972" customFormat="false" ht="15.75" hidden="false" customHeight="true" outlineLevel="0" collapsed="false">
      <c r="E972" s="10"/>
    </row>
    <row r="973" customFormat="false" ht="15.75" hidden="false" customHeight="true" outlineLevel="0" collapsed="false">
      <c r="E973" s="10"/>
    </row>
    <row r="974" customFormat="false" ht="15.75" hidden="false" customHeight="true" outlineLevel="0" collapsed="false">
      <c r="E974" s="10"/>
    </row>
    <row r="975" customFormat="false" ht="15.75" hidden="false" customHeight="true" outlineLevel="0" collapsed="false">
      <c r="E975" s="10"/>
    </row>
    <row r="976" customFormat="false" ht="15.75" hidden="false" customHeight="true" outlineLevel="0" collapsed="false">
      <c r="E976" s="10"/>
    </row>
    <row r="977" customFormat="false" ht="15.75" hidden="false" customHeight="true" outlineLevel="0" collapsed="false">
      <c r="E977" s="10"/>
    </row>
    <row r="978" customFormat="false" ht="15.75" hidden="false" customHeight="true" outlineLevel="0" collapsed="false">
      <c r="E978" s="10"/>
    </row>
    <row r="979" customFormat="false" ht="15.75" hidden="false" customHeight="true" outlineLevel="0" collapsed="false">
      <c r="E979" s="10"/>
    </row>
    <row r="980" customFormat="false" ht="15.75" hidden="false" customHeight="true" outlineLevel="0" collapsed="false">
      <c r="E980" s="10"/>
    </row>
    <row r="981" customFormat="false" ht="15.75" hidden="false" customHeight="true" outlineLevel="0" collapsed="false">
      <c r="E981" s="10"/>
    </row>
    <row r="982" customFormat="false" ht="15.75" hidden="false" customHeight="true" outlineLevel="0" collapsed="false">
      <c r="E982" s="10"/>
    </row>
    <row r="983" customFormat="false" ht="15.75" hidden="false" customHeight="true" outlineLevel="0" collapsed="false">
      <c r="E983" s="10"/>
    </row>
    <row r="984" customFormat="false" ht="15.75" hidden="false" customHeight="true" outlineLevel="0" collapsed="false">
      <c r="E984" s="10"/>
    </row>
    <row r="985" customFormat="false" ht="15.75" hidden="false" customHeight="true" outlineLevel="0" collapsed="false">
      <c r="E985" s="10"/>
    </row>
    <row r="986" customFormat="false" ht="15.75" hidden="false" customHeight="true" outlineLevel="0" collapsed="false">
      <c r="E986" s="10"/>
    </row>
    <row r="987" customFormat="false" ht="15.75" hidden="false" customHeight="true" outlineLevel="0" collapsed="false">
      <c r="E987" s="10"/>
    </row>
    <row r="988" customFormat="false" ht="15.75" hidden="false" customHeight="true" outlineLevel="0" collapsed="false">
      <c r="E988" s="10"/>
    </row>
    <row r="989" customFormat="false" ht="15.75" hidden="false" customHeight="true" outlineLevel="0" collapsed="false">
      <c r="E989" s="10"/>
    </row>
    <row r="990" customFormat="false" ht="15.75" hidden="false" customHeight="true" outlineLevel="0" collapsed="false">
      <c r="E990" s="10"/>
    </row>
    <row r="991" customFormat="false" ht="15.75" hidden="false" customHeight="true" outlineLevel="0" collapsed="false">
      <c r="E991" s="10"/>
    </row>
    <row r="992" customFormat="false" ht="15.75" hidden="false" customHeight="true" outlineLevel="0" collapsed="false">
      <c r="E992" s="10"/>
    </row>
    <row r="993" customFormat="false" ht="15.75" hidden="false" customHeight="true" outlineLevel="0" collapsed="false">
      <c r="E993" s="10"/>
    </row>
    <row r="994" customFormat="false" ht="15.75" hidden="false" customHeight="true" outlineLevel="0" collapsed="false">
      <c r="E994" s="10"/>
    </row>
    <row r="995" customFormat="false" ht="15.75" hidden="false" customHeight="true" outlineLevel="0" collapsed="false">
      <c r="E995" s="10"/>
    </row>
    <row r="996" customFormat="false" ht="15.75" hidden="false" customHeight="true" outlineLevel="0" collapsed="false">
      <c r="E996" s="10"/>
    </row>
    <row r="997" customFormat="false" ht="15.75" hidden="false" customHeight="true" outlineLevel="0" collapsed="false">
      <c r="E997" s="10"/>
    </row>
    <row r="998" customFormat="false" ht="15.75" hidden="false" customHeight="true" outlineLevel="0" collapsed="false">
      <c r="E998" s="10"/>
    </row>
    <row r="999" customFormat="false" ht="15.75" hidden="false" customHeight="true" outlineLevel="0" collapsed="false">
      <c r="E999" s="10"/>
    </row>
    <row r="1000" customFormat="false" ht="15.75" hidden="false" customHeight="true" outlineLevel="0" collapsed="false">
      <c r="E1000" s="10"/>
    </row>
    <row r="1001" customFormat="false" ht="15.75" hidden="false" customHeight="true" outlineLevel="0" collapsed="false">
      <c r="E1001" s="10"/>
    </row>
    <row r="1002" customFormat="false" ht="15.75" hidden="false" customHeight="true" outlineLevel="0" collapsed="false">
      <c r="E1002" s="10"/>
    </row>
    <row r="1003" customFormat="false" ht="15.75" hidden="false" customHeight="true" outlineLevel="0" collapsed="false">
      <c r="E1003" s="10"/>
    </row>
    <row r="1004" customFormat="false" ht="15.75" hidden="false" customHeight="true" outlineLevel="0" collapsed="false">
      <c r="E1004" s="10"/>
    </row>
    <row r="1005" customFormat="false" ht="15.75" hidden="false" customHeight="true" outlineLevel="0" collapsed="false">
      <c r="E1005" s="10"/>
    </row>
  </sheetData>
  <mergeCells count="1">
    <mergeCell ref="A1:C1"/>
  </mergeCells>
  <hyperlinks>
    <hyperlink ref="B17" r:id="rId1" display="Epel Cugat.cat"/>
    <hyperlink ref="B76" r:id="rId2" display="Ajuntament de Sant Cugat del Vallès- Epel Cugat.cat"/>
  </hyperlink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0" width="21.71"/>
    <col collapsed="false" customWidth="true" hidden="false" outlineLevel="0" max="2" min="2" style="0" width="67"/>
    <col collapsed="false" customWidth="true" hidden="false" outlineLevel="0" max="3" min="3" style="0" width="15.01"/>
    <col collapsed="false" customWidth="true" hidden="false" outlineLevel="0" max="4" min="4" style="0" width="12.85"/>
    <col collapsed="false" customWidth="true" hidden="false" outlineLevel="0" max="5" min="5" style="0" width="24.85"/>
    <col collapsed="false" customWidth="true" hidden="false" outlineLevel="0" max="26" min="6" style="0" width="17.28"/>
  </cols>
  <sheetData>
    <row r="1" customFormat="false" ht="26.25" hidden="false" customHeight="true" outlineLevel="0" collapsed="false">
      <c r="A1" s="1" t="s">
        <v>0</v>
      </c>
      <c r="B1" s="1"/>
      <c r="C1" s="1"/>
      <c r="D1" s="2"/>
      <c r="E1" s="54"/>
    </row>
    <row r="2" customFormat="false" ht="47.25" hidden="false" customHeight="false" outlineLevel="0" collapsed="false">
      <c r="A2" s="4" t="s">
        <v>1</v>
      </c>
      <c r="B2" s="4" t="s">
        <v>2</v>
      </c>
      <c r="C2" s="5" t="s">
        <v>3</v>
      </c>
      <c r="D2" s="4" t="s">
        <v>4</v>
      </c>
      <c r="E2" s="54"/>
    </row>
    <row r="3" customFormat="false" ht="15.75" hidden="false" customHeight="false" outlineLevel="0" collapsed="false">
      <c r="A3" s="6" t="s">
        <v>5</v>
      </c>
      <c r="B3" s="7" t="s">
        <v>6</v>
      </c>
      <c r="C3" s="8" t="s">
        <v>7</v>
      </c>
      <c r="D3" s="9" t="str">
        <f aca="false">HYPERLINK("http://www.xal.cat/docs/protocol/ATV_ANDORRA_TV","Consulta")</f>
        <v>Consulta</v>
      </c>
    </row>
    <row r="4" customFormat="false" ht="15.75" hidden="false" customHeight="false" outlineLevel="0" collapsed="false">
      <c r="A4" s="55" t="s">
        <v>589</v>
      </c>
      <c r="B4" s="7" t="s">
        <v>590</v>
      </c>
      <c r="C4" s="20" t="s">
        <v>591</v>
      </c>
      <c r="D4" s="9" t="str">
        <f aca="false">HYPERLINK("http://www.xal.cat/docs/protocol/ARAN_TV.pdf","Consulta")</f>
        <v>Consulta</v>
      </c>
    </row>
    <row r="5" customFormat="false" ht="15.75" hidden="false" customHeight="false" outlineLevel="0" collapsed="false">
      <c r="A5" s="6" t="s">
        <v>8</v>
      </c>
      <c r="B5" s="7" t="s">
        <v>9</v>
      </c>
      <c r="C5" s="8" t="s">
        <v>10</v>
      </c>
      <c r="D5" s="9" t="str">
        <f aca="false">HYPERLINK("http://www.xal.cat/docs/protocol/BALAGUER_TV.pdf","Consulta")</f>
        <v>Consulta</v>
      </c>
    </row>
    <row r="6" customFormat="false" ht="15.75" hidden="false" customHeight="false" outlineLevel="0" collapsed="false">
      <c r="A6" s="6" t="s">
        <v>11</v>
      </c>
      <c r="B6" s="7" t="s">
        <v>12</v>
      </c>
      <c r="C6" s="8" t="s">
        <v>13</v>
      </c>
      <c r="D6" s="9" t="str">
        <f aca="false">HYPERLINK("http://www.xal.cat/docs/protocol/BANYOLES_TV.pdf","Consulta")</f>
        <v>Consulta</v>
      </c>
    </row>
    <row r="7" customFormat="false" ht="31.5" hidden="false" customHeight="false" outlineLevel="0" collapsed="false">
      <c r="A7" s="6" t="s">
        <v>14</v>
      </c>
      <c r="B7" s="7" t="s">
        <v>15</v>
      </c>
      <c r="C7" s="8" t="s">
        <v>16</v>
      </c>
      <c r="D7" s="9" t="str">
        <f aca="false">HYPERLINK("http://www.xal.cat/docs/protocol/BTV.pdf","Consulta")</f>
        <v>Consulta</v>
      </c>
    </row>
    <row r="8" customFormat="false" ht="63" hidden="false" customHeight="false" outlineLevel="0" collapsed="false">
      <c r="A8" s="6" t="s">
        <v>17</v>
      </c>
      <c r="B8" s="7" t="s">
        <v>18</v>
      </c>
      <c r="C8" s="8" t="s">
        <v>19</v>
      </c>
      <c r="D8" s="9" t="str">
        <f aca="false">HYPERLINK("http://www.xal.cat/docs/protocol/CANAL_BLAU.pdf","Consulta")</f>
        <v>Consulta</v>
      </c>
    </row>
    <row r="9" customFormat="false" ht="15.75" hidden="false" customHeight="false" outlineLevel="0" collapsed="false">
      <c r="A9" s="6" t="s">
        <v>20</v>
      </c>
      <c r="B9" s="7" t="s">
        <v>21</v>
      </c>
      <c r="C9" s="11" t="s">
        <v>22</v>
      </c>
      <c r="D9" s="9" t="str">
        <f aca="false">HYPERLINK("http://www.xal.cat/docs/protocol/CANAL_CAMP.pdf","Consulta")</f>
        <v>Consulta</v>
      </c>
    </row>
    <row r="10" customFormat="false" ht="15.75" hidden="false" customHeight="false" outlineLevel="0" collapsed="false">
      <c r="A10" s="6" t="s">
        <v>23</v>
      </c>
      <c r="B10" s="7" t="s">
        <v>24</v>
      </c>
      <c r="C10" s="8" t="s">
        <v>25</v>
      </c>
      <c r="D10" s="9" t="str">
        <f aca="false">HYPERLINK("http://www.xal.cat/docs/protocol/CANAL_10_EMPORDA.pdf","Consulta")</f>
        <v>Consulta</v>
      </c>
    </row>
    <row r="11" customFormat="false" ht="15.75" hidden="false" customHeight="false" outlineLevel="0" collapsed="false">
      <c r="A11" s="6" t="s">
        <v>26</v>
      </c>
      <c r="B11" s="7" t="s">
        <v>27</v>
      </c>
      <c r="C11" s="8" t="s">
        <v>28</v>
      </c>
      <c r="D11" s="9" t="str">
        <f aca="false">HYPERLINK("http://www.xal.cat/docs/protocol/CANAL_REUS_TV.pdf","Consulta")</f>
        <v>Consulta</v>
      </c>
    </row>
    <row r="12" customFormat="false" ht="15.75" hidden="false" customHeight="false" outlineLevel="0" collapsed="false">
      <c r="A12" s="6" t="s">
        <v>32</v>
      </c>
      <c r="B12" s="7" t="s">
        <v>33</v>
      </c>
      <c r="C12" s="15" t="s">
        <v>34</v>
      </c>
      <c r="D12" s="9" t="str">
        <f aca="false">HYPERLINK("http://www.xal.cat/docs/protocol/CANAL_TARONJA_ANOIA.pdf","Consulta")</f>
        <v>Consulta</v>
      </c>
    </row>
    <row r="13" customFormat="false" ht="31.5" hidden="false" customHeight="false" outlineLevel="0" collapsed="false">
      <c r="A13" s="6" t="s">
        <v>35</v>
      </c>
      <c r="B13" s="7" t="s">
        <v>36</v>
      </c>
      <c r="C13" s="15" t="s">
        <v>34</v>
      </c>
      <c r="D13" s="9" t="str">
        <f aca="false">HYPERLINK("http://www.xal.cat/docs/protocol/CANAL_TARONJA_CENTRAL.pdf","Consulta")</f>
        <v>Consulta</v>
      </c>
    </row>
    <row r="14" customFormat="false" ht="31.5" hidden="false" customHeight="false" outlineLevel="0" collapsed="false">
      <c r="A14" s="6" t="s">
        <v>592</v>
      </c>
      <c r="B14" s="7" t="s">
        <v>38</v>
      </c>
      <c r="C14" s="8" t="s">
        <v>39</v>
      </c>
      <c r="D14" s="9" t="str">
        <f aca="false">HYPERLINK("http://www.xal.cat/docs/protocol/CANAL_TERRES_DE_LEBRE.pdf","Consulta")</f>
        <v>Consulta</v>
      </c>
    </row>
    <row r="15" customFormat="false" ht="47.25" hidden="false" customHeight="false" outlineLevel="0" collapsed="false">
      <c r="A15" s="6" t="s">
        <v>40</v>
      </c>
      <c r="B15" s="7" t="s">
        <v>41</v>
      </c>
      <c r="C15" s="8" t="s">
        <v>42</v>
      </c>
      <c r="D15" s="9" t="str">
        <f aca="false">HYPERLINK("http://www.xal.cat/docs/protocol/CANAL_TERRASSA_VALLES.pdf","Consulta")</f>
        <v>Consulta</v>
      </c>
    </row>
    <row r="16" customFormat="false" ht="15.75" hidden="false" customHeight="false" outlineLevel="0" collapsed="false">
      <c r="A16" s="6" t="s">
        <v>43</v>
      </c>
      <c r="B16" s="7" t="s">
        <v>44</v>
      </c>
      <c r="C16" s="8" t="s">
        <v>45</v>
      </c>
      <c r="D16" s="9" t="str">
        <f aca="false">HYPERLINK("http://www.xal.cat/docs/protocol/P_PARTIC_EBRE21.pdf","Consulta")</f>
        <v>Consulta</v>
      </c>
    </row>
    <row r="17" customFormat="false" ht="15.75" hidden="false" customHeight="false" outlineLevel="0" collapsed="false">
      <c r="A17" s="6" t="s">
        <v>46</v>
      </c>
      <c r="B17" s="17" t="s">
        <v>47</v>
      </c>
      <c r="C17" s="8" t="s">
        <v>48</v>
      </c>
      <c r="D17" s="9" t="str">
        <f aca="false">HYPERLINK("http://www.xal.cat/docs/protocol/CUGAT_CAT.pdf","Consulta")</f>
        <v>Consulta</v>
      </c>
    </row>
    <row r="18" customFormat="false" ht="15.75" hidden="false" customHeight="false" outlineLevel="0" collapsed="false">
      <c r="A18" s="6" t="s">
        <v>49</v>
      </c>
      <c r="B18" s="7" t="s">
        <v>50</v>
      </c>
      <c r="C18" s="8" t="s">
        <v>51</v>
      </c>
      <c r="D18" s="9" t="str">
        <f aca="false">HYPERLINK("http://www.xal.cat/docs/protocol/EL_9_TV.pdf","Consulta")</f>
        <v>Consulta</v>
      </c>
    </row>
    <row r="19" customFormat="false" ht="15.75" hidden="false" customHeight="false" outlineLevel="0" collapsed="false">
      <c r="A19" s="6" t="s">
        <v>52</v>
      </c>
      <c r="B19" s="22" t="s">
        <v>53</v>
      </c>
      <c r="C19" s="23" t="s">
        <v>54</v>
      </c>
      <c r="D19" s="14"/>
    </row>
    <row r="20" customFormat="false" ht="15.75" hidden="false" customHeight="false" outlineLevel="0" collapsed="false">
      <c r="A20" s="6" t="s">
        <v>55</v>
      </c>
      <c r="B20" s="7" t="s">
        <v>56</v>
      </c>
      <c r="C20" s="8" t="s">
        <v>57</v>
      </c>
      <c r="D20" s="9" t="str">
        <f aca="false">HYPERLINK("http://www.xal.cat/docs/protocol/EMPORDA_TV.pdf","Consulta")</f>
        <v>Consulta</v>
      </c>
    </row>
    <row r="21" customFormat="false" ht="15.75" hidden="false" customHeight="true" outlineLevel="0" collapsed="false">
      <c r="A21" s="6" t="s">
        <v>61</v>
      </c>
      <c r="B21" s="24" t="s">
        <v>62</v>
      </c>
      <c r="C21" s="8" t="s">
        <v>63</v>
      </c>
      <c r="D21" s="9" t="str">
        <f aca="false">HYPERLINK("http://www.xal.cat/docs/protocol/ETV.pdf","Consulta")</f>
        <v>Consulta</v>
      </c>
    </row>
    <row r="22" customFormat="false" ht="15.75" hidden="false" customHeight="true" outlineLevel="0" collapsed="false">
      <c r="A22" s="6" t="s">
        <v>64</v>
      </c>
      <c r="B22" s="7" t="s">
        <v>65</v>
      </c>
      <c r="C22" s="8" t="s">
        <v>66</v>
      </c>
      <c r="D22" s="9" t="str">
        <f aca="false">HYPERLINK("http://www.xal.cat/docs/protocol/GAVA_TELEVISIO.pdf","Consulta")</f>
        <v>Consulta</v>
      </c>
    </row>
    <row r="23" customFormat="false" ht="15.75" hidden="false" customHeight="true" outlineLevel="0" collapsed="false">
      <c r="A23" s="6" t="s">
        <v>67</v>
      </c>
      <c r="B23" s="7" t="s">
        <v>68</v>
      </c>
      <c r="C23" s="8" t="s">
        <v>69</v>
      </c>
      <c r="D23" s="14"/>
    </row>
    <row r="24" customFormat="false" ht="15.75" hidden="false" customHeight="true" outlineLevel="0" collapsed="false">
      <c r="A24" s="6" t="s">
        <v>70</v>
      </c>
      <c r="B24" s="7" t="s">
        <v>71</v>
      </c>
      <c r="C24" s="8" t="s">
        <v>72</v>
      </c>
      <c r="D24" s="9" t="str">
        <f aca="false">HYPERLINK("http://www.xal.cat/docs/protocol/LLEIDA_TV.pdf","Consulta")</f>
        <v>Consulta</v>
      </c>
    </row>
    <row r="25" customFormat="false" ht="15.75" hidden="false" customHeight="true" outlineLevel="0" collapsed="false">
      <c r="A25" s="6" t="s">
        <v>593</v>
      </c>
      <c r="B25" s="7" t="s">
        <v>136</v>
      </c>
      <c r="C25" s="8" t="s">
        <v>137</v>
      </c>
      <c r="D25" s="9" t="str">
        <f aca="false">HYPERLINK("http://www.xal.cat/docs/protocol/M1TV.pdf","Consulta")</f>
        <v>Consulta</v>
      </c>
    </row>
    <row r="26" customFormat="false" ht="15.75" hidden="false" customHeight="true" outlineLevel="0" collapsed="false">
      <c r="A26" s="6" t="s">
        <v>76</v>
      </c>
      <c r="B26" s="7" t="s">
        <v>77</v>
      </c>
      <c r="C26" s="8" t="s">
        <v>78</v>
      </c>
      <c r="D26" s="9" t="str">
        <f aca="false">HYPERLINK("http://www.xal.cat/docs/protocol/MARICEL_TV.pdf","Consulta")</f>
        <v>Consulta</v>
      </c>
    </row>
    <row r="27" customFormat="false" ht="15.75" hidden="false" customHeight="true" outlineLevel="0" collapsed="false">
      <c r="A27" s="6" t="s">
        <v>79</v>
      </c>
      <c r="B27" s="7" t="s">
        <v>80</v>
      </c>
      <c r="C27" s="8" t="s">
        <v>81</v>
      </c>
      <c r="D27" s="9" t="str">
        <f aca="false">HYPERLINK("www.xal.cat/docs/protocol/MOLINS_DE_REI_TV.pdf","Consulta")</f>
        <v>Consulta</v>
      </c>
    </row>
    <row r="28" customFormat="false" ht="15.75" hidden="false" customHeight="true" outlineLevel="0" collapsed="false">
      <c r="A28" s="6" t="s">
        <v>82</v>
      </c>
      <c r="B28" s="7" t="s">
        <v>83</v>
      </c>
      <c r="C28" s="8" t="s">
        <v>84</v>
      </c>
      <c r="D28" s="9" t="str">
        <f aca="false">HYPERLINK("http://www.xal.cat/docs/protocol/MOLLERUSSA_TV.pdf","Consulta")</f>
        <v>Consulta</v>
      </c>
    </row>
    <row r="29" customFormat="false" ht="15.75" hidden="false" customHeight="true" outlineLevel="0" collapsed="false">
      <c r="A29" s="6" t="s">
        <v>85</v>
      </c>
      <c r="B29" s="7" t="s">
        <v>86</v>
      </c>
      <c r="C29" s="8" t="s">
        <v>87</v>
      </c>
      <c r="D29" s="9" t="str">
        <f aca="false">HYPERLINK("http://www.xal.cat/docs/protocol/NORD.pdf","Consulta")</f>
        <v>Consulta</v>
      </c>
    </row>
    <row r="30" customFormat="false" ht="15.75" hidden="false" customHeight="true" outlineLevel="0" collapsed="false">
      <c r="A30" s="6" t="s">
        <v>88</v>
      </c>
      <c r="B30" s="7" t="s">
        <v>89</v>
      </c>
      <c r="C30" s="8" t="s">
        <v>90</v>
      </c>
      <c r="D30" s="9" t="str">
        <f aca="false">HYPERLINK("http://www.xal.cat/docs/protocol/OLOT_TV.pdf","Consulta")</f>
        <v>Consulta</v>
      </c>
    </row>
    <row r="31" customFormat="false" ht="15.75" hidden="false" customHeight="true" outlineLevel="0" collapsed="false">
      <c r="A31" s="6" t="s">
        <v>91</v>
      </c>
      <c r="B31" s="7" t="s">
        <v>92</v>
      </c>
      <c r="C31" s="8" t="s">
        <v>93</v>
      </c>
      <c r="D31" s="9" t="str">
        <f aca="false">HYPERLINK("http://www.xal.cat/docs/protocol/PENEDES_TV.pdf","Consulta")</f>
        <v>Consulta</v>
      </c>
    </row>
    <row r="32" customFormat="false" ht="15.75" hidden="false" customHeight="true" outlineLevel="0" collapsed="false">
      <c r="A32" s="6" t="s">
        <v>94</v>
      </c>
      <c r="B32" s="7" t="s">
        <v>95</v>
      </c>
      <c r="C32" s="8" t="s">
        <v>96</v>
      </c>
      <c r="D32" s="9" t="str">
        <f aca="false">HYPERLINK("http://www.xal.cat/docs/protocol/PIRINEUS_TV.pdf","Consulta")</f>
        <v>Consulta</v>
      </c>
    </row>
    <row r="33" customFormat="false" ht="15.75" hidden="false" customHeight="true" outlineLevel="0" collapsed="false">
      <c r="A33" s="6" t="s">
        <v>97</v>
      </c>
      <c r="B33" s="7" t="s">
        <v>98</v>
      </c>
      <c r="C33" s="8" t="s">
        <v>99</v>
      </c>
      <c r="D33" s="9" t="str">
        <f aca="false">HYPERLINK("http://www.xal.cat/docs/protocol/ST_ANDREU_TV.pdf","Consulta")</f>
        <v>Consulta</v>
      </c>
    </row>
    <row r="34" customFormat="false" ht="15.75" hidden="false" customHeight="true" outlineLevel="0" collapsed="false">
      <c r="A34" s="6" t="s">
        <v>100</v>
      </c>
      <c r="B34" s="7" t="s">
        <v>101</v>
      </c>
      <c r="C34" s="8" t="s">
        <v>102</v>
      </c>
      <c r="D34" s="9" t="str">
        <f aca="false">HYPERLINK("http://www.xal.cat/docs/protocol/TAC_12.pdf","Consulta")</f>
        <v>Consulta</v>
      </c>
    </row>
    <row r="35" customFormat="false" ht="15.75" hidden="false" customHeight="true" outlineLevel="0" collapsed="false">
      <c r="A35" s="6" t="s">
        <v>103</v>
      </c>
      <c r="B35" s="7" t="s">
        <v>104</v>
      </c>
      <c r="C35" s="8" t="s">
        <v>105</v>
      </c>
      <c r="D35" s="14" t="s">
        <v>106</v>
      </c>
    </row>
    <row r="36" customFormat="false" ht="15.75" hidden="false" customHeight="true" outlineLevel="0" collapsed="false">
      <c r="A36" s="6" t="s">
        <v>107</v>
      </c>
      <c r="B36" s="7" t="s">
        <v>108</v>
      </c>
      <c r="C36" s="8" t="s">
        <v>109</v>
      </c>
      <c r="D36" s="9" t="str">
        <f aca="false">HYPERLINK("http://www.xal.cat/docs/protocol/TELEB_TELEVISIO_DE_BADALONA.pdf","Consulta")</f>
        <v>Consulta</v>
      </c>
    </row>
    <row r="37" customFormat="false" ht="15.75" hidden="false" customHeight="true" outlineLevel="0" collapsed="false">
      <c r="A37" s="6" t="s">
        <v>110</v>
      </c>
      <c r="B37" s="7" t="s">
        <v>111</v>
      </c>
      <c r="C37" s="8" t="s">
        <v>112</v>
      </c>
      <c r="D37" s="9" t="str">
        <f aca="false">HYPERLINK("http://www.xal.cat/docs/protocol/TV_DEL_BERGUEDA.pdf","Consulta")</f>
        <v>Consulta</v>
      </c>
    </row>
    <row r="38" customFormat="false" ht="15.75" hidden="false" customHeight="true" outlineLevel="0" collapsed="false">
      <c r="A38" s="6" t="s">
        <v>113</v>
      </c>
      <c r="B38" s="7" t="s">
        <v>114</v>
      </c>
      <c r="C38" s="8" t="s">
        <v>115</v>
      </c>
      <c r="D38" s="9" t="str">
        <f aca="false">HYPERLINK("http://www.xal.cat/docs/protocol/TV_GIRONA.pdf","Consulta")</f>
        <v>Consulta</v>
      </c>
    </row>
    <row r="39" customFormat="false" ht="15.75" hidden="false" customHeight="true" outlineLevel="0" collapsed="false">
      <c r="A39" s="6" t="s">
        <v>116</v>
      </c>
      <c r="B39" s="25" t="s">
        <v>117</v>
      </c>
      <c r="C39" s="8" t="s">
        <v>118</v>
      </c>
      <c r="D39" s="9" t="str">
        <f aca="false">HYPERLINK("www.xal.cat/docs/protocol/TVR_TV_DEL_RIPOLLES.pdf","Consulta")</f>
        <v>Consulta</v>
      </c>
    </row>
    <row r="40" customFormat="false" ht="15.75" hidden="false" customHeight="true" outlineLevel="0" collapsed="false">
      <c r="A40" s="6" t="s">
        <v>122</v>
      </c>
      <c r="B40" s="7" t="s">
        <v>123</v>
      </c>
      <c r="C40" s="15" t="s">
        <v>124</v>
      </c>
      <c r="D40" s="14"/>
    </row>
    <row r="41" customFormat="false" ht="15.75" hidden="false" customHeight="true" outlineLevel="0" collapsed="false">
      <c r="A41" s="6" t="s">
        <v>125</v>
      </c>
      <c r="B41" s="7" t="s">
        <v>123</v>
      </c>
      <c r="C41" s="15" t="s">
        <v>124</v>
      </c>
      <c r="D41" s="14"/>
    </row>
    <row r="42" customFormat="false" ht="15.75" hidden="false" customHeight="true" outlineLevel="0" collapsed="false">
      <c r="A42" s="6" t="s">
        <v>126</v>
      </c>
      <c r="B42" s="7" t="s">
        <v>127</v>
      </c>
      <c r="C42" s="8" t="s">
        <v>128</v>
      </c>
      <c r="D42" s="9" t="str">
        <f aca="false">HYPERLINK("http://www.xal.cat/docs/protocol/TV_CARDEDEU.pdf","Consulta")</f>
        <v>Consulta</v>
      </c>
    </row>
    <row r="43" customFormat="false" ht="15.75" hidden="false" customHeight="true" outlineLevel="0" collapsed="false">
      <c r="A43" s="6" t="s">
        <v>129</v>
      </c>
      <c r="B43" s="7" t="s">
        <v>130</v>
      </c>
      <c r="C43" s="8" t="s">
        <v>131</v>
      </c>
      <c r="D43" s="9" t="str">
        <f aca="false">HYPERLINK("http://www.xal.cat/docs/protocol/TV_COSTA_BRAVA.pdf","Consulta")</f>
        <v>Consulta</v>
      </c>
    </row>
    <row r="44" customFormat="false" ht="15.75" hidden="false" customHeight="true" outlineLevel="0" collapsed="false">
      <c r="A44" s="6" t="s">
        <v>132</v>
      </c>
      <c r="B44" s="7" t="s">
        <v>133</v>
      </c>
      <c r="C44" s="8" t="s">
        <v>134</v>
      </c>
      <c r="D44" s="9" t="str">
        <f aca="false">HYPERLINK("www.xal.cat/docs/protocol/TV10_ST_ESTEVE.pdf","Consulta")</f>
        <v>Consulta</v>
      </c>
    </row>
    <row r="45" customFormat="false" ht="15.75" hidden="false" customHeight="true" outlineLevel="0" collapsed="false">
      <c r="A45" s="6" t="s">
        <v>142</v>
      </c>
      <c r="B45" s="7" t="s">
        <v>143</v>
      </c>
      <c r="C45" s="30" t="s">
        <v>144</v>
      </c>
      <c r="D45" s="9" t="str">
        <f aca="false">HYPERLINK("http://www.xal.cat/docs/protocol/TV_HOSPITALET.pdf","Consulta")</f>
        <v>Consulta</v>
      </c>
    </row>
    <row r="46" customFormat="false" ht="15.75" hidden="false" customHeight="true" outlineLevel="0" collapsed="false">
      <c r="A46" s="6" t="s">
        <v>145</v>
      </c>
      <c r="B46" s="7" t="s">
        <v>146</v>
      </c>
      <c r="C46" s="8" t="s">
        <v>147</v>
      </c>
      <c r="D46" s="9" t="str">
        <f aca="false">HYPERLINK("www.xal.cat/docs/protocol/TVEV_EL_VENDRELL.pdf","Consulta")</f>
        <v>Consulta</v>
      </c>
    </row>
    <row r="47" customFormat="false" ht="15.75" hidden="false" customHeight="true" outlineLevel="0" collapsed="false">
      <c r="A47" s="6" t="s">
        <v>148</v>
      </c>
      <c r="B47" s="7" t="s">
        <v>149</v>
      </c>
      <c r="C47" s="8" t="s">
        <v>150</v>
      </c>
      <c r="D47" s="9" t="str">
        <f aca="false">HYPERLINK("www.xal.cat/docs/protocol/TV_VANDELLOS.pdf","Consulta")</f>
        <v>Consulta</v>
      </c>
    </row>
    <row r="48" customFormat="false" ht="15.75" hidden="false" customHeight="true" outlineLevel="0" collapsed="false">
      <c r="A48" s="6" t="s">
        <v>151</v>
      </c>
      <c r="B48" s="7" t="s">
        <v>152</v>
      </c>
      <c r="C48" s="8" t="s">
        <v>153</v>
      </c>
      <c r="D48" s="9" t="str">
        <f aca="false">HYPERLINK("www.xal.cat/docs/protocol/VALLES_VISIO.pdf","Consulta")</f>
        <v>Consulta</v>
      </c>
    </row>
    <row r="49" customFormat="false" ht="15.75" hidden="false" customHeight="true" outlineLevel="0" collapsed="false">
      <c r="A49" s="6" t="s">
        <v>154</v>
      </c>
      <c r="B49" s="7" t="s">
        <v>155</v>
      </c>
      <c r="C49" s="8" t="s">
        <v>156</v>
      </c>
      <c r="D49" s="9" t="str">
        <f aca="false">HYPERLINK("www.xal.cat/docs/protocol/VAT_VIDEO_ASCO_TV.pdf","Consulta")</f>
        <v>Consulta</v>
      </c>
    </row>
    <row r="50" customFormat="false" ht="15.75" hidden="false" customHeight="true" outlineLevel="0" collapsed="false">
      <c r="A50" s="32" t="s">
        <v>157</v>
      </c>
      <c r="B50" s="33" t="s">
        <v>158</v>
      </c>
      <c r="C50" s="34" t="s">
        <v>159</v>
      </c>
      <c r="D50" s="9" t="str">
        <f aca="false">HYPERLINK("www.xal.cat/docs/protocol/VOTV_VALLES_ORIENTAL_TELEVISIO.pdf","Consulta")</f>
        <v>Consulta</v>
      </c>
    </row>
    <row r="51" customFormat="false" ht="26.25" hidden="false" customHeight="true" outlineLevel="0" collapsed="false">
      <c r="A51" s="35"/>
      <c r="B51" s="36" t="s">
        <v>160</v>
      </c>
      <c r="C51" s="37"/>
      <c r="D51" s="38"/>
    </row>
    <row r="52" customFormat="false" ht="15.75" hidden="false" customHeight="true" outlineLevel="0" collapsed="false">
      <c r="A52" s="4" t="s">
        <v>161</v>
      </c>
      <c r="B52" s="4" t="s">
        <v>2</v>
      </c>
      <c r="C52" s="5" t="s">
        <v>3</v>
      </c>
      <c r="D52" s="4" t="s">
        <v>4</v>
      </c>
    </row>
    <row r="53" customFormat="false" ht="15.75" hidden="false" customHeight="true" outlineLevel="0" collapsed="false">
      <c r="A53" s="39" t="s">
        <v>163</v>
      </c>
      <c r="B53" s="3" t="s">
        <v>164</v>
      </c>
      <c r="C53" s="56" t="s">
        <v>165</v>
      </c>
      <c r="D53" s="40"/>
      <c r="E53" s="57"/>
    </row>
    <row r="54" customFormat="false" ht="15.75" hidden="false" customHeight="true" outlineLevel="0" collapsed="false">
      <c r="A54" s="39" t="s">
        <v>166</v>
      </c>
      <c r="B54" s="42" t="s">
        <v>167</v>
      </c>
      <c r="C54" s="11" t="s">
        <v>168</v>
      </c>
      <c r="D54" s="9" t="str">
        <f aca="false">HYPERLINK("www.xal.cat/docs/protocol/P_PARTIC_ALCOVER.pdf","Consulta")</f>
        <v>Consulta</v>
      </c>
      <c r="E54" s="57"/>
    </row>
    <row r="55" customFormat="false" ht="15.75" hidden="false" customHeight="true" outlineLevel="0" collapsed="false">
      <c r="A55" s="39" t="s">
        <v>169</v>
      </c>
      <c r="B55" s="42" t="s">
        <v>170</v>
      </c>
      <c r="C55" s="43" t="s">
        <v>171</v>
      </c>
      <c r="D55" s="9" t="str">
        <f aca="false">HYPERLINK("www.xal.cat/docs/protocol/APLICAT.pdf","Consulta")</f>
        <v>Consulta</v>
      </c>
      <c r="E55" s="57"/>
    </row>
    <row r="56" customFormat="false" ht="15.75" hidden="false" customHeight="true" outlineLevel="0" collapsed="false">
      <c r="A56" s="39" t="s">
        <v>172</v>
      </c>
      <c r="B56" s="42" t="s">
        <v>173</v>
      </c>
      <c r="C56" s="43" t="s">
        <v>174</v>
      </c>
      <c r="D56" s="9" t="str">
        <f aca="false">HYPERLINK("www.xal.cat/docs/protocol/ALTAFULLA_RADIO.pdf","Consulta")</f>
        <v>Consulta</v>
      </c>
      <c r="E56" s="57"/>
    </row>
    <row r="57" customFormat="false" ht="15.75" hidden="false" customHeight="true" outlineLevel="0" collapsed="false">
      <c r="A57" s="39" t="s">
        <v>175</v>
      </c>
      <c r="B57" s="42" t="s">
        <v>176</v>
      </c>
      <c r="C57" s="43" t="s">
        <v>177</v>
      </c>
      <c r="D57" s="9" t="str">
        <f aca="false">HYPERLINK("www.xal.cat/docs/protocol/AMPOSTA_RADIO.pdf","Consulta")</f>
        <v>Consulta</v>
      </c>
      <c r="E57" s="57"/>
    </row>
    <row r="58" customFormat="false" ht="15.75" hidden="false" customHeight="true" outlineLevel="0" collapsed="false">
      <c r="A58" s="39" t="s">
        <v>181</v>
      </c>
      <c r="B58" s="42" t="s">
        <v>182</v>
      </c>
      <c r="C58" s="43" t="s">
        <v>183</v>
      </c>
      <c r="D58" s="9" t="str">
        <f aca="false">HYPERLINK("www.xal.cat/docs/protocol/ANTENA_CARO_ROQUETES.pdf","Consulta")</f>
        <v>Consulta</v>
      </c>
      <c r="E58" s="57"/>
    </row>
    <row r="59" customFormat="false" ht="15.75" hidden="false" customHeight="true" outlineLevel="0" collapsed="false">
      <c r="A59" s="39" t="s">
        <v>184</v>
      </c>
      <c r="B59" s="42" t="s">
        <v>185</v>
      </c>
      <c r="C59" s="43" t="s">
        <v>186</v>
      </c>
      <c r="D59" s="9" t="str">
        <f aca="false">HYPERLINK("www.xal.cat/docs/protocol/BAS_RADIO.pdf","Consulta")</f>
        <v>Consulta</v>
      </c>
      <c r="E59" s="57"/>
    </row>
    <row r="60" customFormat="false" ht="15.75" hidden="false" customHeight="true" outlineLevel="0" collapsed="false">
      <c r="A60" s="39" t="s">
        <v>187</v>
      </c>
      <c r="B60" s="42" t="s">
        <v>188</v>
      </c>
      <c r="C60" s="43" t="s">
        <v>189</v>
      </c>
      <c r="D60" s="9" t="str">
        <f aca="false">HYPERLINK("www.xal.cat/docs/protocol/BELLVEI_RADIO.pdf","Consulta")</f>
        <v>Consulta</v>
      </c>
      <c r="E60" s="57"/>
    </row>
    <row r="61" customFormat="false" ht="15.75" hidden="false" customHeight="true" outlineLevel="0" collapsed="false">
      <c r="A61" s="44" t="s">
        <v>14</v>
      </c>
      <c r="B61" s="7" t="s">
        <v>15</v>
      </c>
      <c r="C61" s="8" t="s">
        <v>16</v>
      </c>
      <c r="D61" s="9" t="str">
        <f aca="false">HYPERLINK("http://www.xal.cat/docs/protocol/BTV.pdf","Consulta")</f>
        <v>Consulta</v>
      </c>
      <c r="E61" s="57"/>
    </row>
    <row r="62" customFormat="false" ht="15.75" hidden="false" customHeight="true" outlineLevel="0" collapsed="false">
      <c r="A62" s="45" t="s">
        <v>190</v>
      </c>
      <c r="B62" s="22" t="s">
        <v>191</v>
      </c>
      <c r="C62" s="41" t="s">
        <v>192</v>
      </c>
      <c r="D62" s="14"/>
      <c r="E62" s="57"/>
    </row>
    <row r="63" customFormat="false" ht="15.75" hidden="false" customHeight="true" outlineLevel="0" collapsed="false">
      <c r="A63" s="45" t="s">
        <v>193</v>
      </c>
      <c r="B63" s="46" t="s">
        <v>194</v>
      </c>
      <c r="C63" s="23" t="s">
        <v>195</v>
      </c>
      <c r="D63" s="9" t="str">
        <f aca="false">HYPERLINK("www.xal.cat/docs/protocol/P_PARTIC_CAMARLES.pdf","Consulta")</f>
        <v>Consulta</v>
      </c>
      <c r="E63" s="57"/>
    </row>
    <row r="64" customFormat="false" ht="15.75" hidden="false" customHeight="true" outlineLevel="0" collapsed="false">
      <c r="A64" s="45" t="s">
        <v>196</v>
      </c>
      <c r="B64" s="46" t="s">
        <v>197</v>
      </c>
      <c r="C64" s="23" t="s">
        <v>198</v>
      </c>
      <c r="D64" s="9" t="str">
        <f aca="false">HYPERLINK("www.xal.cat/docs/protocol/CANAL_20_OLERDOLA.pdf","Consulta")</f>
        <v>Consulta</v>
      </c>
      <c r="E64" s="57"/>
    </row>
    <row r="65" customFormat="false" ht="15.75" hidden="false" customHeight="true" outlineLevel="0" collapsed="false">
      <c r="A65" s="45" t="s">
        <v>199</v>
      </c>
      <c r="B65" s="22" t="s">
        <v>200</v>
      </c>
      <c r="C65" s="23" t="s">
        <v>19</v>
      </c>
      <c r="D65" s="9" t="str">
        <f aca="false">HYPERLINK("www.xal.cat/docs/protocol/CANAL_BLAU.pdf","Consulta")</f>
        <v>Consulta</v>
      </c>
      <c r="E65" s="57"/>
    </row>
    <row r="66" customFormat="false" ht="15.75" hidden="false" customHeight="true" outlineLevel="0" collapsed="false">
      <c r="A66" s="45" t="s">
        <v>204</v>
      </c>
      <c r="B66" s="22" t="s">
        <v>205</v>
      </c>
      <c r="C66" s="23" t="s">
        <v>206</v>
      </c>
      <c r="D66" s="9" t="str">
        <f aca="false">HYPERLINK("www.xal.cat/docs/protocol/P_PARTIC_EL_BRENY.pdf","Consulta")</f>
        <v>Consulta</v>
      </c>
      <c r="E66" s="57"/>
    </row>
    <row r="67" customFormat="false" ht="15.75" hidden="false" customHeight="true" outlineLevel="0" collapsed="false">
      <c r="A67" s="45" t="s">
        <v>207</v>
      </c>
      <c r="B67" s="22" t="s">
        <v>208</v>
      </c>
      <c r="C67" s="23" t="s">
        <v>209</v>
      </c>
      <c r="D67" s="14"/>
      <c r="E67" s="57"/>
    </row>
    <row r="68" customFormat="false" ht="15.75" hidden="false" customHeight="true" outlineLevel="0" collapsed="false">
      <c r="A68" s="45" t="s">
        <v>210</v>
      </c>
      <c r="B68" s="22" t="s">
        <v>211</v>
      </c>
      <c r="C68" s="23" t="s">
        <v>212</v>
      </c>
      <c r="D68" s="9" t="str">
        <f aca="false">HYPERLINK("www.xal.cat/docs/protocol/CONSTANTI_RADIO.pdf","Consulta")</f>
        <v>Consulta</v>
      </c>
      <c r="E68" s="57"/>
    </row>
    <row r="69" customFormat="false" ht="15.75" hidden="false" customHeight="true" outlineLevel="0" collapsed="false">
      <c r="A69" s="45" t="s">
        <v>46</v>
      </c>
      <c r="B69" s="49" t="s">
        <v>213</v>
      </c>
      <c r="C69" s="23" t="s">
        <v>48</v>
      </c>
      <c r="D69" s="9" t="str">
        <f aca="false">HYPERLINK("www.xal.cat/docs/protocol/CUGAT_CAT.pdf","Consulta")</f>
        <v>Consulta</v>
      </c>
      <c r="E69" s="57"/>
    </row>
    <row r="70" customFormat="false" ht="15.75" hidden="false" customHeight="true" outlineLevel="0" collapsed="false">
      <c r="A70" s="45" t="s">
        <v>214</v>
      </c>
      <c r="B70" s="46" t="s">
        <v>215</v>
      </c>
      <c r="C70" s="23" t="s">
        <v>216</v>
      </c>
      <c r="D70" s="9" t="str">
        <f aca="false">HYPERLINK("www.xal.cat/docs/protocol/DOMENYS_RADIO.pdf","Consulta")</f>
        <v>Consulta</v>
      </c>
      <c r="E70" s="57"/>
    </row>
    <row r="71" customFormat="false" ht="15.75" hidden="false" customHeight="true" outlineLevel="0" collapsed="false">
      <c r="A71" s="45" t="s">
        <v>217</v>
      </c>
      <c r="B71" s="22" t="s">
        <v>218</v>
      </c>
      <c r="C71" s="23" t="s">
        <v>219</v>
      </c>
      <c r="D71" s="9" t="str">
        <f aca="false">HYPERLINK("www.xal.cat/docs/protocol/P_PARTIC_EL9FM.pdf","Consulta")</f>
        <v>Consulta</v>
      </c>
      <c r="E71" s="57"/>
    </row>
    <row r="72" customFormat="false" ht="15.75" hidden="false" customHeight="true" outlineLevel="0" collapsed="false">
      <c r="A72" s="45" t="s">
        <v>220</v>
      </c>
      <c r="B72" s="22" t="s">
        <v>221</v>
      </c>
      <c r="C72" s="23" t="s">
        <v>54</v>
      </c>
      <c r="D72" s="9" t="str">
        <f aca="false">HYPERLINK("www.xal.cat/docs/protocol/EL_PRAT_RADIO.pdf","Consulta")</f>
        <v>Consulta</v>
      </c>
      <c r="E72" s="57"/>
    </row>
    <row r="73" customFormat="false" ht="15.75" hidden="false" customHeight="true" outlineLevel="0" collapsed="false">
      <c r="A73" s="45" t="s">
        <v>222</v>
      </c>
      <c r="B73" s="22" t="s">
        <v>223</v>
      </c>
      <c r="C73" s="23" t="s">
        <v>224</v>
      </c>
      <c r="D73" s="9" t="str">
        <f aca="false">HYPERLINK("www.xal.cat/docs/protocol/EMUN_FM.pdf","Consulta")</f>
        <v>Consulta</v>
      </c>
      <c r="E73" s="57"/>
    </row>
    <row r="74" customFormat="false" ht="15.75" hidden="false" customHeight="true" outlineLevel="0" collapsed="false">
      <c r="A74" s="45" t="s">
        <v>228</v>
      </c>
      <c r="B74" s="22" t="s">
        <v>229</v>
      </c>
      <c r="C74" s="23" t="s">
        <v>230</v>
      </c>
      <c r="D74" s="9" t="str">
        <f aca="false">HYPERLINK("P_PARTIC_GIRONA.pdf","Consulta")</f>
        <v>Consulta</v>
      </c>
      <c r="E74" s="57"/>
    </row>
    <row r="75" customFormat="false" ht="15.75" hidden="false" customHeight="true" outlineLevel="0" collapsed="false">
      <c r="A75" s="45" t="s">
        <v>231</v>
      </c>
      <c r="B75" s="22" t="s">
        <v>232</v>
      </c>
      <c r="C75" s="23" t="s">
        <v>233</v>
      </c>
      <c r="D75" s="9" t="str">
        <f aca="false">HYPERLINK("www.xal.cat/docs/protocol/LA_CAL_RADIO.pdf","Consulta")</f>
        <v>Consulta</v>
      </c>
      <c r="E75" s="57"/>
    </row>
    <row r="76" customFormat="false" ht="15.75" hidden="false" customHeight="true" outlineLevel="0" collapsed="false">
      <c r="A76" s="45" t="s">
        <v>234</v>
      </c>
      <c r="B76" s="46" t="s">
        <v>235</v>
      </c>
      <c r="C76" s="23" t="s">
        <v>236</v>
      </c>
      <c r="D76" s="9" t="str">
        <f aca="false">HYPERLINK("www.xal.cat/docs/protocol/LA_PLANA_RADIO.pdf","Consulta")</f>
        <v>Consulta</v>
      </c>
      <c r="E76" s="57"/>
    </row>
    <row r="77" customFormat="false" ht="15.75" hidden="false" customHeight="true" outlineLevel="0" collapsed="false">
      <c r="A77" s="45" t="s">
        <v>237</v>
      </c>
      <c r="B77" s="22" t="s">
        <v>238</v>
      </c>
      <c r="C77" s="23" t="s">
        <v>239</v>
      </c>
      <c r="D77" s="9" t="str">
        <f aca="false">HYPERLINK("www.xal.cat/docs/protocol/LA_VEU_DE_ST_JOAN.pdf","Consulta")</f>
        <v>Consulta</v>
      </c>
      <c r="E77" s="57"/>
    </row>
    <row r="78" customFormat="false" ht="15.75" hidden="false" customHeight="true" outlineLevel="0" collapsed="false">
      <c r="A78" s="45" t="s">
        <v>240</v>
      </c>
      <c r="B78" s="22" t="s">
        <v>241</v>
      </c>
      <c r="C78" s="23" t="s">
        <v>242</v>
      </c>
      <c r="D78" s="9" t="str">
        <f aca="false">HYPERLINK("www.xal.cat/docs/protocol/P_PARTIC_AMCO_LANOVARADIO_IP.pdf","Consulta")</f>
        <v>Consulta</v>
      </c>
      <c r="E78" s="57"/>
    </row>
    <row r="79" customFormat="false" ht="15.75" hidden="false" customHeight="true" outlineLevel="0" collapsed="false">
      <c r="A79" s="45" t="s">
        <v>243</v>
      </c>
      <c r="B79" s="22" t="s">
        <v>244</v>
      </c>
      <c r="C79" s="23" t="s">
        <v>245</v>
      </c>
      <c r="D79" s="9" t="str">
        <f aca="false">HYPERLINK("www.xal.cat/docs/protocol/P_PARTIC_LESPLUGA_DE_FRANCOLI.pdf","Consulta")</f>
        <v>Consulta</v>
      </c>
      <c r="E79" s="57"/>
    </row>
    <row r="80" customFormat="false" ht="15.75" hidden="false" customHeight="true" outlineLevel="0" collapsed="false">
      <c r="A80" s="45" t="s">
        <v>594</v>
      </c>
      <c r="B80" s="22" t="s">
        <v>429</v>
      </c>
      <c r="C80" s="23" t="s">
        <v>430</v>
      </c>
      <c r="D80" s="9" t="str">
        <f aca="false">HYPERLINK("www.xal.cat/docs/protocol/LIVE_FM.pdf","Consulta")</f>
        <v>Consulta</v>
      </c>
      <c r="E80" s="57"/>
    </row>
    <row r="81" customFormat="false" ht="15.75" hidden="false" customHeight="true" outlineLevel="0" collapsed="false">
      <c r="A81" s="45" t="s">
        <v>246</v>
      </c>
      <c r="B81" s="22" t="s">
        <v>247</v>
      </c>
      <c r="C81" s="23" t="s">
        <v>248</v>
      </c>
      <c r="D81" s="9" t="str">
        <f aca="false">HYPERLINK("www.xal.cat/docs/protocol/P_PARTIC_LLAGOSTERA.pdf","Consulta")</f>
        <v>Consulta</v>
      </c>
      <c r="E81" s="57"/>
    </row>
    <row r="82" customFormat="false" ht="15.75" hidden="false" customHeight="true" outlineLevel="0" collapsed="false">
      <c r="A82" s="45" t="s">
        <v>249</v>
      </c>
      <c r="B82" s="22" t="s">
        <v>250</v>
      </c>
      <c r="C82" s="23" t="s">
        <v>251</v>
      </c>
      <c r="D82" s="9" t="str">
        <f aca="false">HYPERLINK("www.xal.cat/docs/protocol/MATARO_RADIO.pdf","Consulta")</f>
        <v>Consulta</v>
      </c>
      <c r="E82" s="57"/>
    </row>
    <row r="83" customFormat="false" ht="15.75" hidden="false" customHeight="true" outlineLevel="0" collapsed="false">
      <c r="A83" s="45" t="s">
        <v>252</v>
      </c>
      <c r="B83" s="22" t="s">
        <v>253</v>
      </c>
      <c r="C83" s="23" t="s">
        <v>254</v>
      </c>
      <c r="D83" s="9" t="str">
        <f aca="false">HYPERLINK("www.xal.cat/docs/protocol/MONTBUI_RADIO.pdf","Consulta")</f>
        <v>Consulta</v>
      </c>
      <c r="E83" s="57"/>
    </row>
    <row r="84" customFormat="false" ht="15.75" hidden="false" customHeight="true" outlineLevel="0" collapsed="false">
      <c r="A84" s="45" t="s">
        <v>255</v>
      </c>
      <c r="B84" s="22" t="s">
        <v>256</v>
      </c>
      <c r="C84" s="23" t="s">
        <v>257</v>
      </c>
      <c r="D84" s="9" t="str">
        <f aca="false">HYPERLINK("www.xal.cat/docs/protocol/OLESA_RADIO.pdf","Consulta")</f>
        <v>Consulta</v>
      </c>
      <c r="E84" s="57"/>
    </row>
    <row r="85" customFormat="false" ht="15.75" hidden="false" customHeight="true" outlineLevel="0" collapsed="false">
      <c r="A85" s="45" t="s">
        <v>258</v>
      </c>
      <c r="B85" s="22" t="s">
        <v>259</v>
      </c>
      <c r="C85" s="23" t="s">
        <v>260</v>
      </c>
      <c r="D85" s="9" t="str">
        <f aca="false">HYPERLINK("www.xal.cat/docs/protocol/ONA_BITLLES.pdf","Consulta")</f>
        <v>Consulta</v>
      </c>
      <c r="E85" s="57"/>
    </row>
    <row r="86" customFormat="false" ht="15.75" hidden="false" customHeight="true" outlineLevel="0" collapsed="false">
      <c r="A86" s="45" t="s">
        <v>261</v>
      </c>
      <c r="B86" s="22" t="s">
        <v>262</v>
      </c>
      <c r="C86" s="23" t="s">
        <v>263</v>
      </c>
      <c r="D86" s="9" t="str">
        <f aca="false">HYPERLINK("www.xal.cat/docs/protocol/ONA_CODINENCA.pdf","Consulta")</f>
        <v>Consulta</v>
      </c>
      <c r="E86" s="57"/>
    </row>
    <row r="87" customFormat="false" ht="15.75" hidden="false" customHeight="true" outlineLevel="0" collapsed="false">
      <c r="A87" s="45" t="s">
        <v>264</v>
      </c>
      <c r="B87" s="22" t="s">
        <v>265</v>
      </c>
      <c r="C87" s="23" t="s">
        <v>266</v>
      </c>
      <c r="D87" s="9" t="str">
        <f aca="false">HYPERLINK("www.xal.cat/docs/protocol/ONA_LA_TORRE.pdf","Consulta")</f>
        <v>Consulta</v>
      </c>
      <c r="E87" s="57"/>
    </row>
    <row r="88" customFormat="false" ht="15.75" hidden="false" customHeight="true" outlineLevel="0" collapsed="false">
      <c r="A88" s="45" t="s">
        <v>267</v>
      </c>
      <c r="B88" s="22" t="s">
        <v>268</v>
      </c>
      <c r="C88" s="23" t="s">
        <v>269</v>
      </c>
      <c r="D88" s="9" t="str">
        <f aca="false">HYPERLINK("www.xal.cat/docs/protocol/P_PARTIC_MALGRAT.pdf","Consulta")</f>
        <v>Consulta</v>
      </c>
      <c r="E88" s="57"/>
    </row>
    <row r="89" customFormat="false" ht="15.75" hidden="false" customHeight="true" outlineLevel="0" collapsed="false">
      <c r="A89" s="45" t="s">
        <v>276</v>
      </c>
      <c r="B89" s="22" t="s">
        <v>277</v>
      </c>
      <c r="C89" s="23" t="s">
        <v>278</v>
      </c>
      <c r="D89" s="9" t="str">
        <f aca="false">HYPERLINK("www.xal.cat/docs/protocol/RADIO_010.pdf","Consulta")</f>
        <v>Consulta</v>
      </c>
      <c r="E89" s="57"/>
    </row>
    <row r="90" customFormat="false" ht="15.75" hidden="false" customHeight="true" outlineLevel="0" collapsed="false">
      <c r="A90" s="45" t="s">
        <v>279</v>
      </c>
      <c r="B90" s="22" t="s">
        <v>280</v>
      </c>
      <c r="C90" s="23" t="s">
        <v>281</v>
      </c>
      <c r="D90" s="9" t="str">
        <f aca="false">HYPERLINK("www.xal.cat/docs/protocol/RADIO_ABRERA.pdf","Consulta")</f>
        <v>Consulta</v>
      </c>
      <c r="E90" s="57"/>
    </row>
    <row r="91" customFormat="false" ht="15.75" hidden="false" customHeight="true" outlineLevel="0" collapsed="false">
      <c r="A91" s="45" t="s">
        <v>282</v>
      </c>
      <c r="B91" s="22" t="s">
        <v>283</v>
      </c>
      <c r="C91" s="23" t="s">
        <v>284</v>
      </c>
      <c r="D91" s="14"/>
      <c r="E91" s="57"/>
    </row>
    <row r="92" customFormat="false" ht="15.75" hidden="false" customHeight="true" outlineLevel="0" collapsed="false">
      <c r="A92" s="45" t="s">
        <v>285</v>
      </c>
      <c r="B92" s="22" t="s">
        <v>286</v>
      </c>
      <c r="C92" s="23" t="s">
        <v>287</v>
      </c>
      <c r="D92" s="9" t="str">
        <f aca="false">HYPERLINK("www.xal.cat/docs/protocol/P_PARTIC_ARBUCIES.pdf","Consulta")</f>
        <v>Consulta</v>
      </c>
      <c r="E92" s="57"/>
    </row>
    <row r="93" customFormat="false" ht="15.75" hidden="false" customHeight="true" outlineLevel="0" collapsed="false">
      <c r="A93" s="45" t="s">
        <v>288</v>
      </c>
      <c r="B93" s="22" t="s">
        <v>289</v>
      </c>
      <c r="C93" s="23" t="s">
        <v>290</v>
      </c>
      <c r="D93" s="9" t="str">
        <f aca="false">HYPERLINK("www.xal.cat/docs/protocol/RADIO_ARENYS.pdf","Consulta")</f>
        <v>Consulta</v>
      </c>
      <c r="E93" s="57"/>
    </row>
    <row r="94" customFormat="false" ht="15.75" hidden="false" customHeight="true" outlineLevel="0" collapsed="false">
      <c r="A94" s="45" t="s">
        <v>291</v>
      </c>
      <c r="B94" s="22" t="s">
        <v>292</v>
      </c>
      <c r="C94" s="23" t="s">
        <v>293</v>
      </c>
      <c r="D94" s="9" t="str">
        <f aca="false">HYPERLINK("www.xal.cat/docs/protocol/RADIO_ARENYS_DE_MUNT.pdf","Consulta")</f>
        <v>Consulta</v>
      </c>
      <c r="E94" s="57"/>
    </row>
    <row r="95" customFormat="false" ht="15.75" hidden="false" customHeight="true" outlineLevel="0" collapsed="false">
      <c r="A95" s="45" t="s">
        <v>294</v>
      </c>
      <c r="B95" s="46" t="s">
        <v>295</v>
      </c>
      <c r="C95" s="23" t="s">
        <v>296</v>
      </c>
      <c r="D95" s="9" t="str">
        <f aca="false">HYPERLINK("www.xal.cat/docs/protocol/RADIO_BANYERES.pdf","Consulta")</f>
        <v>Consulta</v>
      </c>
      <c r="E95" s="57"/>
    </row>
    <row r="96" customFormat="false" ht="15.75" hidden="false" customHeight="true" outlineLevel="0" collapsed="false">
      <c r="A96" s="45" t="s">
        <v>297</v>
      </c>
      <c r="B96" s="46" t="s">
        <v>298</v>
      </c>
      <c r="C96" s="23" t="s">
        <v>299</v>
      </c>
      <c r="D96" s="9" t="str">
        <f aca="false">HYPERLINK("www.xal.cat/docs/protocol/RADIO_BARBERA.pdf","Consulta")</f>
        <v>Consulta</v>
      </c>
      <c r="E96" s="57"/>
    </row>
    <row r="97" customFormat="false" ht="15.75" hidden="false" customHeight="true" outlineLevel="0" collapsed="false">
      <c r="A97" s="45" t="s">
        <v>300</v>
      </c>
      <c r="B97" s="46" t="s">
        <v>301</v>
      </c>
      <c r="C97" s="23" t="s">
        <v>302</v>
      </c>
      <c r="D97" s="9" t="str">
        <f aca="false">HYPERLINK("www.xal.cat/docs/protocol/RADIO_BATEA.pdf","Consulta")</f>
        <v>Consulta</v>
      </c>
      <c r="E97" s="57"/>
    </row>
    <row r="98" customFormat="false" ht="15.75" hidden="false" customHeight="true" outlineLevel="0" collapsed="false">
      <c r="A98" s="45" t="s">
        <v>303</v>
      </c>
      <c r="B98" s="46" t="s">
        <v>304</v>
      </c>
      <c r="C98" s="23" t="s">
        <v>305</v>
      </c>
      <c r="D98" s="9" t="str">
        <f aca="false">HYPERLINK("www.xal.cat/docs/protocol/RADIO_BEGUES.pdf","Consulta")</f>
        <v>Consulta</v>
      </c>
      <c r="E98" s="57"/>
    </row>
    <row r="99" customFormat="false" ht="15.75" hidden="false" customHeight="true" outlineLevel="0" collapsed="false">
      <c r="A99" s="45" t="s">
        <v>306</v>
      </c>
      <c r="B99" s="46" t="s">
        <v>307</v>
      </c>
      <c r="C99" s="23" t="s">
        <v>308</v>
      </c>
      <c r="D99" s="9" t="str">
        <f aca="false">HYPERLINK("www.xal.cat/docs/protocol/RADIO_BELLPUIG.pdf","Consulta")</f>
        <v>Consulta</v>
      </c>
      <c r="E99" s="57"/>
    </row>
    <row r="100" customFormat="false" ht="15.75" hidden="false" customHeight="true" outlineLevel="0" collapsed="false">
      <c r="A100" s="45" t="s">
        <v>309</v>
      </c>
      <c r="B100" s="46" t="s">
        <v>310</v>
      </c>
      <c r="C100" s="23" t="s">
        <v>311</v>
      </c>
      <c r="D100" s="9" t="str">
        <f aca="false">HYPERLINK("www.xal.cat/docs/protocol/RADIO_BONMATI.pdf","Consulta")</f>
        <v>Consulta</v>
      </c>
      <c r="E100" s="57"/>
    </row>
    <row r="101" customFormat="false" ht="15.75" hidden="false" customHeight="true" outlineLevel="0" collapsed="false">
      <c r="A101" s="45" t="s">
        <v>312</v>
      </c>
      <c r="B101" s="46" t="s">
        <v>313</v>
      </c>
      <c r="C101" s="23" t="s">
        <v>314</v>
      </c>
      <c r="D101" s="9" t="str">
        <f aca="false">HYPERLINK("www.xal.cat/docs/protocol/P_PARTIC_BREDA.pdf","Consulta")</f>
        <v>Consulta</v>
      </c>
      <c r="E101" s="57"/>
    </row>
    <row r="102" customFormat="false" ht="15.75" hidden="false" customHeight="true" outlineLevel="0" collapsed="false">
      <c r="A102" s="45" t="s">
        <v>315</v>
      </c>
      <c r="B102" s="51" t="s">
        <v>316</v>
      </c>
      <c r="C102" s="23" t="s">
        <v>317</v>
      </c>
      <c r="D102" s="9" t="str">
        <f aca="false">HYPERLINK("www.xal.cat/docs/protocol/RADIO_CALELLA.pdf","Consulta")</f>
        <v>Consulta</v>
      </c>
      <c r="E102" s="57"/>
    </row>
    <row r="103" customFormat="false" ht="15.75" hidden="false" customHeight="true" outlineLevel="0" collapsed="false">
      <c r="A103" s="45" t="s">
        <v>318</v>
      </c>
      <c r="B103" s="46" t="s">
        <v>319</v>
      </c>
      <c r="C103" s="15" t="s">
        <v>320</v>
      </c>
      <c r="D103" s="52"/>
      <c r="E103" s="57"/>
    </row>
    <row r="104" customFormat="false" ht="15.75" hidden="false" customHeight="true" outlineLevel="0" collapsed="false">
      <c r="A104" s="45" t="s">
        <v>321</v>
      </c>
      <c r="B104" s="46" t="s">
        <v>322</v>
      </c>
      <c r="C104" s="23" t="s">
        <v>323</v>
      </c>
      <c r="D104" s="9" t="str">
        <f aca="false">HYPERLINK("www.xal.cat/docs/protocol/RADIO_CAMPRODON.pdf","Consulta")</f>
        <v>Consulta</v>
      </c>
      <c r="E104" s="57"/>
    </row>
    <row r="105" customFormat="false" ht="15.75" hidden="false" customHeight="true" outlineLevel="0" collapsed="false">
      <c r="A105" s="45" t="s">
        <v>324</v>
      </c>
      <c r="B105" s="46" t="s">
        <v>325</v>
      </c>
      <c r="C105" s="23" t="s">
        <v>326</v>
      </c>
      <c r="D105" s="9" t="str">
        <f aca="false">HYPERLINK("www.xal.cat/docs/protocol/RADIO_CANET.pdf","Consulta")</f>
        <v>Consulta</v>
      </c>
      <c r="E105" s="57"/>
    </row>
    <row r="106" customFormat="false" ht="15.75" hidden="false" customHeight="true" outlineLevel="0" collapsed="false">
      <c r="A106" s="58" t="s">
        <v>595</v>
      </c>
      <c r="B106" s="46" t="s">
        <v>202</v>
      </c>
      <c r="C106" s="23" t="s">
        <v>203</v>
      </c>
      <c r="D106" s="40"/>
      <c r="E106" s="57"/>
    </row>
    <row r="107" customFormat="false" ht="15.75" hidden="false" customHeight="true" outlineLevel="0" collapsed="false">
      <c r="A107" s="45" t="s">
        <v>327</v>
      </c>
      <c r="B107" s="46" t="s">
        <v>328</v>
      </c>
      <c r="C107" s="23" t="s">
        <v>329</v>
      </c>
      <c r="D107" s="9" t="str">
        <f aca="false">HYPERLINK("www.xal.cat/docs/protocol/RADIO_CAP_DE_CREUS.pdf","Consulta")</f>
        <v>Consulta</v>
      </c>
      <c r="E107" s="57"/>
    </row>
    <row r="108" customFormat="false" ht="15.75" hidden="false" customHeight="true" outlineLevel="0" collapsed="false">
      <c r="A108" s="45" t="s">
        <v>330</v>
      </c>
      <c r="B108" s="7" t="s">
        <v>127</v>
      </c>
      <c r="C108" s="23" t="s">
        <v>128</v>
      </c>
      <c r="D108" s="9" t="str">
        <f aca="false">HYPERLINK("www.xal.cat/docs/protocol/RTV_CARDEDEU.pdf","Consulta")</f>
        <v>Consulta</v>
      </c>
      <c r="E108" s="57"/>
    </row>
    <row r="109" customFormat="false" ht="15.75" hidden="false" customHeight="true" outlineLevel="0" collapsed="false">
      <c r="A109" s="45" t="s">
        <v>331</v>
      </c>
      <c r="B109" s="46" t="s">
        <v>332</v>
      </c>
      <c r="C109" s="23" t="s">
        <v>333</v>
      </c>
      <c r="D109" s="9" t="str">
        <f aca="false">HYPERLINK("www.xal.cat/docs/protocol/RADIO_CASTELLAR.pdf","Consulta")</f>
        <v>Consulta</v>
      </c>
      <c r="E109" s="57"/>
    </row>
    <row r="110" customFormat="false" ht="15.75" hidden="false" customHeight="true" outlineLevel="0" collapsed="false">
      <c r="A110" s="45" t="s">
        <v>334</v>
      </c>
      <c r="B110" s="46" t="s">
        <v>335</v>
      </c>
      <c r="C110" s="23" t="s">
        <v>336</v>
      </c>
      <c r="D110" s="14"/>
      <c r="E110" s="57"/>
    </row>
    <row r="111" customFormat="false" ht="15.75" hidden="false" customHeight="true" outlineLevel="0" collapsed="false">
      <c r="A111" s="45" t="s">
        <v>337</v>
      </c>
      <c r="B111" s="46" t="s">
        <v>338</v>
      </c>
      <c r="C111" s="23" t="s">
        <v>339</v>
      </c>
      <c r="D111" s="9" t="str">
        <f aca="false">HYPERLINK("www.xal.cat/docs/protocol/RADIO_CELRA.pdf","Consulta")</f>
        <v>Consulta</v>
      </c>
      <c r="E111" s="57"/>
    </row>
    <row r="112" customFormat="false" ht="15.75" hidden="false" customHeight="true" outlineLevel="0" collapsed="false">
      <c r="A112" s="45" t="s">
        <v>340</v>
      </c>
      <c r="B112" s="46" t="s">
        <v>341</v>
      </c>
      <c r="C112" s="23" t="s">
        <v>342</v>
      </c>
      <c r="D112" s="9" t="str">
        <f aca="false">HYPERLINK("www.xal.cat/docs/protocol/RADIO_CERVELLO.pdf","Consulta")</f>
        <v>Consulta</v>
      </c>
      <c r="E112" s="57"/>
    </row>
    <row r="113" customFormat="false" ht="15.75" hidden="false" customHeight="true" outlineLevel="0" collapsed="false">
      <c r="A113" s="45" t="s">
        <v>343</v>
      </c>
      <c r="B113" s="22" t="s">
        <v>344</v>
      </c>
      <c r="C113" s="23" t="s">
        <v>109</v>
      </c>
      <c r="D113" s="9" t="str">
        <f aca="false">HYPERLINK("www.xal.cat/docs/protocol/TELEB_TELEVISIO_DE_BADALONA.pdf","Consulta")</f>
        <v>Consulta</v>
      </c>
      <c r="E113" s="57"/>
    </row>
    <row r="114" customFormat="false" ht="15.75" hidden="false" customHeight="true" outlineLevel="0" collapsed="false">
      <c r="A114" s="45" t="s">
        <v>345</v>
      </c>
      <c r="B114" s="46" t="s">
        <v>346</v>
      </c>
      <c r="C114" s="23" t="s">
        <v>347</v>
      </c>
      <c r="D114" s="9" t="str">
        <f aca="false">HYPERLINK("www.xal.cat/docs/protocol/RADIO_CIUTAT_DE_TARRAGONA.pdf","Consulta")</f>
        <v>Consulta</v>
      </c>
      <c r="E114" s="57"/>
    </row>
    <row r="115" customFormat="false" ht="15.75" hidden="false" customHeight="true" outlineLevel="0" collapsed="false">
      <c r="A115" s="45" t="s">
        <v>351</v>
      </c>
      <c r="B115" s="46" t="s">
        <v>352</v>
      </c>
      <c r="C115" s="23" t="s">
        <v>353</v>
      </c>
      <c r="D115" s="9" t="str">
        <f aca="false">HYPERLINK("www.xal.cat/docs/protocol/RADIO_CORBERA.pdf","Consulta")</f>
        <v>Consulta</v>
      </c>
      <c r="E115" s="57"/>
    </row>
    <row r="116" customFormat="false" ht="15.75" hidden="false" customHeight="true" outlineLevel="0" collapsed="false">
      <c r="A116" s="45" t="s">
        <v>354</v>
      </c>
      <c r="B116" s="46" t="s">
        <v>355</v>
      </c>
      <c r="C116" s="23" t="s">
        <v>356</v>
      </c>
      <c r="D116" s="14"/>
      <c r="E116" s="57"/>
    </row>
    <row r="117" customFormat="false" ht="15.75" hidden="false" customHeight="true" outlineLevel="0" collapsed="false">
      <c r="A117" s="45" t="s">
        <v>357</v>
      </c>
      <c r="B117" s="22" t="s">
        <v>596</v>
      </c>
      <c r="C117" s="23" t="s">
        <v>359</v>
      </c>
      <c r="D117" s="9" t="str">
        <f aca="false">HYPERLINK("www.xal.cat/docs/protocol/P_PARTIC_DELTEBRE.pdf","Consulta")</f>
        <v>Consulta</v>
      </c>
      <c r="E117" s="57"/>
    </row>
    <row r="118" customFormat="false" ht="15.75" hidden="false" customHeight="true" outlineLevel="0" collapsed="false">
      <c r="A118" s="45" t="s">
        <v>360</v>
      </c>
      <c r="B118" s="22" t="s">
        <v>361</v>
      </c>
      <c r="C118" s="23" t="s">
        <v>147</v>
      </c>
      <c r="D118" s="9" t="str">
        <f aca="false">HYPERLINK("www.xal.cat/docs/protocol/TVEV_EL_VENDRELL.pdf","Consulta")</f>
        <v>Consulta</v>
      </c>
      <c r="E118" s="57"/>
    </row>
    <row r="119" customFormat="false" ht="15.75" hidden="false" customHeight="true" outlineLevel="0" collapsed="false">
      <c r="A119" s="45" t="s">
        <v>362</v>
      </c>
      <c r="B119" s="46" t="s">
        <v>363</v>
      </c>
      <c r="C119" s="23" t="s">
        <v>364</v>
      </c>
      <c r="D119" s="9" t="str">
        <f aca="false">HYPERLINK("www.xal.cat/docs/protocol/RADIO_FALSET.pdf","Consulta")</f>
        <v>Consulta</v>
      </c>
      <c r="E119" s="57"/>
    </row>
    <row r="120" customFormat="false" ht="15.75" hidden="false" customHeight="true" outlineLevel="0" collapsed="false">
      <c r="A120" s="45" t="s">
        <v>365</v>
      </c>
      <c r="B120" s="46" t="s">
        <v>366</v>
      </c>
      <c r="C120" s="23" t="s">
        <v>367</v>
      </c>
      <c r="D120" s="9" t="str">
        <f aca="false">HYPERLINK("www.xal.cat/docs/protocol/RADIO_GRANOLLERS.pdf","Consulta")</f>
        <v>Consulta</v>
      </c>
      <c r="E120" s="57"/>
    </row>
    <row r="121" customFormat="false" ht="15.75" hidden="false" customHeight="true" outlineLevel="0" collapsed="false">
      <c r="A121" s="45" t="s">
        <v>368</v>
      </c>
      <c r="B121" s="46" t="s">
        <v>369</v>
      </c>
      <c r="C121" s="23" t="s">
        <v>370</v>
      </c>
      <c r="D121" s="9" t="str">
        <f aca="false">HYPERLINK("www.xal.cat/docs/protocol/RADIO_JUVENTUT.pdf","Consulta")</f>
        <v>Consulta</v>
      </c>
      <c r="E121" s="57"/>
    </row>
    <row r="122" customFormat="false" ht="15.75" hidden="false" customHeight="true" outlineLevel="0" collapsed="false">
      <c r="A122" s="45" t="s">
        <v>371</v>
      </c>
      <c r="B122" s="22" t="s">
        <v>21</v>
      </c>
      <c r="C122" s="23" t="s">
        <v>22</v>
      </c>
      <c r="D122" s="9" t="str">
        <f aca="false">HYPERLINK("www.xal.cat/docs/protocol/CANAL_CAMP.pdf","Consulta")</f>
        <v>Consulta</v>
      </c>
      <c r="E122" s="57"/>
    </row>
    <row r="123" customFormat="false" ht="15.75" hidden="false" customHeight="true" outlineLevel="0" collapsed="false">
      <c r="A123" s="45" t="s">
        <v>597</v>
      </c>
      <c r="B123" s="46" t="s">
        <v>373</v>
      </c>
      <c r="C123" s="23" t="s">
        <v>374</v>
      </c>
      <c r="D123" s="9" t="str">
        <f aca="false">HYPERLINK("www.xal.cat/docs/protocol/RADIO_LA_VALL.pdf","Consulta")</f>
        <v>Consulta</v>
      </c>
      <c r="E123" s="57"/>
    </row>
    <row r="124" customFormat="false" ht="15.75" hidden="false" customHeight="true" outlineLevel="0" collapsed="false">
      <c r="A124" s="45" t="s">
        <v>375</v>
      </c>
      <c r="B124" s="46" t="s">
        <v>376</v>
      </c>
      <c r="C124" s="23" t="s">
        <v>377</v>
      </c>
      <c r="D124" s="14"/>
      <c r="E124" s="57"/>
    </row>
    <row r="125" customFormat="false" ht="15.75" hidden="false" customHeight="true" outlineLevel="0" collapsed="false">
      <c r="A125" s="45" t="s">
        <v>378</v>
      </c>
      <c r="B125" s="46" t="s">
        <v>379</v>
      </c>
      <c r="C125" s="23" t="s">
        <v>380</v>
      </c>
      <c r="D125" s="9" t="str">
        <f aca="false">HYPERLINK("www.xal.cat/docs/protocol/RADIO_LES_PLANES.pdf","Consulta")</f>
        <v>Consulta</v>
      </c>
      <c r="E125" s="57"/>
    </row>
    <row r="126" customFormat="false" ht="15.75" hidden="false" customHeight="true" outlineLevel="0" collapsed="false">
      <c r="A126" s="45" t="s">
        <v>381</v>
      </c>
      <c r="B126" s="22" t="s">
        <v>24</v>
      </c>
      <c r="C126" s="23" t="s">
        <v>25</v>
      </c>
      <c r="D126" s="9" t="str">
        <f aca="false">HYPERLINK("www.xal.cat/docs/protocol/CANAL_10_EMPORDA.pdf","Consulta")</f>
        <v>Consulta</v>
      </c>
      <c r="E126" s="57"/>
    </row>
    <row r="127" customFormat="false" ht="15.75" hidden="false" customHeight="true" outlineLevel="0" collapsed="false">
      <c r="A127" s="45" t="s">
        <v>382</v>
      </c>
      <c r="B127" s="7" t="s">
        <v>149</v>
      </c>
      <c r="C127" s="23" t="s">
        <v>383</v>
      </c>
      <c r="D127" s="9" t="str">
        <f aca="false">HYPERLINK("www.xal.cat/docs/protocol/TV_VANDELLOS.pdf","Consulta")</f>
        <v>Consulta</v>
      </c>
      <c r="E127" s="57"/>
    </row>
    <row r="128" customFormat="false" ht="15.75" hidden="false" customHeight="true" outlineLevel="0" collapsed="false">
      <c r="A128" s="45" t="s">
        <v>384</v>
      </c>
      <c r="B128" s="46" t="s">
        <v>385</v>
      </c>
      <c r="C128" s="23" t="s">
        <v>386</v>
      </c>
      <c r="D128" s="9" t="str">
        <f aca="false">HYPERLINK("www.xal.cat/docs/protocol/P_PARTIC_LLANCA.pdf","Consulta")</f>
        <v>Consulta</v>
      </c>
      <c r="E128" s="57"/>
    </row>
    <row r="129" customFormat="false" ht="15.75" hidden="false" customHeight="true" outlineLevel="0" collapsed="false">
      <c r="A129" s="45" t="s">
        <v>387</v>
      </c>
      <c r="B129" s="46" t="s">
        <v>388</v>
      </c>
      <c r="C129" s="23" t="s">
        <v>389</v>
      </c>
      <c r="D129" s="9" t="str">
        <f aca="false">HYPERLINK("www.xal.cat/docs/protocol/RADIO_LLAVANERES.pdf","Consulta")</f>
        <v>Consulta</v>
      </c>
      <c r="E129" s="57"/>
    </row>
    <row r="130" customFormat="false" ht="15.75" hidden="false" customHeight="true" outlineLevel="0" collapsed="false">
      <c r="A130" s="45" t="s">
        <v>390</v>
      </c>
      <c r="B130" s="46" t="s">
        <v>391</v>
      </c>
      <c r="C130" s="23" t="s">
        <v>392</v>
      </c>
      <c r="D130" s="9" t="str">
        <f aca="false">HYPERLINK("www.xal.cat/docs/protocol/RADIO_MANLLEU.pdf","Consulta")</f>
        <v>Consulta</v>
      </c>
      <c r="E130" s="57"/>
    </row>
    <row r="131" customFormat="false" ht="15.75" hidden="false" customHeight="true" outlineLevel="0" collapsed="false">
      <c r="A131" s="45" t="s">
        <v>393</v>
      </c>
      <c r="B131" s="22" t="s">
        <v>77</v>
      </c>
      <c r="C131" s="23" t="s">
        <v>394</v>
      </c>
      <c r="D131" s="9" t="str">
        <f aca="false">HYPERLINK("www.xal.cat/docs/protocol/RADIO_MARICEL.pdf","Consulta")</f>
        <v>Consulta</v>
      </c>
      <c r="E131" s="57"/>
    </row>
    <row r="132" customFormat="false" ht="15.75" hidden="false" customHeight="true" outlineLevel="0" collapsed="false">
      <c r="A132" s="45" t="s">
        <v>395</v>
      </c>
      <c r="B132" s="46" t="s">
        <v>396</v>
      </c>
      <c r="C132" s="23" t="s">
        <v>397</v>
      </c>
      <c r="D132" s="9" t="str">
        <f aca="false">HYPERLINK("www.xal.cat/docs/protocol/RADIO_MARTORELL.pdf","Consulta")</f>
        <v>Consulta</v>
      </c>
      <c r="E132" s="57"/>
    </row>
    <row r="133" customFormat="false" ht="15.75" hidden="false" customHeight="true" outlineLevel="0" collapsed="false">
      <c r="A133" s="45" t="s">
        <v>398</v>
      </c>
      <c r="B133" s="46" t="s">
        <v>399</v>
      </c>
      <c r="C133" s="23" t="s">
        <v>400</v>
      </c>
      <c r="D133" s="9" t="str">
        <f aca="false">HYPERLINK("www.xal.cat/docs/protocol/RADIO_MASQUEFA.pdf","Consulta")</f>
        <v>Consulta</v>
      </c>
      <c r="E133" s="57"/>
    </row>
    <row r="134" customFormat="false" ht="15.75" hidden="false" customHeight="true" outlineLevel="0" collapsed="false">
      <c r="A134" s="45" t="s">
        <v>401</v>
      </c>
      <c r="B134" s="22" t="s">
        <v>402</v>
      </c>
      <c r="C134" s="23" t="s">
        <v>403</v>
      </c>
      <c r="D134" s="14"/>
      <c r="E134" s="57"/>
    </row>
    <row r="135" customFormat="false" ht="15.75" hidden="false" customHeight="true" outlineLevel="0" collapsed="false">
      <c r="A135" s="45" t="s">
        <v>404</v>
      </c>
      <c r="B135" s="7" t="s">
        <v>405</v>
      </c>
      <c r="C135" s="23" t="s">
        <v>406</v>
      </c>
      <c r="D135" s="14"/>
      <c r="E135" s="57"/>
    </row>
    <row r="136" customFormat="false" ht="15.75" hidden="false" customHeight="true" outlineLevel="0" collapsed="false">
      <c r="A136" s="45" t="s">
        <v>407</v>
      </c>
      <c r="B136" s="46" t="s">
        <v>408</v>
      </c>
      <c r="C136" s="23" t="s">
        <v>409</v>
      </c>
      <c r="D136" s="9" t="str">
        <f aca="false">HYPERLINK("www.xal.cat/docs/protocol/RADIO_MOLLET.pdf","Consulta")</f>
        <v>Consulta</v>
      </c>
      <c r="E136" s="57"/>
    </row>
    <row r="137" customFormat="false" ht="15.75" hidden="false" customHeight="true" outlineLevel="0" collapsed="false">
      <c r="A137" s="45" t="s">
        <v>410</v>
      </c>
      <c r="B137" s="46" t="s">
        <v>411</v>
      </c>
      <c r="C137" s="23" t="s">
        <v>412</v>
      </c>
      <c r="D137" s="9" t="str">
        <f aca="false">HYPERLINK("www.xal.cat/docs/protocol/RADIO_MONTBLANC.pdf","Consulta")</f>
        <v>Consulta</v>
      </c>
      <c r="E137" s="57"/>
    </row>
    <row r="138" customFormat="false" ht="15.75" hidden="false" customHeight="true" outlineLevel="0" collapsed="false">
      <c r="A138" s="45" t="s">
        <v>413</v>
      </c>
      <c r="B138" s="46" t="s">
        <v>414</v>
      </c>
      <c r="C138" s="23" t="s">
        <v>415</v>
      </c>
      <c r="D138" s="9" t="str">
        <f aca="false">HYPERLINK("www.xal.cat/docs/protocol/P_PARTIC_MONTESQUIU.pdf","Consulta")</f>
        <v>Consulta</v>
      </c>
      <c r="E138" s="57"/>
    </row>
    <row r="139" customFormat="false" ht="15.75" hidden="false" customHeight="true" outlineLevel="0" collapsed="false">
      <c r="A139" s="45" t="s">
        <v>416</v>
      </c>
      <c r="B139" s="46" t="s">
        <v>417</v>
      </c>
      <c r="C139" s="23" t="s">
        <v>418</v>
      </c>
      <c r="D139" s="9" t="str">
        <f aca="false">HYPERLINK("www.xal.cat/docs/protocol/RADIO_MONTGRI.pdf","Consulta")</f>
        <v>Consulta</v>
      </c>
      <c r="E139" s="57"/>
    </row>
    <row r="140" customFormat="false" ht="15.75" hidden="false" customHeight="true" outlineLevel="0" collapsed="false">
      <c r="A140" s="45" t="s">
        <v>419</v>
      </c>
      <c r="B140" s="46" t="s">
        <v>420</v>
      </c>
      <c r="C140" s="23" t="s">
        <v>421</v>
      </c>
      <c r="D140" s="9" t="str">
        <f aca="false">HYPERLINK("www.xal.cat/docs/protocol/P_PARTIC_MONTORNES.pdf","Consulta")</f>
        <v>Consulta</v>
      </c>
      <c r="E140" s="57"/>
    </row>
    <row r="141" customFormat="false" ht="15.75" hidden="false" customHeight="true" outlineLevel="0" collapsed="false">
      <c r="A141" s="45" t="s">
        <v>422</v>
      </c>
      <c r="B141" s="46" t="s">
        <v>423</v>
      </c>
      <c r="C141" s="23" t="s">
        <v>424</v>
      </c>
      <c r="D141" s="9" t="str">
        <f aca="false">HYPERLINK("www.xal.cat/docs/protocol/P_PARTIC_MORA_LA_NOVA.pdf","Consulta")</f>
        <v>Consulta</v>
      </c>
      <c r="E141" s="57"/>
    </row>
    <row r="142" customFormat="false" ht="15.75" hidden="false" customHeight="true" outlineLevel="0" collapsed="false">
      <c r="A142" s="45" t="s">
        <v>425</v>
      </c>
      <c r="B142" s="46" t="s">
        <v>426</v>
      </c>
      <c r="C142" s="23" t="s">
        <v>427</v>
      </c>
      <c r="D142" s="14"/>
      <c r="E142" s="57"/>
    </row>
    <row r="143" customFormat="false" ht="15.75" hidden="false" customHeight="true" outlineLevel="0" collapsed="false">
      <c r="A143" s="45" t="s">
        <v>431</v>
      </c>
      <c r="B143" s="22" t="s">
        <v>432</v>
      </c>
      <c r="C143" s="23" t="s">
        <v>433</v>
      </c>
      <c r="D143" s="9" t="str">
        <f aca="false">HYPERLINK("www.xal.cat/docs/protocol/CANAL_TERRASSA_VALLES.pdf","Consulta")</f>
        <v>Consulta</v>
      </c>
      <c r="E143" s="57"/>
    </row>
    <row r="144" customFormat="false" ht="15.75" hidden="false" customHeight="true" outlineLevel="0" collapsed="false">
      <c r="A144" s="45" t="s">
        <v>434</v>
      </c>
      <c r="B144" s="46" t="s">
        <v>6</v>
      </c>
      <c r="C144" s="23" t="s">
        <v>7</v>
      </c>
      <c r="D144" s="9" t="str">
        <f aca="false">HYPERLINK("www.xal.cat/docs/protocol/ATV_ANDORRA_TV.pdf","Consulta")</f>
        <v>Consulta</v>
      </c>
      <c r="E144" s="57"/>
    </row>
    <row r="145" customFormat="false" ht="15.75" hidden="false" customHeight="true" outlineLevel="0" collapsed="false">
      <c r="A145" s="45" t="s">
        <v>435</v>
      </c>
      <c r="B145" s="46" t="s">
        <v>436</v>
      </c>
      <c r="C145" s="23" t="s">
        <v>437</v>
      </c>
      <c r="D145" s="9" t="str">
        <f aca="false">HYPERLINK("www.xal.cat/docs/protocol/RADIO_PALAFOLLS.pdf","Consulta")</f>
        <v>Consulta</v>
      </c>
      <c r="E145" s="57"/>
    </row>
    <row r="146" customFormat="false" ht="15.75" hidden="false" customHeight="true" outlineLevel="0" collapsed="false">
      <c r="A146" s="45" t="s">
        <v>438</v>
      </c>
      <c r="B146" s="46" t="s">
        <v>439</v>
      </c>
      <c r="C146" s="23" t="s">
        <v>440</v>
      </c>
      <c r="D146" s="9" t="str">
        <f aca="false">HYPERLINK("www.xal.cat/docs/protocol/RADIO_PALAMOS.pdf","Consulta")</f>
        <v>Consulta</v>
      </c>
      <c r="E146" s="57"/>
    </row>
    <row r="147" customFormat="false" ht="15.75" hidden="false" customHeight="true" outlineLevel="0" collapsed="false">
      <c r="A147" s="45" t="s">
        <v>441</v>
      </c>
      <c r="B147" s="46" t="s">
        <v>442</v>
      </c>
      <c r="C147" s="23" t="s">
        <v>443</v>
      </c>
      <c r="D147" s="14"/>
      <c r="E147" s="57"/>
    </row>
    <row r="148" customFormat="false" ht="15.75" hidden="false" customHeight="true" outlineLevel="0" collapsed="false">
      <c r="A148" s="45" t="s">
        <v>444</v>
      </c>
      <c r="B148" s="46" t="s">
        <v>445</v>
      </c>
      <c r="C148" s="23" t="s">
        <v>446</v>
      </c>
      <c r="D148" s="9" t="str">
        <f aca="false">HYPERLINK("www.xal.cat/docs/protocol/P_PARTICULAR_PINEDA.pdf","Consulta")</f>
        <v>Consulta</v>
      </c>
      <c r="E148" s="57"/>
    </row>
    <row r="149" customFormat="false" ht="15.75" hidden="false" customHeight="true" outlineLevel="0" collapsed="false">
      <c r="A149" s="45" t="s">
        <v>447</v>
      </c>
      <c r="B149" s="46" t="s">
        <v>448</v>
      </c>
      <c r="C149" s="23" t="s">
        <v>449</v>
      </c>
      <c r="D149" s="9" t="str">
        <f aca="false">HYPERLINK("www.xal.cat/docs/protocol/RADIO_PISTA.pdf","Consulta")</f>
        <v>Consulta</v>
      </c>
      <c r="E149" s="57"/>
    </row>
    <row r="150" customFormat="false" ht="15.75" hidden="false" customHeight="true" outlineLevel="0" collapsed="false">
      <c r="A150" s="45" t="s">
        <v>450</v>
      </c>
      <c r="B150" s="46" t="s">
        <v>451</v>
      </c>
      <c r="C150" s="23" t="s">
        <v>452</v>
      </c>
      <c r="D150" s="9" t="str">
        <f aca="false">HYPERLINK("www.xal.cat/docs/protocol/P_PARTIC_MOLLERUSA_LERINFORM.pdf","Consulta")</f>
        <v>Consulta</v>
      </c>
      <c r="E150" s="57"/>
    </row>
    <row r="151" customFormat="false" ht="15.75" hidden="false" customHeight="true" outlineLevel="0" collapsed="false">
      <c r="A151" s="45" t="s">
        <v>598</v>
      </c>
      <c r="B151" s="46" t="s">
        <v>274</v>
      </c>
      <c r="C151" s="23" t="s">
        <v>275</v>
      </c>
      <c r="D151" s="9" t="str">
        <f aca="false">HYPERLINK("www.xal.cat/docs/protocol/RADIO_PREMIA_DE_MAR.pdf","Consulta")</f>
        <v>Consulta</v>
      </c>
      <c r="E151" s="57"/>
    </row>
    <row r="152" customFormat="false" ht="15.75" hidden="false" customHeight="true" outlineLevel="0" collapsed="false">
      <c r="A152" s="45" t="s">
        <v>453</v>
      </c>
      <c r="B152" s="46" t="s">
        <v>454</v>
      </c>
      <c r="C152" s="23" t="s">
        <v>455</v>
      </c>
      <c r="D152" s="9" t="str">
        <f aca="false">HYPERLINK("www.xal.cat/docs/protocol/P_PARTIC_PUIG_REIG.pdf","Consulta")</f>
        <v>Consulta</v>
      </c>
      <c r="E152" s="57"/>
    </row>
    <row r="153" customFormat="false" ht="15.75" hidden="false" customHeight="true" outlineLevel="0" collapsed="false">
      <c r="A153" s="45" t="s">
        <v>456</v>
      </c>
      <c r="B153" s="46" t="s">
        <v>457</v>
      </c>
      <c r="C153" s="23" t="s">
        <v>458</v>
      </c>
      <c r="D153" s="9" t="str">
        <f aca="false">HYPERLINK("www.xal.cat/docs/protocol/P_PARTIC_RADIO_RAPITA.pdf","Consulta")</f>
        <v>Consulta</v>
      </c>
      <c r="E153" s="57"/>
    </row>
    <row r="154" customFormat="false" ht="15.75" hidden="false" customHeight="true" outlineLevel="0" collapsed="false">
      <c r="A154" s="45" t="s">
        <v>459</v>
      </c>
      <c r="B154" s="46" t="s">
        <v>460</v>
      </c>
      <c r="C154" s="23" t="s">
        <v>461</v>
      </c>
      <c r="D154" s="14"/>
      <c r="E154" s="57"/>
    </row>
    <row r="155" customFormat="false" ht="15.75" hidden="false" customHeight="true" outlineLevel="0" collapsed="false">
      <c r="A155" s="45" t="s">
        <v>462</v>
      </c>
      <c r="B155" s="46" t="s">
        <v>463</v>
      </c>
      <c r="C155" s="23" t="s">
        <v>464</v>
      </c>
      <c r="D155" s="9" t="str">
        <f aca="false">HYPERLINK("www.xal.cat/docs/protocol/RADIO_ROSELLO.pdf","Consulta")</f>
        <v>Consulta</v>
      </c>
      <c r="E155" s="57"/>
    </row>
    <row r="156" customFormat="false" ht="15.75" hidden="false" customHeight="true" outlineLevel="0" collapsed="false">
      <c r="A156" s="45" t="s">
        <v>465</v>
      </c>
      <c r="B156" s="46" t="s">
        <v>466</v>
      </c>
      <c r="C156" s="23" t="s">
        <v>467</v>
      </c>
      <c r="D156" s="9" t="str">
        <f aca="false">HYPERLINK("www.xal.cat/docs/protocol/RADIO_SABADELL.pdf","Consulta")</f>
        <v>Consulta</v>
      </c>
      <c r="E156" s="57"/>
    </row>
    <row r="157" customFormat="false" ht="15.75" hidden="false" customHeight="true" outlineLevel="0" collapsed="false">
      <c r="A157" s="45" t="s">
        <v>468</v>
      </c>
      <c r="B157" s="46" t="s">
        <v>469</v>
      </c>
      <c r="C157" s="23" t="s">
        <v>470</v>
      </c>
      <c r="D157" s="9" t="str">
        <f aca="false">HYPERLINK("www.xal.cat/docs/protocol/RADIO_SALLENT.pdf","Consulta")</f>
        <v>Consulta</v>
      </c>
      <c r="E157" s="57"/>
    </row>
    <row r="158" customFormat="false" ht="15.75" hidden="false" customHeight="true" outlineLevel="0" collapsed="false">
      <c r="A158" s="45" t="s">
        <v>471</v>
      </c>
      <c r="B158" s="46" t="s">
        <v>472</v>
      </c>
      <c r="C158" s="23" t="s">
        <v>473</v>
      </c>
      <c r="D158" s="9" t="str">
        <f aca="false">HYPERLINK("www.xal.cat/docs/protocol/RADIO_ST_ANDREU.pdf","Consulta")</f>
        <v>Consulta</v>
      </c>
      <c r="E158" s="57"/>
    </row>
    <row r="159" customFormat="false" ht="15.75" hidden="false" customHeight="true" outlineLevel="0" collapsed="false">
      <c r="A159" s="45" t="s">
        <v>474</v>
      </c>
      <c r="B159" s="46" t="s">
        <v>475</v>
      </c>
      <c r="C159" s="23" t="s">
        <v>476</v>
      </c>
      <c r="D159" s="14"/>
      <c r="E159" s="57"/>
    </row>
    <row r="160" customFormat="false" ht="15.75" hidden="false" customHeight="true" outlineLevel="0" collapsed="false">
      <c r="A160" s="45" t="s">
        <v>477</v>
      </c>
      <c r="B160" s="22" t="s">
        <v>133</v>
      </c>
      <c r="C160" s="23" t="s">
        <v>134</v>
      </c>
      <c r="D160" s="9" t="str">
        <f aca="false">HYPERLINK("www.xal.cat/docs/protocol/TV10_ST_ESTEVE.pdf","Consulta")</f>
        <v>Consulta</v>
      </c>
      <c r="E160" s="57"/>
    </row>
    <row r="161" customFormat="false" ht="15.75" hidden="false" customHeight="true" outlineLevel="0" collapsed="false">
      <c r="A161" s="45" t="s">
        <v>478</v>
      </c>
      <c r="B161" s="46" t="s">
        <v>479</v>
      </c>
      <c r="C161" s="23" t="s">
        <v>480</v>
      </c>
      <c r="D161" s="9" t="str">
        <f aca="false">HYPERLINK("www.xal.cat/docs/protocol/RADIO_ST_FELIU.pdf","Consulta")</f>
        <v>Consulta</v>
      </c>
      <c r="E161" s="57"/>
    </row>
    <row r="162" customFormat="false" ht="15.75" hidden="false" customHeight="true" outlineLevel="0" collapsed="false">
      <c r="A162" s="45" t="s">
        <v>481</v>
      </c>
      <c r="B162" s="46" t="s">
        <v>482</v>
      </c>
      <c r="C162" s="23" t="s">
        <v>483</v>
      </c>
      <c r="D162" s="9" t="str">
        <f aca="false">HYPERLINK("www.xal.cat/docs/protocol/RADIO_ST_FRUITOS.pdf","Consulta")</f>
        <v>Consulta</v>
      </c>
      <c r="E162" s="57"/>
    </row>
    <row r="163" customFormat="false" ht="15.75" hidden="false" customHeight="true" outlineLevel="0" collapsed="false">
      <c r="A163" s="45" t="s">
        <v>484</v>
      </c>
      <c r="B163" s="46" t="s">
        <v>485</v>
      </c>
      <c r="C163" s="23" t="s">
        <v>486</v>
      </c>
      <c r="D163" s="9" t="str">
        <f aca="false">HYPERLINK("www.xal.cat/docs/protocol/P_PARTIC_St_Gregori.pdf","Consulta")</f>
        <v>Consulta</v>
      </c>
      <c r="E163" s="57"/>
    </row>
    <row r="164" customFormat="false" ht="15.75" hidden="false" customHeight="true" outlineLevel="0" collapsed="false">
      <c r="A164" s="45" t="s">
        <v>487</v>
      </c>
      <c r="B164" s="46" t="s">
        <v>488</v>
      </c>
      <c r="C164" s="23" t="s">
        <v>489</v>
      </c>
      <c r="D164" s="9" t="str">
        <f aca="false">HYPERLINK("www.xal.cat/docs/protocol/RADIO_ST_HILARI.pdf","Consulta")</f>
        <v>Consulta</v>
      </c>
      <c r="E164" s="57"/>
    </row>
    <row r="165" customFormat="false" ht="15.75" hidden="false" customHeight="true" outlineLevel="0" collapsed="false">
      <c r="A165" s="45" t="s">
        <v>490</v>
      </c>
      <c r="B165" s="46" t="s">
        <v>491</v>
      </c>
      <c r="C165" s="23" t="s">
        <v>492</v>
      </c>
      <c r="D165" s="9" t="str">
        <f aca="false">HYPERLINK("www.xal.cat/docs/protocol/RADIO_ST_JOAN.pdf","Consulta")</f>
        <v>Consulta</v>
      </c>
      <c r="E165" s="57"/>
    </row>
    <row r="166" customFormat="false" ht="15.75" hidden="false" customHeight="true" outlineLevel="0" collapsed="false">
      <c r="A166" s="45" t="s">
        <v>493</v>
      </c>
      <c r="B166" s="46" t="s">
        <v>494</v>
      </c>
      <c r="C166" s="23" t="s">
        <v>495</v>
      </c>
      <c r="D166" s="9" t="str">
        <f aca="false">HYPERLINK("www.xal.cat/docs/protocol/RADIO_ST_SADURNI.pdf","Consulta")</f>
        <v>Consulta</v>
      </c>
      <c r="E166" s="57"/>
    </row>
    <row r="167" customFormat="false" ht="15.75" hidden="false" customHeight="true" outlineLevel="0" collapsed="false">
      <c r="A167" s="45" t="s">
        <v>496</v>
      </c>
      <c r="B167" s="46" t="s">
        <v>497</v>
      </c>
      <c r="C167" s="23" t="s">
        <v>498</v>
      </c>
      <c r="D167" s="9" t="str">
        <f aca="false">HYPERLINK("www.xal.cat/docs/protocol/RADIO_ST_VICENC.pdf","Consulta")</f>
        <v>Consulta</v>
      </c>
      <c r="E167" s="57"/>
    </row>
    <row r="168" customFormat="false" ht="15.75" hidden="false" customHeight="true" outlineLevel="0" collapsed="false">
      <c r="A168" s="45" t="s">
        <v>499</v>
      </c>
      <c r="B168" s="46" t="s">
        <v>500</v>
      </c>
      <c r="C168" s="23" t="s">
        <v>501</v>
      </c>
      <c r="D168" s="9" t="str">
        <f aca="false">HYPERLINK("www.xal.cat/docs/protocol/RADIO_SANTPEDOR.pdf","Consulta")</f>
        <v>Consulta</v>
      </c>
      <c r="E168" s="57"/>
    </row>
    <row r="169" customFormat="false" ht="15.75" hidden="false" customHeight="true" outlineLevel="0" collapsed="false">
      <c r="A169" s="45" t="s">
        <v>502</v>
      </c>
      <c r="B169" s="46" t="s">
        <v>503</v>
      </c>
      <c r="C169" s="23" t="s">
        <v>504</v>
      </c>
      <c r="D169" s="9" t="str">
        <f aca="false">HYPERLINK("www.xal.cat/docs/protocol/RADIO_SANTVI.pdf","Consulta")</f>
        <v>Consulta</v>
      </c>
      <c r="E169" s="57"/>
    </row>
    <row r="170" customFormat="false" ht="15.75" hidden="false" customHeight="true" outlineLevel="0" collapsed="false">
      <c r="A170" s="45" t="s">
        <v>505</v>
      </c>
      <c r="B170" s="46" t="s">
        <v>506</v>
      </c>
      <c r="C170" s="23" t="s">
        <v>507</v>
      </c>
      <c r="D170" s="53"/>
      <c r="E170" s="57"/>
    </row>
    <row r="171" customFormat="false" ht="15.75" hidden="false" customHeight="true" outlineLevel="0" collapsed="false">
      <c r="A171" s="45" t="s">
        <v>511</v>
      </c>
      <c r="B171" s="46" t="s">
        <v>512</v>
      </c>
      <c r="C171" s="23" t="s">
        <v>513</v>
      </c>
      <c r="D171" s="9" t="str">
        <f aca="false">HYPERLINK("www.xal.cat/docs/protocol/RADIO_SILENCI.pdf","Consulta")</f>
        <v>Consulta</v>
      </c>
      <c r="E171" s="57"/>
    </row>
    <row r="172" customFormat="false" ht="15.75" hidden="false" customHeight="true" outlineLevel="0" collapsed="false">
      <c r="A172" s="45" t="s">
        <v>514</v>
      </c>
      <c r="B172" s="46" t="s">
        <v>515</v>
      </c>
      <c r="C172" s="23" t="s">
        <v>516</v>
      </c>
      <c r="D172" s="9" t="str">
        <f aca="false">HYPERLINK("www.xal.cat/docs/protocol/P_PARTIC_AGRAMUNT.pdf","Consulta")</f>
        <v>Consulta</v>
      </c>
      <c r="E172" s="57"/>
    </row>
    <row r="173" customFormat="false" ht="15.75" hidden="false" customHeight="true" outlineLevel="0" collapsed="false">
      <c r="A173" s="45" t="s">
        <v>517</v>
      </c>
      <c r="B173" s="46" t="s">
        <v>518</v>
      </c>
      <c r="C173" s="23" t="s">
        <v>519</v>
      </c>
      <c r="D173" s="9" t="str">
        <f aca="false">HYPERLINK("www.xal.cat/docs/protocol/P_PARTIC_TARADELL.pdf","Consulta")</f>
        <v>Consulta</v>
      </c>
      <c r="E173" s="57"/>
    </row>
    <row r="174" customFormat="false" ht="15.75" hidden="false" customHeight="true" outlineLevel="0" collapsed="false">
      <c r="A174" s="45" t="s">
        <v>520</v>
      </c>
      <c r="B174" s="46" t="s">
        <v>521</v>
      </c>
      <c r="C174" s="23" t="s">
        <v>522</v>
      </c>
      <c r="D174" s="9" t="str">
        <f aca="false">HYPERLINK("www.xal.cat/docs/protocol/RADIO_TARREGA.pdf","Consulta")</f>
        <v>Consulta</v>
      </c>
      <c r="E174" s="57"/>
    </row>
    <row r="175" customFormat="false" ht="15.75" hidden="false" customHeight="true" outlineLevel="0" collapsed="false">
      <c r="A175" s="45" t="s">
        <v>523</v>
      </c>
      <c r="B175" s="46" t="s">
        <v>524</v>
      </c>
      <c r="C175" s="23" t="s">
        <v>525</v>
      </c>
      <c r="D175" s="9" t="str">
        <f aca="false">HYPERLINK("www.xal.cat/docs/protocol/RADIO_TORDERA.pdf","Consulta")</f>
        <v>Consulta</v>
      </c>
      <c r="E175" s="57"/>
    </row>
    <row r="176" customFormat="false" ht="15.75" hidden="false" customHeight="true" outlineLevel="0" collapsed="false">
      <c r="A176" s="45" t="s">
        <v>526</v>
      </c>
      <c r="B176" s="46" t="s">
        <v>527</v>
      </c>
      <c r="C176" s="23" t="s">
        <v>528</v>
      </c>
      <c r="D176" s="9" t="str">
        <f aca="false">HYPERLINK("www.xal.cat/docs/protocol/RADIO_TORTOSA.pdf","Consulta")</f>
        <v>Consulta</v>
      </c>
      <c r="E176" s="57"/>
    </row>
    <row r="177" customFormat="false" ht="15.75" hidden="false" customHeight="true" outlineLevel="0" collapsed="false">
      <c r="A177" s="45" t="s">
        <v>529</v>
      </c>
      <c r="B177" s="46" t="s">
        <v>530</v>
      </c>
      <c r="C177" s="23" t="s">
        <v>531</v>
      </c>
      <c r="D177" s="9" t="str">
        <f aca="false">HYPERLINK("www.xal.cat/docs/protocol/RADIO_TOSSA.pdf","Consulta")</f>
        <v>Consulta</v>
      </c>
      <c r="E177" s="57"/>
    </row>
    <row r="178" customFormat="false" ht="15.75" hidden="false" customHeight="true" outlineLevel="0" collapsed="false">
      <c r="A178" s="45" t="s">
        <v>532</v>
      </c>
      <c r="B178" s="46" t="s">
        <v>533</v>
      </c>
      <c r="C178" s="23" t="s">
        <v>534</v>
      </c>
      <c r="D178" s="9" t="str">
        <f aca="false">HYPERLINK("www.xal.cat/docs/protocol/P_PARTIC_RADIO_TREMP.pdf","Consulta")</f>
        <v>Consulta</v>
      </c>
      <c r="E178" s="57"/>
    </row>
    <row r="179" customFormat="false" ht="15.75" hidden="false" customHeight="true" outlineLevel="0" collapsed="false">
      <c r="A179" s="45" t="s">
        <v>535</v>
      </c>
      <c r="B179" s="46" t="s">
        <v>536</v>
      </c>
      <c r="C179" s="23" t="s">
        <v>537</v>
      </c>
      <c r="D179" s="9" t="str">
        <f aca="false">HYPERLINK("www.xal.cat/docs/protocol/P_PARTIC_VALLROMANES.pdf","Consulta")</f>
        <v>Consulta</v>
      </c>
      <c r="E179" s="57"/>
    </row>
    <row r="180" customFormat="false" ht="15.75" hidden="false" customHeight="true" outlineLevel="0" collapsed="false">
      <c r="A180" s="45" t="s">
        <v>538</v>
      </c>
      <c r="B180" s="46" t="s">
        <v>539</v>
      </c>
      <c r="C180" s="23" t="s">
        <v>540</v>
      </c>
      <c r="D180" s="9" t="str">
        <f aca="false">HYPERLINK("www.xal.cat/docs/protocol/RADIO_VIC.pdf","Consulta")</f>
        <v>Consulta</v>
      </c>
      <c r="E180" s="57"/>
    </row>
    <row r="181" customFormat="false" ht="15.75" hidden="false" customHeight="true" outlineLevel="0" collapsed="false">
      <c r="A181" s="45" t="s">
        <v>541</v>
      </c>
      <c r="B181" s="22" t="s">
        <v>542</v>
      </c>
      <c r="C181" s="23" t="s">
        <v>543</v>
      </c>
      <c r="D181" s="14"/>
      <c r="E181" s="57"/>
    </row>
    <row r="182" customFormat="false" ht="15.75" hidden="false" customHeight="true" outlineLevel="0" collapsed="false">
      <c r="A182" s="45" t="s">
        <v>544</v>
      </c>
      <c r="B182" s="46" t="s">
        <v>545</v>
      </c>
      <c r="C182" s="23" t="s">
        <v>546</v>
      </c>
      <c r="D182" s="9" t="str">
        <f aca="false">HYPERLINK("http://www.xal.cat/docs/protocol/RADIO_VILAFANT.pdf","Consulta")</f>
        <v>Consulta</v>
      </c>
      <c r="E182" s="57"/>
    </row>
    <row r="183" customFormat="false" ht="15.75" hidden="false" customHeight="true" outlineLevel="0" collapsed="false">
      <c r="A183" s="45" t="s">
        <v>547</v>
      </c>
      <c r="B183" s="22" t="s">
        <v>548</v>
      </c>
      <c r="C183" s="23" t="s">
        <v>549</v>
      </c>
      <c r="D183" s="9" t="str">
        <f aca="false">HYPERLINK("www.xal.cat/docs/protocol/RADIO_VILA_SACRA.pdf","Consulta")</f>
        <v>Consulta</v>
      </c>
      <c r="E183" s="57"/>
    </row>
    <row r="184" customFormat="false" ht="15.75" hidden="false" customHeight="true" outlineLevel="0" collapsed="false">
      <c r="A184" s="45" t="s">
        <v>550</v>
      </c>
      <c r="B184" s="7" t="s">
        <v>551</v>
      </c>
      <c r="C184" s="23" t="s">
        <v>93</v>
      </c>
      <c r="D184" s="9" t="str">
        <f aca="false">HYPERLINK("www.xal.cat/docs/protocol/PENEDES_TV.pdf","Consulta")</f>
        <v>Consulta</v>
      </c>
      <c r="E184" s="57"/>
    </row>
    <row r="185" customFormat="false" ht="15.75" hidden="false" customHeight="true" outlineLevel="0" collapsed="false">
      <c r="A185" s="45" t="s">
        <v>552</v>
      </c>
      <c r="B185" s="46" t="s">
        <v>553</v>
      </c>
      <c r="C185" s="23" t="s">
        <v>554</v>
      </c>
      <c r="D185" s="9" t="str">
        <f aca="false">HYPERLINK("RADIO_VILASSAR_DE_DALT.pdf","Consulta")</f>
        <v>Consulta</v>
      </c>
      <c r="E185" s="57"/>
    </row>
    <row r="186" customFormat="false" ht="15.75" hidden="false" customHeight="true" outlineLevel="0" collapsed="false">
      <c r="A186" s="45" t="s">
        <v>555</v>
      </c>
      <c r="B186" s="46" t="s">
        <v>556</v>
      </c>
      <c r="C186" s="23" t="s">
        <v>557</v>
      </c>
      <c r="D186" s="9" t="str">
        <f aca="false">HYPERLINK("www.xal.cat/docs/protocol/RADIO_VITAMENIA.pdf","Consulta")</f>
        <v>Consulta</v>
      </c>
      <c r="E186" s="57"/>
    </row>
    <row r="187" customFormat="false" ht="15.75" hidden="false" customHeight="true" outlineLevel="0" collapsed="false">
      <c r="A187" s="45" t="s">
        <v>558</v>
      </c>
      <c r="B187" s="22" t="s">
        <v>559</v>
      </c>
      <c r="C187" s="23" t="s">
        <v>560</v>
      </c>
      <c r="D187" s="9" t="str">
        <f aca="false">HYPERLINK("www.xal.cat/docs/protocol/RADIO_VOLTREGA.pdf","Consulta")</f>
        <v>Consulta</v>
      </c>
      <c r="E187" s="57"/>
    </row>
    <row r="188" customFormat="false" ht="15.75" hidden="false" customHeight="true" outlineLevel="0" collapsed="false">
      <c r="A188" s="45" t="s">
        <v>561</v>
      </c>
      <c r="B188" s="46" t="s">
        <v>562</v>
      </c>
      <c r="C188" s="23" t="s">
        <v>563</v>
      </c>
      <c r="D188" s="9" t="str">
        <f aca="false">HYPERLINK("www.xal.cat/docs/protocol/RODA_DE_BERA.pdf","Consulta")</f>
        <v>Consulta</v>
      </c>
      <c r="E188" s="57"/>
    </row>
    <row r="189" customFormat="false" ht="15.75" hidden="false" customHeight="true" outlineLevel="0" collapsed="false">
      <c r="A189" s="45" t="s">
        <v>564</v>
      </c>
      <c r="B189" s="22" t="s">
        <v>565</v>
      </c>
      <c r="C189" s="23" t="s">
        <v>566</v>
      </c>
      <c r="D189" s="14"/>
      <c r="E189" s="57"/>
    </row>
    <row r="190" customFormat="false" ht="15.75" hidden="false" customHeight="true" outlineLevel="0" collapsed="false">
      <c r="A190" s="45" t="s">
        <v>567</v>
      </c>
      <c r="B190" s="46" t="s">
        <v>568</v>
      </c>
      <c r="C190" s="23" t="s">
        <v>569</v>
      </c>
      <c r="D190" s="9" t="str">
        <f aca="false">HYPERLINK("www.xal.cat/docs/protocol/SELVA_FM.pdf","Consulta")</f>
        <v>Consulta</v>
      </c>
      <c r="E190" s="57"/>
    </row>
    <row r="191" customFormat="false" ht="15.75" hidden="false" customHeight="true" outlineLevel="0" collapsed="false">
      <c r="A191" s="45" t="s">
        <v>570</v>
      </c>
      <c r="B191" s="22" t="s">
        <v>571</v>
      </c>
      <c r="C191" s="23" t="s">
        <v>572</v>
      </c>
      <c r="D191" s="9" t="str">
        <f aca="false">HYPERLINK("www.xal.cat/docs/protocol/SOLSONA_FM.pdf","Consulta")</f>
        <v>Consulta</v>
      </c>
      <c r="E191" s="57"/>
    </row>
    <row r="192" customFormat="false" ht="15.75" hidden="false" customHeight="true" outlineLevel="0" collapsed="false">
      <c r="A192" s="45" t="s">
        <v>576</v>
      </c>
      <c r="B192" s="22" t="s">
        <v>577</v>
      </c>
      <c r="C192" s="23" t="s">
        <v>578</v>
      </c>
      <c r="D192" s="9" t="str">
        <f aca="false">HYPERLINK("www.xal.cat/docs/protocol/P_PARTIC_UA1_LLEIDA.pdf","Consulta")</f>
        <v>Consulta</v>
      </c>
      <c r="E192" s="57"/>
    </row>
    <row r="193" customFormat="false" ht="15.75" hidden="false" customHeight="true" outlineLevel="0" collapsed="false">
      <c r="A193" s="45" t="s">
        <v>579</v>
      </c>
      <c r="B193" s="22" t="s">
        <v>580</v>
      </c>
      <c r="C193" s="23" t="s">
        <v>581</v>
      </c>
      <c r="D193" s="9" t="str">
        <f aca="false">HYPERLINK("www.xal.cat/docs/protocol/VACARISSES_RADIO.pdf","Consulta")</f>
        <v>Consulta</v>
      </c>
      <c r="E193" s="57"/>
    </row>
    <row r="194" customFormat="false" ht="15.75" hidden="false" customHeight="true" outlineLevel="0" collapsed="false">
      <c r="A194" s="45" t="s">
        <v>582</v>
      </c>
      <c r="B194" s="22" t="s">
        <v>583</v>
      </c>
      <c r="C194" s="23" t="s">
        <v>584</v>
      </c>
      <c r="D194" s="9" t="str">
        <f aca="false">HYPERLINK("www.xal.cat/docs/protocol/VILASSAR_RADIO.pdf","Consulta")</f>
        <v>Consulta</v>
      </c>
      <c r="E194" s="57"/>
    </row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1:C1"/>
  </mergeCells>
  <hyperlinks>
    <hyperlink ref="B17" r:id="rId1" display="Epel Cugat.cat"/>
    <hyperlink ref="B69" r:id="rId2" display="Ajuntament de Sant Cugat del Vallès- Epel Cugat.cat"/>
  </hyperlink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0" width="32.13"/>
    <col collapsed="false" customWidth="true" hidden="false" outlineLevel="0" max="2" min="2" style="0" width="90.42"/>
    <col collapsed="false" customWidth="true" hidden="false" outlineLevel="0" max="3" min="3" style="0" width="28.57"/>
    <col collapsed="false" customWidth="true" hidden="false" outlineLevel="0" max="4" min="4" style="0" width="18.86"/>
    <col collapsed="false" customWidth="true" hidden="false" outlineLevel="0" max="5" min="5" style="0" width="24.85"/>
    <col collapsed="false" customWidth="true" hidden="false" outlineLevel="0" max="26" min="6" style="0" width="17.28"/>
  </cols>
  <sheetData>
    <row r="1" customFormat="false" ht="26.25" hidden="false" customHeight="true" outlineLevel="0" collapsed="false">
      <c r="A1" s="1" t="s">
        <v>0</v>
      </c>
      <c r="B1" s="1"/>
      <c r="C1" s="1"/>
      <c r="D1" s="2"/>
      <c r="E1" s="54"/>
    </row>
    <row r="2" customFormat="false" ht="31.5" hidden="false" customHeight="false" outlineLevel="0" collapsed="false">
      <c r="A2" s="4" t="s">
        <v>1</v>
      </c>
      <c r="B2" s="4" t="s">
        <v>2</v>
      </c>
      <c r="C2" s="5" t="s">
        <v>3</v>
      </c>
      <c r="D2" s="4" t="s">
        <v>4</v>
      </c>
      <c r="E2" s="54"/>
    </row>
    <row r="3" customFormat="false" ht="15.75" hidden="false" customHeight="false" outlineLevel="0" collapsed="false">
      <c r="A3" s="6" t="s">
        <v>5</v>
      </c>
      <c r="B3" s="7" t="s">
        <v>6</v>
      </c>
      <c r="C3" s="8" t="s">
        <v>7</v>
      </c>
      <c r="D3" s="9" t="str">
        <f aca="false">HYPERLINK("http://www.xal.cat/docs/protocol/ATV_ANDORRA_TV","Consulta")</f>
        <v>Consulta</v>
      </c>
    </row>
    <row r="4" customFormat="false" ht="15.75" hidden="false" customHeight="false" outlineLevel="0" collapsed="false">
      <c r="A4" s="55" t="s">
        <v>589</v>
      </c>
      <c r="B4" s="7" t="s">
        <v>590</v>
      </c>
      <c r="C4" s="20" t="s">
        <v>591</v>
      </c>
      <c r="D4" s="9" t="str">
        <f aca="false">HYPERLINK("http://www.xal.cat/docs/protocol/ARAN_TV.pdf","Consulta")</f>
        <v>Consulta</v>
      </c>
    </row>
    <row r="5" customFormat="false" ht="15.75" hidden="false" customHeight="false" outlineLevel="0" collapsed="false">
      <c r="A5" s="6" t="s">
        <v>8</v>
      </c>
      <c r="B5" s="7" t="s">
        <v>9</v>
      </c>
      <c r="C5" s="8" t="s">
        <v>10</v>
      </c>
      <c r="D5" s="9" t="str">
        <f aca="false">HYPERLINK("http://www.xal.cat/docs/protocol/BALAGUER_TV.pdf","Consulta")</f>
        <v>Consulta</v>
      </c>
    </row>
    <row r="6" customFormat="false" ht="15.75" hidden="false" customHeight="false" outlineLevel="0" collapsed="false">
      <c r="A6" s="6" t="s">
        <v>11</v>
      </c>
      <c r="B6" s="7" t="s">
        <v>12</v>
      </c>
      <c r="C6" s="8" t="s">
        <v>13</v>
      </c>
      <c r="D6" s="9" t="str">
        <f aca="false">HYPERLINK("http://www.xal.cat/docs/protocol/BANYOLES_TV.pdf","Consulta")</f>
        <v>Consulta</v>
      </c>
    </row>
    <row r="7" customFormat="false" ht="15.75" hidden="false" customHeight="false" outlineLevel="0" collapsed="false">
      <c r="A7" s="6" t="s">
        <v>14</v>
      </c>
      <c r="B7" s="7" t="s">
        <v>15</v>
      </c>
      <c r="C7" s="8" t="s">
        <v>16</v>
      </c>
      <c r="D7" s="9" t="str">
        <f aca="false">HYPERLINK("http://www.xal.cat/docs/protocol/BTV.pdf","Consulta")</f>
        <v>Consulta</v>
      </c>
    </row>
    <row r="8" customFormat="false" ht="31.5" hidden="false" customHeight="false" outlineLevel="0" collapsed="false">
      <c r="A8" s="6" t="s">
        <v>17</v>
      </c>
      <c r="B8" s="7" t="s">
        <v>18</v>
      </c>
      <c r="C8" s="8" t="s">
        <v>19</v>
      </c>
      <c r="D8" s="9" t="str">
        <f aca="false">HYPERLINK("http://www.xal.cat/docs/protocol/CANAL_BLAU.pdf","Consulta")</f>
        <v>Consulta</v>
      </c>
    </row>
    <row r="9" customFormat="false" ht="15.75" hidden="false" customHeight="false" outlineLevel="0" collapsed="false">
      <c r="A9" s="6" t="s">
        <v>20</v>
      </c>
      <c r="B9" s="7" t="s">
        <v>21</v>
      </c>
      <c r="C9" s="11" t="s">
        <v>22</v>
      </c>
      <c r="D9" s="9" t="str">
        <f aca="false">HYPERLINK("http://www.xal.cat/docs/protocol/CANAL_CAMP.pdf","Consulta")</f>
        <v>Consulta</v>
      </c>
    </row>
    <row r="10" customFormat="false" ht="15.75" hidden="false" customHeight="false" outlineLevel="0" collapsed="false">
      <c r="A10" s="6" t="s">
        <v>23</v>
      </c>
      <c r="B10" s="7" t="s">
        <v>24</v>
      </c>
      <c r="C10" s="8" t="s">
        <v>25</v>
      </c>
      <c r="D10" s="9" t="str">
        <f aca="false">HYPERLINK("http://www.xal.cat/docs/protocol/CANAL_10_EMPORDA.pdf","Consulta")</f>
        <v>Consulta</v>
      </c>
    </row>
    <row r="11" customFormat="false" ht="15.75" hidden="false" customHeight="false" outlineLevel="0" collapsed="false">
      <c r="A11" s="6" t="s">
        <v>26</v>
      </c>
      <c r="B11" s="7" t="s">
        <v>27</v>
      </c>
      <c r="C11" s="8" t="s">
        <v>28</v>
      </c>
      <c r="D11" s="9" t="str">
        <f aca="false">HYPERLINK("http://www.xal.cat/docs/protocol/CANAL_REUS_TV.pdf","Consulta")</f>
        <v>Consulta</v>
      </c>
    </row>
    <row r="12" customFormat="false" ht="15.75" hidden="false" customHeight="false" outlineLevel="0" collapsed="false">
      <c r="A12" s="6" t="s">
        <v>32</v>
      </c>
      <c r="B12" s="7" t="s">
        <v>33</v>
      </c>
      <c r="C12" s="15" t="s">
        <v>34</v>
      </c>
      <c r="D12" s="9" t="str">
        <f aca="false">HYPERLINK("http://www.xal.cat/docs/protocol/CANAL_TARONJA_ANOIA.pdf","Consulta")</f>
        <v>Consulta</v>
      </c>
    </row>
    <row r="13" customFormat="false" ht="15.75" hidden="false" customHeight="false" outlineLevel="0" collapsed="false">
      <c r="A13" s="6" t="s">
        <v>35</v>
      </c>
      <c r="B13" s="7" t="s">
        <v>36</v>
      </c>
      <c r="C13" s="15" t="s">
        <v>34</v>
      </c>
      <c r="D13" s="9" t="str">
        <f aca="false">HYPERLINK("http://www.xal.cat/docs/protocol/CANAL_TARONJA_CENTRAL.pdf","Consulta")</f>
        <v>Consulta</v>
      </c>
    </row>
    <row r="14" customFormat="false" ht="15.75" hidden="false" customHeight="false" outlineLevel="0" collapsed="false">
      <c r="A14" s="6" t="s">
        <v>592</v>
      </c>
      <c r="B14" s="7" t="s">
        <v>38</v>
      </c>
      <c r="C14" s="8" t="s">
        <v>39</v>
      </c>
      <c r="D14" s="9" t="str">
        <f aca="false">HYPERLINK("http://www.xal.cat/docs/protocol/CANAL_TERRES_DE_LEBRE.pdf","Consulta")</f>
        <v>Consulta</v>
      </c>
    </row>
    <row r="15" customFormat="false" ht="31.5" hidden="false" customHeight="false" outlineLevel="0" collapsed="false">
      <c r="A15" s="6" t="s">
        <v>40</v>
      </c>
      <c r="B15" s="7" t="s">
        <v>41</v>
      </c>
      <c r="C15" s="8" t="s">
        <v>42</v>
      </c>
      <c r="D15" s="9" t="str">
        <f aca="false">HYPERLINK("http://www.xal.cat/docs/protocol/CANAL_TERRASSA_VALLES.pdf","Consulta")</f>
        <v>Consulta</v>
      </c>
    </row>
    <row r="16" customFormat="false" ht="15.75" hidden="false" customHeight="false" outlineLevel="0" collapsed="false">
      <c r="A16" s="6" t="s">
        <v>43</v>
      </c>
      <c r="B16" s="7" t="s">
        <v>44</v>
      </c>
      <c r="C16" s="8" t="s">
        <v>45</v>
      </c>
      <c r="D16" s="9" t="str">
        <f aca="false">HYPERLINK("http://www.xal.cat/docs/protocol/P_PARTIC_EBRE21.pdf","Consulta")</f>
        <v>Consulta</v>
      </c>
    </row>
    <row r="17" customFormat="false" ht="15.75" hidden="false" customHeight="false" outlineLevel="0" collapsed="false">
      <c r="A17" s="6" t="s">
        <v>46</v>
      </c>
      <c r="B17" s="17" t="s">
        <v>47</v>
      </c>
      <c r="C17" s="8" t="s">
        <v>48</v>
      </c>
      <c r="D17" s="9" t="str">
        <f aca="false">HYPERLINK("http://www.xal.cat/docs/protocol/CUGAT_CAT.pdf","Consulta")</f>
        <v>Consulta</v>
      </c>
    </row>
    <row r="18" customFormat="false" ht="15.75" hidden="false" customHeight="false" outlineLevel="0" collapsed="false">
      <c r="A18" s="6" t="s">
        <v>49</v>
      </c>
      <c r="B18" s="7" t="s">
        <v>50</v>
      </c>
      <c r="C18" s="8" t="s">
        <v>51</v>
      </c>
      <c r="D18" s="9" t="str">
        <f aca="false">HYPERLINK("http://www.xal.cat/docs/protocol/EL_9_TV.pdf","Consulta")</f>
        <v>Consulta</v>
      </c>
    </row>
    <row r="19" customFormat="false" ht="15.75" hidden="false" customHeight="false" outlineLevel="0" collapsed="false">
      <c r="A19" s="6" t="s">
        <v>52</v>
      </c>
      <c r="B19" s="22" t="s">
        <v>53</v>
      </c>
      <c r="C19" s="23" t="s">
        <v>54</v>
      </c>
      <c r="D19" s="14"/>
    </row>
    <row r="20" customFormat="false" ht="15.75" hidden="false" customHeight="false" outlineLevel="0" collapsed="false">
      <c r="A20" s="6" t="s">
        <v>55</v>
      </c>
      <c r="B20" s="7" t="s">
        <v>56</v>
      </c>
      <c r="C20" s="8" t="s">
        <v>57</v>
      </c>
      <c r="D20" s="9" t="str">
        <f aca="false">HYPERLINK("http://www.xal.cat/docs/protocol/EMPORDA_TV.pdf","Consulta")</f>
        <v>Consulta</v>
      </c>
    </row>
    <row r="21" customFormat="false" ht="15.75" hidden="false" customHeight="true" outlineLevel="0" collapsed="false">
      <c r="A21" s="6" t="s">
        <v>61</v>
      </c>
      <c r="B21" s="24" t="s">
        <v>62</v>
      </c>
      <c r="C21" s="8" t="s">
        <v>63</v>
      </c>
      <c r="D21" s="9" t="str">
        <f aca="false">HYPERLINK("http://www.xal.cat/docs/protocol/ETV.pdf","Consulta")</f>
        <v>Consulta</v>
      </c>
    </row>
    <row r="22" customFormat="false" ht="15.75" hidden="false" customHeight="true" outlineLevel="0" collapsed="false">
      <c r="A22" s="6" t="s">
        <v>64</v>
      </c>
      <c r="B22" s="7" t="s">
        <v>65</v>
      </c>
      <c r="C22" s="8" t="s">
        <v>66</v>
      </c>
      <c r="D22" s="9" t="str">
        <f aca="false">HYPERLINK("http://www.xal.cat/docs/protocol/GAVA_TELEVISIO.pdf","Consulta")</f>
        <v>Consulta</v>
      </c>
    </row>
    <row r="23" customFormat="false" ht="15.75" hidden="false" customHeight="true" outlineLevel="0" collapsed="false">
      <c r="A23" s="6" t="s">
        <v>67</v>
      </c>
      <c r="B23" s="7" t="s">
        <v>68</v>
      </c>
      <c r="C23" s="8" t="s">
        <v>69</v>
      </c>
      <c r="D23" s="14"/>
    </row>
    <row r="24" customFormat="false" ht="15.75" hidden="false" customHeight="true" outlineLevel="0" collapsed="false">
      <c r="A24" s="6" t="s">
        <v>70</v>
      </c>
      <c r="B24" s="7" t="s">
        <v>71</v>
      </c>
      <c r="C24" s="8" t="s">
        <v>72</v>
      </c>
      <c r="D24" s="9" t="str">
        <f aca="false">HYPERLINK("http://www.xal.cat/docs/protocol/LLEIDA_TV.pdf","Consulta")</f>
        <v>Consulta</v>
      </c>
    </row>
    <row r="25" customFormat="false" ht="15.75" hidden="false" customHeight="true" outlineLevel="0" collapsed="false">
      <c r="A25" s="6" t="s">
        <v>593</v>
      </c>
      <c r="B25" s="7" t="s">
        <v>136</v>
      </c>
      <c r="C25" s="8" t="s">
        <v>137</v>
      </c>
      <c r="D25" s="9" t="str">
        <f aca="false">HYPERLINK("http://www.xal.cat/docs/protocol/M1TV.pdf","Consulta")</f>
        <v>Consulta</v>
      </c>
    </row>
    <row r="26" customFormat="false" ht="15.75" hidden="false" customHeight="true" outlineLevel="0" collapsed="false">
      <c r="A26" s="6" t="s">
        <v>76</v>
      </c>
      <c r="B26" s="7" t="s">
        <v>77</v>
      </c>
      <c r="C26" s="8" t="s">
        <v>78</v>
      </c>
      <c r="D26" s="9" t="str">
        <f aca="false">HYPERLINK("http://www.xal.cat/docs/protocol/MARICEL_TV.pdf","Consulta")</f>
        <v>Consulta</v>
      </c>
    </row>
    <row r="27" customFormat="false" ht="15.75" hidden="false" customHeight="true" outlineLevel="0" collapsed="false">
      <c r="A27" s="6" t="s">
        <v>79</v>
      </c>
      <c r="B27" s="7" t="s">
        <v>80</v>
      </c>
      <c r="C27" s="8" t="s">
        <v>81</v>
      </c>
      <c r="D27" s="9" t="str">
        <f aca="false">HYPERLINK("www.xal.cat/docs/protocol/MOLINS_DE_REI_TV.pdf","Consulta")</f>
        <v>Consulta</v>
      </c>
    </row>
    <row r="28" customFormat="false" ht="15.75" hidden="false" customHeight="true" outlineLevel="0" collapsed="false">
      <c r="A28" s="6" t="s">
        <v>82</v>
      </c>
      <c r="B28" s="7" t="s">
        <v>83</v>
      </c>
      <c r="C28" s="8" t="s">
        <v>84</v>
      </c>
      <c r="D28" s="9" t="str">
        <f aca="false">HYPERLINK("http://www.xal.cat/docs/protocol/MOLLERUSSA_TV.pdf","Consulta")</f>
        <v>Consulta</v>
      </c>
    </row>
    <row r="29" customFormat="false" ht="15.75" hidden="false" customHeight="true" outlineLevel="0" collapsed="false">
      <c r="A29" s="6" t="s">
        <v>85</v>
      </c>
      <c r="B29" s="7" t="s">
        <v>86</v>
      </c>
      <c r="C29" s="8" t="s">
        <v>87</v>
      </c>
      <c r="D29" s="9" t="str">
        <f aca="false">HYPERLINK("http://www.xal.cat/docs/protocol/NORD.pdf","Consulta")</f>
        <v>Consulta</v>
      </c>
    </row>
    <row r="30" customFormat="false" ht="15.75" hidden="false" customHeight="true" outlineLevel="0" collapsed="false">
      <c r="A30" s="6" t="s">
        <v>88</v>
      </c>
      <c r="B30" s="7" t="s">
        <v>89</v>
      </c>
      <c r="C30" s="8" t="s">
        <v>90</v>
      </c>
      <c r="D30" s="9" t="str">
        <f aca="false">HYPERLINK("http://www.xal.cat/docs/protocol/OLOT_TV.pdf","Consulta")</f>
        <v>Consulta</v>
      </c>
    </row>
    <row r="31" customFormat="false" ht="15.75" hidden="false" customHeight="true" outlineLevel="0" collapsed="false">
      <c r="A31" s="6" t="s">
        <v>91</v>
      </c>
      <c r="B31" s="7" t="s">
        <v>92</v>
      </c>
      <c r="C31" s="8" t="s">
        <v>93</v>
      </c>
      <c r="D31" s="9" t="str">
        <f aca="false">HYPERLINK("http://www.xal.cat/docs/protocol/PENEDES_TV.pdf","Consulta")</f>
        <v>Consulta</v>
      </c>
    </row>
    <row r="32" customFormat="false" ht="15.75" hidden="false" customHeight="true" outlineLevel="0" collapsed="false">
      <c r="A32" s="6" t="s">
        <v>94</v>
      </c>
      <c r="B32" s="7" t="s">
        <v>95</v>
      </c>
      <c r="C32" s="8" t="s">
        <v>96</v>
      </c>
      <c r="D32" s="9" t="str">
        <f aca="false">HYPERLINK("http://www.xal.cat/docs/protocol/PIRINEUS_TV.pdf","Consulta")</f>
        <v>Consulta</v>
      </c>
    </row>
    <row r="33" customFormat="false" ht="15.75" hidden="false" customHeight="true" outlineLevel="0" collapsed="false">
      <c r="A33" s="6" t="s">
        <v>97</v>
      </c>
      <c r="B33" s="7" t="s">
        <v>98</v>
      </c>
      <c r="C33" s="8" t="s">
        <v>99</v>
      </c>
      <c r="D33" s="9" t="str">
        <f aca="false">HYPERLINK("http://www.xal.cat/docs/protocol/ST_ANDREU_TV.pdf","Consulta")</f>
        <v>Consulta</v>
      </c>
    </row>
    <row r="34" customFormat="false" ht="15.75" hidden="false" customHeight="true" outlineLevel="0" collapsed="false">
      <c r="A34" s="6" t="s">
        <v>100</v>
      </c>
      <c r="B34" s="7" t="s">
        <v>101</v>
      </c>
      <c r="C34" s="8" t="s">
        <v>102</v>
      </c>
      <c r="D34" s="9" t="str">
        <f aca="false">HYPERLINK("http://www.xal.cat/docs/protocol/TAC_12.pdf","Consulta")</f>
        <v>Consulta</v>
      </c>
    </row>
    <row r="35" customFormat="false" ht="15.75" hidden="false" customHeight="true" outlineLevel="0" collapsed="false">
      <c r="A35" s="6" t="s">
        <v>103</v>
      </c>
      <c r="B35" s="7" t="s">
        <v>104</v>
      </c>
      <c r="C35" s="8" t="s">
        <v>105</v>
      </c>
      <c r="D35" s="14" t="s">
        <v>106</v>
      </c>
    </row>
    <row r="36" customFormat="false" ht="15.75" hidden="false" customHeight="true" outlineLevel="0" collapsed="false">
      <c r="A36" s="6" t="s">
        <v>107</v>
      </c>
      <c r="B36" s="7" t="s">
        <v>108</v>
      </c>
      <c r="C36" s="8" t="s">
        <v>109</v>
      </c>
      <c r="D36" s="9" t="str">
        <f aca="false">HYPERLINK("http://www.xal.cat/docs/protocol/TELEB_TELEVISIO_DE_BADALONA.pdf","Consulta")</f>
        <v>Consulta</v>
      </c>
    </row>
    <row r="37" customFormat="false" ht="15.75" hidden="false" customHeight="true" outlineLevel="0" collapsed="false">
      <c r="A37" s="6" t="s">
        <v>110</v>
      </c>
      <c r="B37" s="7" t="s">
        <v>111</v>
      </c>
      <c r="C37" s="8" t="s">
        <v>112</v>
      </c>
      <c r="D37" s="9" t="str">
        <f aca="false">HYPERLINK("http://www.xal.cat/docs/protocol/TV_DEL_BERGUEDA.pdf","Consulta")</f>
        <v>Consulta</v>
      </c>
    </row>
    <row r="38" customFormat="false" ht="15.75" hidden="false" customHeight="true" outlineLevel="0" collapsed="false">
      <c r="A38" s="6" t="s">
        <v>113</v>
      </c>
      <c r="B38" s="7" t="s">
        <v>114</v>
      </c>
      <c r="C38" s="8" t="s">
        <v>115</v>
      </c>
      <c r="D38" s="9" t="str">
        <f aca="false">HYPERLINK("http://www.xal.cat/docs/protocol/TV_GIRONA.pdf","Consulta")</f>
        <v>Consulta</v>
      </c>
    </row>
    <row r="39" customFormat="false" ht="15.75" hidden="false" customHeight="true" outlineLevel="0" collapsed="false">
      <c r="A39" s="6" t="s">
        <v>116</v>
      </c>
      <c r="B39" s="25" t="s">
        <v>117</v>
      </c>
      <c r="C39" s="8" t="s">
        <v>118</v>
      </c>
      <c r="D39" s="9" t="str">
        <f aca="false">HYPERLINK("www.xal.cat/docs/protocol/TVR_TV_DEL_RIPOLLES.pdf","Consulta")</f>
        <v>Consulta</v>
      </c>
    </row>
    <row r="40" customFormat="false" ht="15.75" hidden="false" customHeight="true" outlineLevel="0" collapsed="false">
      <c r="A40" s="6" t="s">
        <v>122</v>
      </c>
      <c r="B40" s="7" t="s">
        <v>123</v>
      </c>
      <c r="C40" s="15" t="s">
        <v>124</v>
      </c>
      <c r="D40" s="14"/>
    </row>
    <row r="41" customFormat="false" ht="15.75" hidden="false" customHeight="true" outlineLevel="0" collapsed="false">
      <c r="A41" s="6" t="s">
        <v>125</v>
      </c>
      <c r="B41" s="7" t="s">
        <v>123</v>
      </c>
      <c r="C41" s="15" t="s">
        <v>124</v>
      </c>
      <c r="D41" s="14"/>
    </row>
    <row r="42" customFormat="false" ht="15.75" hidden="false" customHeight="true" outlineLevel="0" collapsed="false">
      <c r="A42" s="6" t="s">
        <v>126</v>
      </c>
      <c r="B42" s="7" t="s">
        <v>127</v>
      </c>
      <c r="C42" s="8" t="s">
        <v>128</v>
      </c>
      <c r="D42" s="9" t="str">
        <f aca="false">HYPERLINK("http://www.xal.cat/docs/protocol/TV_CARDEDEU.pdf","Consulta")</f>
        <v>Consulta</v>
      </c>
    </row>
    <row r="43" customFormat="false" ht="15.75" hidden="false" customHeight="true" outlineLevel="0" collapsed="false">
      <c r="A43" s="6" t="s">
        <v>129</v>
      </c>
      <c r="B43" s="7" t="s">
        <v>130</v>
      </c>
      <c r="C43" s="8" t="s">
        <v>131</v>
      </c>
      <c r="D43" s="9" t="str">
        <f aca="false">HYPERLINK("http://www.xal.cat/docs/protocol/TV_COSTA_BRAVA.pdf","Consulta")</f>
        <v>Consulta</v>
      </c>
    </row>
    <row r="44" customFormat="false" ht="15.75" hidden="false" customHeight="true" outlineLevel="0" collapsed="false">
      <c r="A44" s="6" t="s">
        <v>132</v>
      </c>
      <c r="B44" s="7" t="s">
        <v>133</v>
      </c>
      <c r="C44" s="8" t="s">
        <v>134</v>
      </c>
      <c r="D44" s="9" t="str">
        <f aca="false">HYPERLINK("www.xal.cat/docs/protocol/TV10_ST_ESTEVE.pdf","Consulta")</f>
        <v>Consulta</v>
      </c>
    </row>
    <row r="45" customFormat="false" ht="15.75" hidden="false" customHeight="true" outlineLevel="0" collapsed="false">
      <c r="A45" s="6" t="s">
        <v>142</v>
      </c>
      <c r="B45" s="7" t="s">
        <v>143</v>
      </c>
      <c r="C45" s="30" t="s">
        <v>144</v>
      </c>
      <c r="D45" s="9" t="str">
        <f aca="false">HYPERLINK("http://www.xal.cat/docs/protocol/TV_HOSPITALET.pdf","Consulta")</f>
        <v>Consulta</v>
      </c>
    </row>
    <row r="46" customFormat="false" ht="15.75" hidden="false" customHeight="true" outlineLevel="0" collapsed="false">
      <c r="A46" s="6" t="s">
        <v>145</v>
      </c>
      <c r="B46" s="7" t="s">
        <v>146</v>
      </c>
      <c r="C46" s="8" t="s">
        <v>147</v>
      </c>
      <c r="D46" s="9" t="str">
        <f aca="false">HYPERLINK("www.xal.cat/docs/protocol/TVEV_EL_VENDRELL.pdf","Consulta")</f>
        <v>Consulta</v>
      </c>
    </row>
    <row r="47" customFormat="false" ht="15.75" hidden="false" customHeight="true" outlineLevel="0" collapsed="false">
      <c r="A47" s="6" t="s">
        <v>148</v>
      </c>
      <c r="B47" s="7" t="s">
        <v>149</v>
      </c>
      <c r="C47" s="8" t="s">
        <v>150</v>
      </c>
      <c r="D47" s="9" t="str">
        <f aca="false">HYPERLINK("www.xal.cat/docs/protocol/TV_VANDELLOS.pdf","Consulta")</f>
        <v>Consulta</v>
      </c>
    </row>
    <row r="48" customFormat="false" ht="15.75" hidden="false" customHeight="true" outlineLevel="0" collapsed="false">
      <c r="A48" s="6" t="s">
        <v>151</v>
      </c>
      <c r="B48" s="7" t="s">
        <v>152</v>
      </c>
      <c r="C48" s="8" t="s">
        <v>153</v>
      </c>
      <c r="D48" s="9" t="str">
        <f aca="false">HYPERLINK("www.xal.cat/docs/protocol/VALLES_VISIO.pdf","Consulta")</f>
        <v>Consulta</v>
      </c>
    </row>
    <row r="49" customFormat="false" ht="15.75" hidden="false" customHeight="true" outlineLevel="0" collapsed="false">
      <c r="A49" s="6" t="s">
        <v>154</v>
      </c>
      <c r="B49" s="7" t="s">
        <v>155</v>
      </c>
      <c r="C49" s="8" t="s">
        <v>156</v>
      </c>
      <c r="D49" s="9" t="str">
        <f aca="false">HYPERLINK("www.xal.cat/docs/protocol/VAT_VIDEO_ASCO_TV.pdf","Consulta")</f>
        <v>Consulta</v>
      </c>
    </row>
    <row r="50" customFormat="false" ht="15.75" hidden="false" customHeight="true" outlineLevel="0" collapsed="false">
      <c r="A50" s="32" t="s">
        <v>157</v>
      </c>
      <c r="B50" s="33" t="s">
        <v>158</v>
      </c>
      <c r="C50" s="34" t="s">
        <v>159</v>
      </c>
      <c r="D50" s="9" t="str">
        <f aca="false">HYPERLINK("www.xal.cat/docs/protocol/VOTV_VALLES_ORIENTAL_TELEVISIO.pdf","Consulta")</f>
        <v>Consulta</v>
      </c>
    </row>
    <row r="51" customFormat="false" ht="26.25" hidden="false" customHeight="true" outlineLevel="0" collapsed="false">
      <c r="A51" s="35"/>
      <c r="B51" s="36" t="s">
        <v>160</v>
      </c>
      <c r="C51" s="37"/>
      <c r="D51" s="38"/>
    </row>
    <row r="52" customFormat="false" ht="15.75" hidden="false" customHeight="true" outlineLevel="0" collapsed="false">
      <c r="A52" s="4" t="s">
        <v>161</v>
      </c>
      <c r="B52" s="4" t="s">
        <v>2</v>
      </c>
      <c r="C52" s="5" t="s">
        <v>3</v>
      </c>
      <c r="D52" s="4" t="s">
        <v>4</v>
      </c>
    </row>
    <row r="53" customFormat="false" ht="15.75" hidden="false" customHeight="true" outlineLevel="0" collapsed="false">
      <c r="A53" s="39" t="s">
        <v>163</v>
      </c>
      <c r="B53" s="3" t="s">
        <v>164</v>
      </c>
      <c r="C53" s="56" t="s">
        <v>165</v>
      </c>
      <c r="D53" s="40"/>
      <c r="E53" s="57"/>
    </row>
    <row r="54" customFormat="false" ht="15.75" hidden="false" customHeight="true" outlineLevel="0" collapsed="false">
      <c r="A54" s="39" t="s">
        <v>166</v>
      </c>
      <c r="B54" s="42" t="s">
        <v>167</v>
      </c>
      <c r="C54" s="11" t="s">
        <v>168</v>
      </c>
      <c r="D54" s="9" t="str">
        <f aca="false">HYPERLINK("www.xal.cat/docs/protocol/P_PARTIC_ALCOVER.pdf","Consulta")</f>
        <v>Consulta</v>
      </c>
      <c r="E54" s="57"/>
    </row>
    <row r="55" customFormat="false" ht="15.75" hidden="false" customHeight="true" outlineLevel="0" collapsed="false">
      <c r="A55" s="39" t="s">
        <v>169</v>
      </c>
      <c r="B55" s="42" t="s">
        <v>170</v>
      </c>
      <c r="C55" s="43" t="s">
        <v>171</v>
      </c>
      <c r="D55" s="9" t="str">
        <f aca="false">HYPERLINK("www.xal.cat/docs/protocol/APLICAT.pdf","Consulta")</f>
        <v>Consulta</v>
      </c>
      <c r="E55" s="57"/>
    </row>
    <row r="56" customFormat="false" ht="15.75" hidden="false" customHeight="true" outlineLevel="0" collapsed="false">
      <c r="A56" s="39" t="s">
        <v>172</v>
      </c>
      <c r="B56" s="42" t="s">
        <v>173</v>
      </c>
      <c r="C56" s="43" t="s">
        <v>174</v>
      </c>
      <c r="D56" s="9" t="str">
        <f aca="false">HYPERLINK("www.xal.cat/docs/protocol/ALTAFULLA_RADIO.pdf","Consulta")</f>
        <v>Consulta</v>
      </c>
      <c r="E56" s="57"/>
    </row>
    <row r="57" customFormat="false" ht="15.75" hidden="false" customHeight="true" outlineLevel="0" collapsed="false">
      <c r="A57" s="39" t="s">
        <v>175</v>
      </c>
      <c r="B57" s="42" t="s">
        <v>176</v>
      </c>
      <c r="C57" s="43" t="s">
        <v>177</v>
      </c>
      <c r="D57" s="9" t="str">
        <f aca="false">HYPERLINK("www.xal.cat/docs/protocol/AMPOSTA_RADIO.pdf","Consulta")</f>
        <v>Consulta</v>
      </c>
      <c r="E57" s="57"/>
    </row>
    <row r="58" customFormat="false" ht="15.75" hidden="false" customHeight="true" outlineLevel="0" collapsed="false">
      <c r="A58" s="39" t="s">
        <v>181</v>
      </c>
      <c r="B58" s="42" t="s">
        <v>182</v>
      </c>
      <c r="C58" s="43" t="s">
        <v>183</v>
      </c>
      <c r="D58" s="9" t="str">
        <f aca="false">HYPERLINK("www.xal.cat/docs/protocol/ANTENA_CARO_ROQUETES.pdf","Consulta")</f>
        <v>Consulta</v>
      </c>
      <c r="E58" s="57"/>
    </row>
    <row r="59" customFormat="false" ht="15.75" hidden="false" customHeight="true" outlineLevel="0" collapsed="false">
      <c r="A59" s="39" t="s">
        <v>184</v>
      </c>
      <c r="B59" s="42" t="s">
        <v>185</v>
      </c>
      <c r="C59" s="43" t="s">
        <v>186</v>
      </c>
      <c r="D59" s="9" t="str">
        <f aca="false">HYPERLINK("www.xal.cat/docs/protocol/BAS_RADIO.pdf","Consulta")</f>
        <v>Consulta</v>
      </c>
      <c r="E59" s="57"/>
    </row>
    <row r="60" customFormat="false" ht="15.75" hidden="false" customHeight="true" outlineLevel="0" collapsed="false">
      <c r="A60" s="39" t="s">
        <v>187</v>
      </c>
      <c r="B60" s="42" t="s">
        <v>188</v>
      </c>
      <c r="C60" s="43" t="s">
        <v>189</v>
      </c>
      <c r="D60" s="9" t="str">
        <f aca="false">HYPERLINK("www.xal.cat/docs/protocol/BELLVEI_RADIO.pdf","Consulta")</f>
        <v>Consulta</v>
      </c>
      <c r="E60" s="57"/>
    </row>
    <row r="61" customFormat="false" ht="15.75" hidden="false" customHeight="true" outlineLevel="0" collapsed="false">
      <c r="A61" s="44" t="s">
        <v>14</v>
      </c>
      <c r="B61" s="7" t="s">
        <v>15</v>
      </c>
      <c r="C61" s="8" t="s">
        <v>16</v>
      </c>
      <c r="D61" s="9" t="str">
        <f aca="false">HYPERLINK("http://www.xal.cat/docs/protocol/BTV.pdf","Consulta")</f>
        <v>Consulta</v>
      </c>
      <c r="E61" s="57"/>
    </row>
    <row r="62" customFormat="false" ht="15.75" hidden="false" customHeight="true" outlineLevel="0" collapsed="false">
      <c r="A62" s="45" t="s">
        <v>190</v>
      </c>
      <c r="B62" s="22" t="s">
        <v>191</v>
      </c>
      <c r="C62" s="41" t="s">
        <v>192</v>
      </c>
      <c r="D62" s="14"/>
      <c r="E62" s="57"/>
    </row>
    <row r="63" customFormat="false" ht="15.75" hidden="false" customHeight="true" outlineLevel="0" collapsed="false">
      <c r="A63" s="45" t="s">
        <v>193</v>
      </c>
      <c r="B63" s="46" t="s">
        <v>194</v>
      </c>
      <c r="C63" s="23" t="s">
        <v>195</v>
      </c>
      <c r="D63" s="9" t="str">
        <f aca="false">HYPERLINK("www.xal.cat/docs/protocol/P_PARTIC_CAMARLES.pdf","Consulta")</f>
        <v>Consulta</v>
      </c>
      <c r="E63" s="57"/>
    </row>
    <row r="64" customFormat="false" ht="15.75" hidden="false" customHeight="true" outlineLevel="0" collapsed="false">
      <c r="A64" s="45" t="s">
        <v>196</v>
      </c>
      <c r="B64" s="46" t="s">
        <v>197</v>
      </c>
      <c r="C64" s="23" t="s">
        <v>198</v>
      </c>
      <c r="D64" s="9" t="str">
        <f aca="false">HYPERLINK("www.xal.cat/docs/protocol/CANAL_20_OLERDOLA.pdf","Consulta")</f>
        <v>Consulta</v>
      </c>
      <c r="E64" s="57"/>
    </row>
    <row r="65" customFormat="false" ht="15.75" hidden="false" customHeight="true" outlineLevel="0" collapsed="false">
      <c r="A65" s="45" t="s">
        <v>199</v>
      </c>
      <c r="B65" s="22" t="s">
        <v>200</v>
      </c>
      <c r="C65" s="23" t="s">
        <v>19</v>
      </c>
      <c r="D65" s="9" t="str">
        <f aca="false">HYPERLINK("www.xal.cat/docs/protocol/CANAL_BLAU.pdf","Consulta")</f>
        <v>Consulta</v>
      </c>
      <c r="E65" s="57"/>
    </row>
    <row r="66" customFormat="false" ht="15.75" hidden="false" customHeight="true" outlineLevel="0" collapsed="false">
      <c r="A66" s="45" t="s">
        <v>204</v>
      </c>
      <c r="B66" s="22" t="s">
        <v>205</v>
      </c>
      <c r="C66" s="23" t="s">
        <v>206</v>
      </c>
      <c r="D66" s="9" t="str">
        <f aca="false">HYPERLINK("www.xal.cat/docs/protocol/P_PARTIC_EL_BRENY.pdf","Consulta")</f>
        <v>Consulta</v>
      </c>
      <c r="E66" s="57"/>
    </row>
    <row r="67" customFormat="false" ht="15.75" hidden="false" customHeight="true" outlineLevel="0" collapsed="false">
      <c r="A67" s="45" t="s">
        <v>207</v>
      </c>
      <c r="B67" s="22" t="s">
        <v>208</v>
      </c>
      <c r="C67" s="23" t="s">
        <v>209</v>
      </c>
      <c r="D67" s="14"/>
      <c r="E67" s="57"/>
    </row>
    <row r="68" customFormat="false" ht="15.75" hidden="false" customHeight="true" outlineLevel="0" collapsed="false">
      <c r="A68" s="45" t="s">
        <v>210</v>
      </c>
      <c r="B68" s="22" t="s">
        <v>211</v>
      </c>
      <c r="C68" s="23" t="s">
        <v>212</v>
      </c>
      <c r="D68" s="9" t="str">
        <f aca="false">HYPERLINK("www.xal.cat/docs/protocol/CONSTANTI_RADIO.pdf","Consulta")</f>
        <v>Consulta</v>
      </c>
      <c r="E68" s="57"/>
    </row>
    <row r="69" customFormat="false" ht="15.75" hidden="false" customHeight="true" outlineLevel="0" collapsed="false">
      <c r="A69" s="45" t="s">
        <v>46</v>
      </c>
      <c r="B69" s="49" t="s">
        <v>213</v>
      </c>
      <c r="C69" s="23" t="s">
        <v>48</v>
      </c>
      <c r="D69" s="9" t="str">
        <f aca="false">HYPERLINK("www.xal.cat/docs/protocol/CUGAT_CAT.pdf","Consulta")</f>
        <v>Consulta</v>
      </c>
      <c r="E69" s="57"/>
    </row>
    <row r="70" customFormat="false" ht="15.75" hidden="false" customHeight="true" outlineLevel="0" collapsed="false">
      <c r="A70" s="45" t="s">
        <v>214</v>
      </c>
      <c r="B70" s="46" t="s">
        <v>215</v>
      </c>
      <c r="C70" s="23" t="s">
        <v>216</v>
      </c>
      <c r="D70" s="9" t="str">
        <f aca="false">HYPERLINK("www.xal.cat/docs/protocol/DOMENYS_RADIO.pdf","Consulta")</f>
        <v>Consulta</v>
      </c>
      <c r="E70" s="57"/>
    </row>
    <row r="71" customFormat="false" ht="15.75" hidden="false" customHeight="true" outlineLevel="0" collapsed="false">
      <c r="A71" s="45" t="s">
        <v>217</v>
      </c>
      <c r="B71" s="22" t="s">
        <v>218</v>
      </c>
      <c r="C71" s="23" t="s">
        <v>219</v>
      </c>
      <c r="D71" s="9" t="str">
        <f aca="false">HYPERLINK("www.xal.cat/docs/protocol/P_PARTIC_EL9FM.pdf","Consulta")</f>
        <v>Consulta</v>
      </c>
      <c r="E71" s="57"/>
    </row>
    <row r="72" customFormat="false" ht="15.75" hidden="false" customHeight="true" outlineLevel="0" collapsed="false">
      <c r="A72" s="45" t="s">
        <v>220</v>
      </c>
      <c r="B72" s="22" t="s">
        <v>221</v>
      </c>
      <c r="C72" s="23" t="s">
        <v>54</v>
      </c>
      <c r="D72" s="9" t="str">
        <f aca="false">HYPERLINK("www.xal.cat/docs/protocol/EL_PRAT_RADIO.pdf","Consulta")</f>
        <v>Consulta</v>
      </c>
      <c r="E72" s="57"/>
    </row>
    <row r="73" customFormat="false" ht="15.75" hidden="false" customHeight="true" outlineLevel="0" collapsed="false">
      <c r="A73" s="45" t="s">
        <v>222</v>
      </c>
      <c r="B73" s="22" t="s">
        <v>223</v>
      </c>
      <c r="C73" s="23" t="s">
        <v>224</v>
      </c>
      <c r="D73" s="9" t="str">
        <f aca="false">HYPERLINK("www.xal.cat/docs/protocol/EMUN_FM.pdf","Consulta")</f>
        <v>Consulta</v>
      </c>
      <c r="E73" s="57"/>
    </row>
    <row r="74" customFormat="false" ht="15.75" hidden="false" customHeight="true" outlineLevel="0" collapsed="false">
      <c r="A74" s="45" t="s">
        <v>228</v>
      </c>
      <c r="B74" s="22" t="s">
        <v>229</v>
      </c>
      <c r="C74" s="23" t="s">
        <v>230</v>
      </c>
      <c r="D74" s="9" t="str">
        <f aca="false">HYPERLINK("P_PARTIC_GIRONA.pdf","Consulta")</f>
        <v>Consulta</v>
      </c>
      <c r="E74" s="57"/>
    </row>
    <row r="75" customFormat="false" ht="15.75" hidden="false" customHeight="true" outlineLevel="0" collapsed="false">
      <c r="A75" s="45" t="s">
        <v>231</v>
      </c>
      <c r="B75" s="22" t="s">
        <v>232</v>
      </c>
      <c r="C75" s="23" t="s">
        <v>233</v>
      </c>
      <c r="D75" s="9" t="str">
        <f aca="false">HYPERLINK("www.xal.cat/docs/protocol/LA_CAL_RADIO.pdf","Consulta")</f>
        <v>Consulta</v>
      </c>
      <c r="E75" s="57"/>
    </row>
    <row r="76" customFormat="false" ht="15.75" hidden="false" customHeight="true" outlineLevel="0" collapsed="false">
      <c r="A76" s="45" t="s">
        <v>234</v>
      </c>
      <c r="B76" s="46" t="s">
        <v>235</v>
      </c>
      <c r="C76" s="23" t="s">
        <v>236</v>
      </c>
      <c r="D76" s="9" t="str">
        <f aca="false">HYPERLINK("www.xal.cat/docs/protocol/LA_PLANA_RADIO.pdf","Consulta")</f>
        <v>Consulta</v>
      </c>
      <c r="E76" s="57"/>
    </row>
    <row r="77" customFormat="false" ht="15.75" hidden="false" customHeight="true" outlineLevel="0" collapsed="false">
      <c r="A77" s="45" t="s">
        <v>237</v>
      </c>
      <c r="B77" s="22" t="s">
        <v>238</v>
      </c>
      <c r="C77" s="23" t="s">
        <v>239</v>
      </c>
      <c r="D77" s="9" t="str">
        <f aca="false">HYPERLINK("www.xal.cat/docs/protocol/LA_VEU_DE_ST_JOAN.pdf","Consulta")</f>
        <v>Consulta</v>
      </c>
      <c r="E77" s="57"/>
    </row>
    <row r="78" customFormat="false" ht="15.75" hidden="false" customHeight="true" outlineLevel="0" collapsed="false">
      <c r="A78" s="45" t="s">
        <v>240</v>
      </c>
      <c r="B78" s="22" t="s">
        <v>241</v>
      </c>
      <c r="C78" s="23" t="s">
        <v>242</v>
      </c>
      <c r="D78" s="9" t="str">
        <f aca="false">HYPERLINK("www.xal.cat/docs/protocol/P_PARTIC_AMCO_LANOVARADIO_IP.pdf","Consulta")</f>
        <v>Consulta</v>
      </c>
      <c r="E78" s="57"/>
    </row>
    <row r="79" customFormat="false" ht="15.75" hidden="false" customHeight="true" outlineLevel="0" collapsed="false">
      <c r="A79" s="45" t="s">
        <v>243</v>
      </c>
      <c r="B79" s="22" t="s">
        <v>244</v>
      </c>
      <c r="C79" s="23" t="s">
        <v>245</v>
      </c>
      <c r="D79" s="9" t="str">
        <f aca="false">HYPERLINK("www.xal.cat/docs/protocol/P_PARTIC_LESPLUGA_DE_FRANCOLI.pdf","Consulta")</f>
        <v>Consulta</v>
      </c>
      <c r="E79" s="57"/>
    </row>
    <row r="80" customFormat="false" ht="15.75" hidden="false" customHeight="true" outlineLevel="0" collapsed="false">
      <c r="A80" s="45" t="s">
        <v>594</v>
      </c>
      <c r="B80" s="22" t="s">
        <v>429</v>
      </c>
      <c r="C80" s="23" t="s">
        <v>430</v>
      </c>
      <c r="D80" s="9" t="str">
        <f aca="false">HYPERLINK("www.xal.cat/docs/protocol/LIVE_FM.pdf","Consulta")</f>
        <v>Consulta</v>
      </c>
      <c r="E80" s="57"/>
    </row>
    <row r="81" customFormat="false" ht="15.75" hidden="false" customHeight="true" outlineLevel="0" collapsed="false">
      <c r="A81" s="45" t="s">
        <v>246</v>
      </c>
      <c r="B81" s="22" t="s">
        <v>247</v>
      </c>
      <c r="C81" s="23" t="s">
        <v>248</v>
      </c>
      <c r="D81" s="9" t="str">
        <f aca="false">HYPERLINK("www.xal.cat/docs/protocol/P_PARTIC_LLAGOSTERA.pdf","Consulta")</f>
        <v>Consulta</v>
      </c>
      <c r="E81" s="57"/>
    </row>
    <row r="82" customFormat="false" ht="15.75" hidden="false" customHeight="true" outlineLevel="0" collapsed="false">
      <c r="A82" s="45" t="s">
        <v>249</v>
      </c>
      <c r="B82" s="22" t="s">
        <v>250</v>
      </c>
      <c r="C82" s="23" t="s">
        <v>251</v>
      </c>
      <c r="D82" s="9" t="str">
        <f aca="false">HYPERLINK("www.xal.cat/docs/protocol/MATARO_RADIO.pdf","Consulta")</f>
        <v>Consulta</v>
      </c>
      <c r="E82" s="57"/>
    </row>
    <row r="83" customFormat="false" ht="15.75" hidden="false" customHeight="true" outlineLevel="0" collapsed="false">
      <c r="A83" s="45" t="s">
        <v>252</v>
      </c>
      <c r="B83" s="22" t="s">
        <v>253</v>
      </c>
      <c r="C83" s="23" t="s">
        <v>254</v>
      </c>
      <c r="D83" s="9" t="str">
        <f aca="false">HYPERLINK("www.xal.cat/docs/protocol/MONTBUI_RADIO.pdf","Consulta")</f>
        <v>Consulta</v>
      </c>
      <c r="E83" s="57"/>
    </row>
    <row r="84" customFormat="false" ht="15.75" hidden="false" customHeight="true" outlineLevel="0" collapsed="false">
      <c r="A84" s="45" t="s">
        <v>255</v>
      </c>
      <c r="B84" s="22" t="s">
        <v>256</v>
      </c>
      <c r="C84" s="23" t="s">
        <v>257</v>
      </c>
      <c r="D84" s="9" t="str">
        <f aca="false">HYPERLINK("www.xal.cat/docs/protocol/OLESA_RADIO.pdf","Consulta")</f>
        <v>Consulta</v>
      </c>
      <c r="E84" s="57"/>
    </row>
    <row r="85" customFormat="false" ht="15.75" hidden="false" customHeight="true" outlineLevel="0" collapsed="false">
      <c r="A85" s="45" t="s">
        <v>258</v>
      </c>
      <c r="B85" s="22" t="s">
        <v>259</v>
      </c>
      <c r="C85" s="23" t="s">
        <v>260</v>
      </c>
      <c r="D85" s="9" t="str">
        <f aca="false">HYPERLINK("www.xal.cat/docs/protocol/ONA_BITLLES.pdf","Consulta")</f>
        <v>Consulta</v>
      </c>
      <c r="E85" s="57"/>
    </row>
    <row r="86" customFormat="false" ht="15.75" hidden="false" customHeight="true" outlineLevel="0" collapsed="false">
      <c r="A86" s="45" t="s">
        <v>261</v>
      </c>
      <c r="B86" s="22" t="s">
        <v>262</v>
      </c>
      <c r="C86" s="23" t="s">
        <v>263</v>
      </c>
      <c r="D86" s="9" t="str">
        <f aca="false">HYPERLINK("www.xal.cat/docs/protocol/ONA_CODINENCA.pdf","Consulta")</f>
        <v>Consulta</v>
      </c>
      <c r="E86" s="57"/>
    </row>
    <row r="87" customFormat="false" ht="15.75" hidden="false" customHeight="true" outlineLevel="0" collapsed="false">
      <c r="A87" s="45" t="s">
        <v>264</v>
      </c>
      <c r="B87" s="22" t="s">
        <v>265</v>
      </c>
      <c r="C87" s="23" t="s">
        <v>266</v>
      </c>
      <c r="D87" s="9" t="str">
        <f aca="false">HYPERLINK("www.xal.cat/docs/protocol/ONA_LA_TORRE.pdf","Consulta")</f>
        <v>Consulta</v>
      </c>
      <c r="E87" s="57"/>
    </row>
    <row r="88" customFormat="false" ht="15.75" hidden="false" customHeight="true" outlineLevel="0" collapsed="false">
      <c r="A88" s="45" t="s">
        <v>267</v>
      </c>
      <c r="B88" s="22" t="s">
        <v>268</v>
      </c>
      <c r="C88" s="23" t="s">
        <v>269</v>
      </c>
      <c r="D88" s="9" t="str">
        <f aca="false">HYPERLINK("www.xal.cat/docs/protocol/P_PARTIC_MALGRAT.pdf","Consulta")</f>
        <v>Consulta</v>
      </c>
      <c r="E88" s="57"/>
    </row>
    <row r="89" customFormat="false" ht="15.75" hidden="false" customHeight="true" outlineLevel="0" collapsed="false">
      <c r="A89" s="45" t="s">
        <v>276</v>
      </c>
      <c r="B89" s="22" t="s">
        <v>277</v>
      </c>
      <c r="C89" s="23" t="s">
        <v>278</v>
      </c>
      <c r="D89" s="9" t="str">
        <f aca="false">HYPERLINK("www.xal.cat/docs/protocol/RADIO_010.pdf","Consulta")</f>
        <v>Consulta</v>
      </c>
      <c r="E89" s="57"/>
    </row>
    <row r="90" customFormat="false" ht="15.75" hidden="false" customHeight="true" outlineLevel="0" collapsed="false">
      <c r="A90" s="45" t="s">
        <v>279</v>
      </c>
      <c r="B90" s="22" t="s">
        <v>280</v>
      </c>
      <c r="C90" s="23" t="s">
        <v>281</v>
      </c>
      <c r="D90" s="9" t="str">
        <f aca="false">HYPERLINK("www.xal.cat/docs/protocol/RADIO_ABRERA.pdf","Consulta")</f>
        <v>Consulta</v>
      </c>
      <c r="E90" s="57"/>
    </row>
    <row r="91" customFormat="false" ht="15.75" hidden="false" customHeight="true" outlineLevel="0" collapsed="false">
      <c r="A91" s="45" t="s">
        <v>282</v>
      </c>
      <c r="B91" s="22" t="s">
        <v>283</v>
      </c>
      <c r="C91" s="23" t="s">
        <v>284</v>
      </c>
      <c r="D91" s="14"/>
      <c r="E91" s="57"/>
    </row>
    <row r="92" customFormat="false" ht="15.75" hidden="false" customHeight="true" outlineLevel="0" collapsed="false">
      <c r="A92" s="45" t="s">
        <v>285</v>
      </c>
      <c r="B92" s="22" t="s">
        <v>286</v>
      </c>
      <c r="C92" s="23" t="s">
        <v>287</v>
      </c>
      <c r="D92" s="9" t="str">
        <f aca="false">HYPERLINK("www.xal.cat/docs/protocol/P_PARTIC_ARBUCIES.pdf","Consulta")</f>
        <v>Consulta</v>
      </c>
      <c r="E92" s="57"/>
    </row>
    <row r="93" customFormat="false" ht="15.75" hidden="false" customHeight="true" outlineLevel="0" collapsed="false">
      <c r="A93" s="45" t="s">
        <v>288</v>
      </c>
      <c r="B93" s="22" t="s">
        <v>289</v>
      </c>
      <c r="C93" s="23" t="s">
        <v>290</v>
      </c>
      <c r="D93" s="9" t="str">
        <f aca="false">HYPERLINK("www.xal.cat/docs/protocol/RADIO_ARENYS.pdf","Consulta")</f>
        <v>Consulta</v>
      </c>
      <c r="E93" s="57"/>
    </row>
    <row r="94" customFormat="false" ht="15.75" hidden="false" customHeight="true" outlineLevel="0" collapsed="false">
      <c r="A94" s="45" t="s">
        <v>291</v>
      </c>
      <c r="B94" s="22" t="s">
        <v>292</v>
      </c>
      <c r="C94" s="23" t="s">
        <v>293</v>
      </c>
      <c r="D94" s="9" t="str">
        <f aca="false">HYPERLINK("www.xal.cat/docs/protocol/RADIO_ARENYS_DE_MUNT.pdf","Consulta")</f>
        <v>Consulta</v>
      </c>
      <c r="E94" s="57"/>
    </row>
    <row r="95" customFormat="false" ht="15.75" hidden="false" customHeight="true" outlineLevel="0" collapsed="false">
      <c r="A95" s="45" t="s">
        <v>294</v>
      </c>
      <c r="B95" s="46" t="s">
        <v>295</v>
      </c>
      <c r="C95" s="23" t="s">
        <v>296</v>
      </c>
      <c r="D95" s="9" t="str">
        <f aca="false">HYPERLINK("www.xal.cat/docs/protocol/RADIO_BANYERES.pdf","Consulta")</f>
        <v>Consulta</v>
      </c>
      <c r="E95" s="57"/>
    </row>
    <row r="96" customFormat="false" ht="15.75" hidden="false" customHeight="true" outlineLevel="0" collapsed="false">
      <c r="A96" s="45" t="s">
        <v>297</v>
      </c>
      <c r="B96" s="46" t="s">
        <v>298</v>
      </c>
      <c r="C96" s="23" t="s">
        <v>299</v>
      </c>
      <c r="D96" s="9" t="str">
        <f aca="false">HYPERLINK("www.xal.cat/docs/protocol/RADIO_BARBERA.pdf","Consulta")</f>
        <v>Consulta</v>
      </c>
      <c r="E96" s="57"/>
    </row>
    <row r="97" customFormat="false" ht="15.75" hidden="false" customHeight="true" outlineLevel="0" collapsed="false">
      <c r="A97" s="45" t="s">
        <v>300</v>
      </c>
      <c r="B97" s="46" t="s">
        <v>301</v>
      </c>
      <c r="C97" s="23" t="s">
        <v>302</v>
      </c>
      <c r="D97" s="9" t="str">
        <f aca="false">HYPERLINK("www.xal.cat/docs/protocol/RADIO_BATEA.pdf","Consulta")</f>
        <v>Consulta</v>
      </c>
      <c r="E97" s="57"/>
    </row>
    <row r="98" customFormat="false" ht="15.75" hidden="false" customHeight="true" outlineLevel="0" collapsed="false">
      <c r="A98" s="45" t="s">
        <v>303</v>
      </c>
      <c r="B98" s="46" t="s">
        <v>304</v>
      </c>
      <c r="C98" s="23" t="s">
        <v>305</v>
      </c>
      <c r="D98" s="9" t="str">
        <f aca="false">HYPERLINK("www.xal.cat/docs/protocol/RADIO_BEGUES.pdf","Consulta")</f>
        <v>Consulta</v>
      </c>
      <c r="E98" s="57"/>
    </row>
    <row r="99" customFormat="false" ht="15.75" hidden="false" customHeight="true" outlineLevel="0" collapsed="false">
      <c r="A99" s="45" t="s">
        <v>306</v>
      </c>
      <c r="B99" s="46" t="s">
        <v>307</v>
      </c>
      <c r="C99" s="23" t="s">
        <v>308</v>
      </c>
      <c r="D99" s="9" t="str">
        <f aca="false">HYPERLINK("www.xal.cat/docs/protocol/RADIO_BELLPUIG.pdf","Consulta")</f>
        <v>Consulta</v>
      </c>
      <c r="E99" s="57"/>
    </row>
    <row r="100" customFormat="false" ht="15.75" hidden="false" customHeight="true" outlineLevel="0" collapsed="false">
      <c r="A100" s="45" t="s">
        <v>309</v>
      </c>
      <c r="B100" s="46" t="s">
        <v>310</v>
      </c>
      <c r="C100" s="23" t="s">
        <v>311</v>
      </c>
      <c r="D100" s="9" t="str">
        <f aca="false">HYPERLINK("www.xal.cat/docs/protocol/RADIO_BONMATI.pdf","Consulta")</f>
        <v>Consulta</v>
      </c>
      <c r="E100" s="57"/>
    </row>
    <row r="101" customFormat="false" ht="15.75" hidden="false" customHeight="true" outlineLevel="0" collapsed="false">
      <c r="A101" s="45" t="s">
        <v>312</v>
      </c>
      <c r="B101" s="46" t="s">
        <v>313</v>
      </c>
      <c r="C101" s="23" t="s">
        <v>314</v>
      </c>
      <c r="D101" s="9" t="str">
        <f aca="false">HYPERLINK("www.xal.cat/docs/protocol/P_PARTIC_BREDA.pdf","Consulta")</f>
        <v>Consulta</v>
      </c>
      <c r="E101" s="57"/>
    </row>
    <row r="102" customFormat="false" ht="15.75" hidden="false" customHeight="true" outlineLevel="0" collapsed="false">
      <c r="A102" s="45" t="s">
        <v>315</v>
      </c>
      <c r="B102" s="51" t="s">
        <v>316</v>
      </c>
      <c r="C102" s="23" t="s">
        <v>317</v>
      </c>
      <c r="D102" s="9" t="str">
        <f aca="false">HYPERLINK("www.xal.cat/docs/protocol/RADIO_CALELLA.pdf","Consulta")</f>
        <v>Consulta</v>
      </c>
      <c r="E102" s="57"/>
    </row>
    <row r="103" customFormat="false" ht="15.75" hidden="false" customHeight="true" outlineLevel="0" collapsed="false">
      <c r="A103" s="45" t="s">
        <v>318</v>
      </c>
      <c r="B103" s="46" t="s">
        <v>319</v>
      </c>
      <c r="C103" s="15" t="s">
        <v>320</v>
      </c>
      <c r="D103" s="52"/>
      <c r="E103" s="57"/>
    </row>
    <row r="104" customFormat="false" ht="15.75" hidden="false" customHeight="true" outlineLevel="0" collapsed="false">
      <c r="A104" s="45" t="s">
        <v>321</v>
      </c>
      <c r="B104" s="46" t="s">
        <v>322</v>
      </c>
      <c r="C104" s="23" t="s">
        <v>323</v>
      </c>
      <c r="D104" s="9" t="str">
        <f aca="false">HYPERLINK("www.xal.cat/docs/protocol/RADIO_CAMPRODON.pdf","Consulta")</f>
        <v>Consulta</v>
      </c>
      <c r="E104" s="57"/>
    </row>
    <row r="105" customFormat="false" ht="15.75" hidden="false" customHeight="true" outlineLevel="0" collapsed="false">
      <c r="A105" s="45" t="s">
        <v>324</v>
      </c>
      <c r="B105" s="46" t="s">
        <v>325</v>
      </c>
      <c r="C105" s="23" t="s">
        <v>326</v>
      </c>
      <c r="D105" s="9" t="str">
        <f aca="false">HYPERLINK("www.xal.cat/docs/protocol/RADIO_CANET.pdf","Consulta")</f>
        <v>Consulta</v>
      </c>
      <c r="E105" s="57"/>
    </row>
    <row r="106" customFormat="false" ht="15.75" hidden="false" customHeight="true" outlineLevel="0" collapsed="false">
      <c r="A106" s="58" t="s">
        <v>595</v>
      </c>
      <c r="B106" s="46" t="s">
        <v>202</v>
      </c>
      <c r="C106" s="23" t="s">
        <v>203</v>
      </c>
      <c r="D106" s="40"/>
      <c r="E106" s="57"/>
    </row>
    <row r="107" customFormat="false" ht="15.75" hidden="false" customHeight="true" outlineLevel="0" collapsed="false">
      <c r="A107" s="45" t="s">
        <v>327</v>
      </c>
      <c r="B107" s="46" t="s">
        <v>328</v>
      </c>
      <c r="C107" s="23" t="s">
        <v>329</v>
      </c>
      <c r="D107" s="9" t="str">
        <f aca="false">HYPERLINK("www.xal.cat/docs/protocol/RADIO_CAP_DE_CREUS.pdf","Consulta")</f>
        <v>Consulta</v>
      </c>
      <c r="E107" s="57"/>
    </row>
    <row r="108" customFormat="false" ht="15.75" hidden="false" customHeight="true" outlineLevel="0" collapsed="false">
      <c r="A108" s="45" t="s">
        <v>330</v>
      </c>
      <c r="B108" s="7" t="s">
        <v>127</v>
      </c>
      <c r="C108" s="23" t="s">
        <v>128</v>
      </c>
      <c r="D108" s="9" t="str">
        <f aca="false">HYPERLINK("www.xal.cat/docs/protocol/RTV_CARDEDEU.pdf","Consulta")</f>
        <v>Consulta</v>
      </c>
      <c r="E108" s="57"/>
    </row>
    <row r="109" customFormat="false" ht="15.75" hidden="false" customHeight="true" outlineLevel="0" collapsed="false">
      <c r="A109" s="45" t="s">
        <v>331</v>
      </c>
      <c r="B109" s="46" t="s">
        <v>332</v>
      </c>
      <c r="C109" s="23" t="s">
        <v>333</v>
      </c>
      <c r="D109" s="9" t="str">
        <f aca="false">HYPERLINK("www.xal.cat/docs/protocol/RADIO_CASTELLAR.pdf","Consulta")</f>
        <v>Consulta</v>
      </c>
      <c r="E109" s="57"/>
    </row>
    <row r="110" customFormat="false" ht="15.75" hidden="false" customHeight="true" outlineLevel="0" collapsed="false">
      <c r="A110" s="45" t="s">
        <v>334</v>
      </c>
      <c r="B110" s="46" t="s">
        <v>335</v>
      </c>
      <c r="C110" s="23" t="s">
        <v>336</v>
      </c>
      <c r="D110" s="14"/>
      <c r="E110" s="57"/>
    </row>
    <row r="111" customFormat="false" ht="15.75" hidden="false" customHeight="true" outlineLevel="0" collapsed="false">
      <c r="A111" s="45" t="s">
        <v>337</v>
      </c>
      <c r="B111" s="46" t="s">
        <v>338</v>
      </c>
      <c r="C111" s="23" t="s">
        <v>339</v>
      </c>
      <c r="D111" s="9" t="str">
        <f aca="false">HYPERLINK("www.xal.cat/docs/protocol/RADIO_CELRA.pdf","Consulta")</f>
        <v>Consulta</v>
      </c>
      <c r="E111" s="57"/>
    </row>
    <row r="112" customFormat="false" ht="15.75" hidden="false" customHeight="true" outlineLevel="0" collapsed="false">
      <c r="A112" s="45" t="s">
        <v>340</v>
      </c>
      <c r="B112" s="46" t="s">
        <v>341</v>
      </c>
      <c r="C112" s="23" t="s">
        <v>342</v>
      </c>
      <c r="D112" s="9" t="str">
        <f aca="false">HYPERLINK("www.xal.cat/docs/protocol/RADIO_CERVELLO.pdf","Consulta")</f>
        <v>Consulta</v>
      </c>
      <c r="E112" s="57"/>
    </row>
    <row r="113" customFormat="false" ht="15.75" hidden="false" customHeight="true" outlineLevel="0" collapsed="false">
      <c r="A113" s="45" t="s">
        <v>343</v>
      </c>
      <c r="B113" s="22" t="s">
        <v>344</v>
      </c>
      <c r="C113" s="23" t="s">
        <v>109</v>
      </c>
      <c r="D113" s="9" t="str">
        <f aca="false">HYPERLINK("www.xal.cat/docs/protocol/TELEB_TELEVISIO_DE_BADALONA.pdf","Consulta")</f>
        <v>Consulta</v>
      </c>
      <c r="E113" s="57"/>
    </row>
    <row r="114" customFormat="false" ht="15.75" hidden="false" customHeight="true" outlineLevel="0" collapsed="false">
      <c r="A114" s="45" t="s">
        <v>345</v>
      </c>
      <c r="B114" s="46" t="s">
        <v>346</v>
      </c>
      <c r="C114" s="23" t="s">
        <v>347</v>
      </c>
      <c r="D114" s="9" t="str">
        <f aca="false">HYPERLINK("www.xal.cat/docs/protocol/RADIO_CIUTAT_DE_TARRAGONA.pdf","Consulta")</f>
        <v>Consulta</v>
      </c>
      <c r="E114" s="57"/>
    </row>
    <row r="115" customFormat="false" ht="15.75" hidden="false" customHeight="true" outlineLevel="0" collapsed="false">
      <c r="A115" s="45" t="s">
        <v>351</v>
      </c>
      <c r="B115" s="46" t="s">
        <v>352</v>
      </c>
      <c r="C115" s="23" t="s">
        <v>353</v>
      </c>
      <c r="D115" s="9" t="str">
        <f aca="false">HYPERLINK("www.xal.cat/docs/protocol/RADIO_CORBERA.pdf","Consulta")</f>
        <v>Consulta</v>
      </c>
      <c r="E115" s="57"/>
    </row>
    <row r="116" customFormat="false" ht="15.75" hidden="false" customHeight="true" outlineLevel="0" collapsed="false">
      <c r="A116" s="45" t="s">
        <v>354</v>
      </c>
      <c r="B116" s="46" t="s">
        <v>355</v>
      </c>
      <c r="C116" s="23" t="s">
        <v>356</v>
      </c>
      <c r="D116" s="14"/>
      <c r="E116" s="57"/>
    </row>
    <row r="117" customFormat="false" ht="15.75" hidden="false" customHeight="true" outlineLevel="0" collapsed="false">
      <c r="A117" s="45" t="s">
        <v>357</v>
      </c>
      <c r="B117" s="22" t="s">
        <v>596</v>
      </c>
      <c r="C117" s="23" t="s">
        <v>359</v>
      </c>
      <c r="D117" s="9" t="str">
        <f aca="false">HYPERLINK("www.xal.cat/docs/protocol/P_PARTIC_DELTEBRE.pdf","Consulta")</f>
        <v>Consulta</v>
      </c>
      <c r="E117" s="57"/>
    </row>
    <row r="118" customFormat="false" ht="15.75" hidden="false" customHeight="true" outlineLevel="0" collapsed="false">
      <c r="A118" s="45" t="s">
        <v>360</v>
      </c>
      <c r="B118" s="22" t="s">
        <v>361</v>
      </c>
      <c r="C118" s="23" t="s">
        <v>147</v>
      </c>
      <c r="D118" s="9" t="str">
        <f aca="false">HYPERLINK("www.xal.cat/docs/protocol/TVEV_EL_VENDRELL.pdf","Consulta")</f>
        <v>Consulta</v>
      </c>
      <c r="E118" s="57"/>
    </row>
    <row r="119" customFormat="false" ht="15.75" hidden="false" customHeight="true" outlineLevel="0" collapsed="false">
      <c r="A119" s="45" t="s">
        <v>362</v>
      </c>
      <c r="B119" s="46" t="s">
        <v>363</v>
      </c>
      <c r="C119" s="23" t="s">
        <v>364</v>
      </c>
      <c r="D119" s="9" t="str">
        <f aca="false">HYPERLINK("www.xal.cat/docs/protocol/RADIO_FALSET.pdf","Consulta")</f>
        <v>Consulta</v>
      </c>
      <c r="E119" s="57"/>
    </row>
    <row r="120" customFormat="false" ht="15.75" hidden="false" customHeight="true" outlineLevel="0" collapsed="false">
      <c r="A120" s="45" t="s">
        <v>365</v>
      </c>
      <c r="B120" s="46" t="s">
        <v>366</v>
      </c>
      <c r="C120" s="23" t="s">
        <v>367</v>
      </c>
      <c r="D120" s="9" t="str">
        <f aca="false">HYPERLINK("www.xal.cat/docs/protocol/RADIO_GRANOLLERS.pdf","Consulta")</f>
        <v>Consulta</v>
      </c>
      <c r="E120" s="57"/>
    </row>
    <row r="121" customFormat="false" ht="15.75" hidden="false" customHeight="true" outlineLevel="0" collapsed="false">
      <c r="A121" s="45" t="s">
        <v>368</v>
      </c>
      <c r="B121" s="46" t="s">
        <v>369</v>
      </c>
      <c r="C121" s="23" t="s">
        <v>370</v>
      </c>
      <c r="D121" s="9" t="str">
        <f aca="false">HYPERLINK("www.xal.cat/docs/protocol/RADIO_JUVENTUT.pdf","Consulta")</f>
        <v>Consulta</v>
      </c>
      <c r="E121" s="57"/>
    </row>
    <row r="122" customFormat="false" ht="15.75" hidden="false" customHeight="true" outlineLevel="0" collapsed="false">
      <c r="A122" s="45" t="s">
        <v>371</v>
      </c>
      <c r="B122" s="22" t="s">
        <v>21</v>
      </c>
      <c r="C122" s="23" t="s">
        <v>22</v>
      </c>
      <c r="D122" s="9" t="str">
        <f aca="false">HYPERLINK("www.xal.cat/docs/protocol/CANAL_CAMP.pdf","Consulta")</f>
        <v>Consulta</v>
      </c>
      <c r="E122" s="57"/>
    </row>
    <row r="123" customFormat="false" ht="15.75" hidden="false" customHeight="true" outlineLevel="0" collapsed="false">
      <c r="A123" s="45" t="s">
        <v>597</v>
      </c>
      <c r="B123" s="46" t="s">
        <v>373</v>
      </c>
      <c r="C123" s="23" t="s">
        <v>374</v>
      </c>
      <c r="D123" s="9" t="str">
        <f aca="false">HYPERLINK("www.xal.cat/docs/protocol/RADIO_LA_VALL.pdf","Consulta")</f>
        <v>Consulta</v>
      </c>
      <c r="E123" s="57"/>
    </row>
    <row r="124" customFormat="false" ht="15.75" hidden="false" customHeight="true" outlineLevel="0" collapsed="false">
      <c r="A124" s="45" t="s">
        <v>375</v>
      </c>
      <c r="B124" s="46" t="s">
        <v>376</v>
      </c>
      <c r="C124" s="23" t="s">
        <v>377</v>
      </c>
      <c r="D124" s="14"/>
      <c r="E124" s="57"/>
    </row>
    <row r="125" customFormat="false" ht="15.75" hidden="false" customHeight="true" outlineLevel="0" collapsed="false">
      <c r="A125" s="45" t="s">
        <v>378</v>
      </c>
      <c r="B125" s="46" t="s">
        <v>379</v>
      </c>
      <c r="C125" s="23" t="s">
        <v>380</v>
      </c>
      <c r="D125" s="9" t="str">
        <f aca="false">HYPERLINK("www.xal.cat/docs/protocol/RADIO_LES_PLANES.pdf","Consulta")</f>
        <v>Consulta</v>
      </c>
      <c r="E125" s="57"/>
    </row>
    <row r="126" customFormat="false" ht="15.75" hidden="false" customHeight="true" outlineLevel="0" collapsed="false">
      <c r="A126" s="45" t="s">
        <v>381</v>
      </c>
      <c r="B126" s="22" t="s">
        <v>24</v>
      </c>
      <c r="C126" s="23" t="s">
        <v>25</v>
      </c>
      <c r="D126" s="9" t="str">
        <f aca="false">HYPERLINK("www.xal.cat/docs/protocol/CANAL_10_EMPORDA.pdf","Consulta")</f>
        <v>Consulta</v>
      </c>
      <c r="E126" s="57"/>
    </row>
    <row r="127" customFormat="false" ht="15.75" hidden="false" customHeight="true" outlineLevel="0" collapsed="false">
      <c r="A127" s="45" t="s">
        <v>382</v>
      </c>
      <c r="B127" s="7" t="s">
        <v>149</v>
      </c>
      <c r="C127" s="23" t="s">
        <v>383</v>
      </c>
      <c r="D127" s="9" t="str">
        <f aca="false">HYPERLINK("www.xal.cat/docs/protocol/TV_VANDELLOS.pdf","Consulta")</f>
        <v>Consulta</v>
      </c>
      <c r="E127" s="57"/>
    </row>
    <row r="128" customFormat="false" ht="15.75" hidden="false" customHeight="true" outlineLevel="0" collapsed="false">
      <c r="A128" s="45" t="s">
        <v>384</v>
      </c>
      <c r="B128" s="46" t="s">
        <v>385</v>
      </c>
      <c r="C128" s="23" t="s">
        <v>386</v>
      </c>
      <c r="D128" s="9" t="str">
        <f aca="false">HYPERLINK("www.xal.cat/docs/protocol/P_PARTIC_LLANCA.pdf","Consulta")</f>
        <v>Consulta</v>
      </c>
      <c r="E128" s="57"/>
    </row>
    <row r="129" customFormat="false" ht="15.75" hidden="false" customHeight="true" outlineLevel="0" collapsed="false">
      <c r="A129" s="45" t="s">
        <v>387</v>
      </c>
      <c r="B129" s="46" t="s">
        <v>388</v>
      </c>
      <c r="C129" s="23" t="s">
        <v>389</v>
      </c>
      <c r="D129" s="9" t="str">
        <f aca="false">HYPERLINK("www.xal.cat/docs/protocol/RADIO_LLAVANERES.pdf","Consulta")</f>
        <v>Consulta</v>
      </c>
      <c r="E129" s="57"/>
    </row>
    <row r="130" customFormat="false" ht="15.75" hidden="false" customHeight="true" outlineLevel="0" collapsed="false">
      <c r="A130" s="45" t="s">
        <v>390</v>
      </c>
      <c r="B130" s="46" t="s">
        <v>391</v>
      </c>
      <c r="C130" s="23" t="s">
        <v>392</v>
      </c>
      <c r="D130" s="9" t="str">
        <f aca="false">HYPERLINK("www.xal.cat/docs/protocol/RADIO_MANLLEU.pdf","Consulta")</f>
        <v>Consulta</v>
      </c>
      <c r="E130" s="57"/>
    </row>
    <row r="131" customFormat="false" ht="15.75" hidden="false" customHeight="true" outlineLevel="0" collapsed="false">
      <c r="A131" s="45" t="s">
        <v>393</v>
      </c>
      <c r="B131" s="22" t="s">
        <v>77</v>
      </c>
      <c r="C131" s="23" t="s">
        <v>394</v>
      </c>
      <c r="D131" s="9" t="str">
        <f aca="false">HYPERLINK("www.xal.cat/docs/protocol/RADIO_MARICEL.pdf","Consulta")</f>
        <v>Consulta</v>
      </c>
      <c r="E131" s="57"/>
    </row>
    <row r="132" customFormat="false" ht="15.75" hidden="false" customHeight="true" outlineLevel="0" collapsed="false">
      <c r="A132" s="45" t="s">
        <v>395</v>
      </c>
      <c r="B132" s="46" t="s">
        <v>396</v>
      </c>
      <c r="C132" s="23" t="s">
        <v>397</v>
      </c>
      <c r="D132" s="9" t="str">
        <f aca="false">HYPERLINK("www.xal.cat/docs/protocol/RADIO_MARTORELL.pdf","Consulta")</f>
        <v>Consulta</v>
      </c>
      <c r="E132" s="57"/>
    </row>
    <row r="133" customFormat="false" ht="15.75" hidden="false" customHeight="true" outlineLevel="0" collapsed="false">
      <c r="A133" s="45" t="s">
        <v>398</v>
      </c>
      <c r="B133" s="46" t="s">
        <v>399</v>
      </c>
      <c r="C133" s="23" t="s">
        <v>400</v>
      </c>
      <c r="D133" s="9" t="str">
        <f aca="false">HYPERLINK("www.xal.cat/docs/protocol/RADIO_MASQUEFA.pdf","Consulta")</f>
        <v>Consulta</v>
      </c>
      <c r="E133" s="57"/>
    </row>
    <row r="134" customFormat="false" ht="15.75" hidden="false" customHeight="true" outlineLevel="0" collapsed="false">
      <c r="A134" s="45" t="s">
        <v>401</v>
      </c>
      <c r="B134" s="22" t="s">
        <v>402</v>
      </c>
      <c r="C134" s="23" t="s">
        <v>403</v>
      </c>
      <c r="D134" s="14"/>
      <c r="E134" s="57"/>
    </row>
    <row r="135" customFormat="false" ht="15.75" hidden="false" customHeight="true" outlineLevel="0" collapsed="false">
      <c r="A135" s="45" t="s">
        <v>404</v>
      </c>
      <c r="B135" s="7" t="s">
        <v>405</v>
      </c>
      <c r="C135" s="23" t="s">
        <v>406</v>
      </c>
      <c r="D135" s="14"/>
      <c r="E135" s="57"/>
    </row>
    <row r="136" customFormat="false" ht="15.75" hidden="false" customHeight="true" outlineLevel="0" collapsed="false">
      <c r="A136" s="45" t="s">
        <v>407</v>
      </c>
      <c r="B136" s="46" t="s">
        <v>408</v>
      </c>
      <c r="C136" s="23" t="s">
        <v>409</v>
      </c>
      <c r="D136" s="9" t="str">
        <f aca="false">HYPERLINK("www.xal.cat/docs/protocol/RADIO_MOLLET.pdf","Consulta")</f>
        <v>Consulta</v>
      </c>
      <c r="E136" s="57"/>
    </row>
    <row r="137" customFormat="false" ht="15.75" hidden="false" customHeight="true" outlineLevel="0" collapsed="false">
      <c r="A137" s="45" t="s">
        <v>410</v>
      </c>
      <c r="B137" s="46" t="s">
        <v>411</v>
      </c>
      <c r="C137" s="23" t="s">
        <v>412</v>
      </c>
      <c r="D137" s="9" t="str">
        <f aca="false">HYPERLINK("www.xal.cat/docs/protocol/RADIO_MONTBLANC.pdf","Consulta")</f>
        <v>Consulta</v>
      </c>
      <c r="E137" s="57"/>
    </row>
    <row r="138" customFormat="false" ht="15.75" hidden="false" customHeight="true" outlineLevel="0" collapsed="false">
      <c r="A138" s="45" t="s">
        <v>413</v>
      </c>
      <c r="B138" s="46" t="s">
        <v>414</v>
      </c>
      <c r="C138" s="23" t="s">
        <v>415</v>
      </c>
      <c r="D138" s="9" t="str">
        <f aca="false">HYPERLINK("www.xal.cat/docs/protocol/P_PARTIC_MONTESQUIU.pdf","Consulta")</f>
        <v>Consulta</v>
      </c>
      <c r="E138" s="57"/>
    </row>
    <row r="139" customFormat="false" ht="15.75" hidden="false" customHeight="true" outlineLevel="0" collapsed="false">
      <c r="A139" s="45" t="s">
        <v>416</v>
      </c>
      <c r="B139" s="46" t="s">
        <v>417</v>
      </c>
      <c r="C139" s="23" t="s">
        <v>418</v>
      </c>
      <c r="D139" s="9" t="str">
        <f aca="false">HYPERLINK("www.xal.cat/docs/protocol/RADIO_MONTGRI.pdf","Consulta")</f>
        <v>Consulta</v>
      </c>
      <c r="E139" s="57"/>
    </row>
    <row r="140" customFormat="false" ht="15.75" hidden="false" customHeight="true" outlineLevel="0" collapsed="false">
      <c r="A140" s="45" t="s">
        <v>419</v>
      </c>
      <c r="B140" s="46" t="s">
        <v>420</v>
      </c>
      <c r="C140" s="23" t="s">
        <v>421</v>
      </c>
      <c r="D140" s="9" t="str">
        <f aca="false">HYPERLINK("www.xal.cat/docs/protocol/P_PARTIC_MONTORNES.pdf","Consulta")</f>
        <v>Consulta</v>
      </c>
      <c r="E140" s="57"/>
    </row>
    <row r="141" customFormat="false" ht="15.75" hidden="false" customHeight="true" outlineLevel="0" collapsed="false">
      <c r="A141" s="45" t="s">
        <v>422</v>
      </c>
      <c r="B141" s="46" t="s">
        <v>423</v>
      </c>
      <c r="C141" s="23" t="s">
        <v>424</v>
      </c>
      <c r="D141" s="9" t="str">
        <f aca="false">HYPERLINK("www.xal.cat/docs/protocol/P_PARTIC_MORA_LA_NOVA.pdf","Consulta")</f>
        <v>Consulta</v>
      </c>
      <c r="E141" s="57"/>
    </row>
    <row r="142" customFormat="false" ht="15.75" hidden="false" customHeight="true" outlineLevel="0" collapsed="false">
      <c r="A142" s="45" t="s">
        <v>425</v>
      </c>
      <c r="B142" s="46" t="s">
        <v>426</v>
      </c>
      <c r="C142" s="23" t="s">
        <v>427</v>
      </c>
      <c r="D142" s="14"/>
      <c r="E142" s="57"/>
    </row>
    <row r="143" customFormat="false" ht="15.75" hidden="false" customHeight="true" outlineLevel="0" collapsed="false">
      <c r="A143" s="45" t="s">
        <v>431</v>
      </c>
      <c r="B143" s="22" t="s">
        <v>432</v>
      </c>
      <c r="C143" s="23" t="s">
        <v>433</v>
      </c>
      <c r="D143" s="9" t="str">
        <f aca="false">HYPERLINK("www.xal.cat/docs/protocol/CANAL_TERRASSA_VALLES.pdf","Consulta")</f>
        <v>Consulta</v>
      </c>
      <c r="E143" s="57"/>
    </row>
    <row r="144" customFormat="false" ht="15.75" hidden="false" customHeight="true" outlineLevel="0" collapsed="false">
      <c r="A144" s="45" t="s">
        <v>434</v>
      </c>
      <c r="B144" s="46" t="s">
        <v>6</v>
      </c>
      <c r="C144" s="23" t="s">
        <v>7</v>
      </c>
      <c r="D144" s="9" t="str">
        <f aca="false">HYPERLINK("www.xal.cat/docs/protocol/ATV_ANDORRA_TV.pdf","Consulta")</f>
        <v>Consulta</v>
      </c>
      <c r="E144" s="57"/>
    </row>
    <row r="145" customFormat="false" ht="15.75" hidden="false" customHeight="true" outlineLevel="0" collapsed="false">
      <c r="A145" s="45" t="s">
        <v>435</v>
      </c>
      <c r="B145" s="46" t="s">
        <v>436</v>
      </c>
      <c r="C145" s="23" t="s">
        <v>437</v>
      </c>
      <c r="D145" s="9" t="str">
        <f aca="false">HYPERLINK("www.xal.cat/docs/protocol/RADIO_PALAFOLLS.pdf","Consulta")</f>
        <v>Consulta</v>
      </c>
      <c r="E145" s="57"/>
    </row>
    <row r="146" customFormat="false" ht="15.75" hidden="false" customHeight="true" outlineLevel="0" collapsed="false">
      <c r="A146" s="45" t="s">
        <v>438</v>
      </c>
      <c r="B146" s="46" t="s">
        <v>439</v>
      </c>
      <c r="C146" s="23" t="s">
        <v>440</v>
      </c>
      <c r="D146" s="9" t="str">
        <f aca="false">HYPERLINK("www.xal.cat/docs/protocol/RADIO_PALAMOS.pdf","Consulta")</f>
        <v>Consulta</v>
      </c>
      <c r="E146" s="57"/>
    </row>
    <row r="147" customFormat="false" ht="15.75" hidden="false" customHeight="true" outlineLevel="0" collapsed="false">
      <c r="A147" s="45" t="s">
        <v>441</v>
      </c>
      <c r="B147" s="46" t="s">
        <v>442</v>
      </c>
      <c r="C147" s="23" t="s">
        <v>443</v>
      </c>
      <c r="D147" s="14"/>
      <c r="E147" s="57"/>
    </row>
    <row r="148" customFormat="false" ht="15.75" hidden="false" customHeight="true" outlineLevel="0" collapsed="false">
      <c r="A148" s="45" t="s">
        <v>444</v>
      </c>
      <c r="B148" s="46" t="s">
        <v>445</v>
      </c>
      <c r="C148" s="23" t="s">
        <v>446</v>
      </c>
      <c r="D148" s="9" t="str">
        <f aca="false">HYPERLINK("www.xal.cat/docs/protocol/P_PARTICULAR_PINEDA.pdf","Consulta")</f>
        <v>Consulta</v>
      </c>
      <c r="E148" s="57"/>
    </row>
    <row r="149" customFormat="false" ht="15.75" hidden="false" customHeight="true" outlineLevel="0" collapsed="false">
      <c r="A149" s="45" t="s">
        <v>447</v>
      </c>
      <c r="B149" s="46" t="s">
        <v>448</v>
      </c>
      <c r="C149" s="23" t="s">
        <v>449</v>
      </c>
      <c r="D149" s="9" t="str">
        <f aca="false">HYPERLINK("www.xal.cat/docs/protocol/RADIO_PISTA.pdf","Consulta")</f>
        <v>Consulta</v>
      </c>
      <c r="E149" s="57"/>
    </row>
    <row r="150" customFormat="false" ht="15.75" hidden="false" customHeight="true" outlineLevel="0" collapsed="false">
      <c r="A150" s="45" t="s">
        <v>450</v>
      </c>
      <c r="B150" s="46" t="s">
        <v>451</v>
      </c>
      <c r="C150" s="23" t="s">
        <v>452</v>
      </c>
      <c r="D150" s="9" t="str">
        <f aca="false">HYPERLINK("www.xal.cat/docs/protocol/P_PARTIC_MOLLERUSA_LERINFORM.pdf","Consulta")</f>
        <v>Consulta</v>
      </c>
      <c r="E150" s="57"/>
    </row>
    <row r="151" customFormat="false" ht="15.75" hidden="false" customHeight="true" outlineLevel="0" collapsed="false">
      <c r="A151" s="45" t="s">
        <v>598</v>
      </c>
      <c r="B151" s="46" t="s">
        <v>274</v>
      </c>
      <c r="C151" s="23" t="s">
        <v>275</v>
      </c>
      <c r="D151" s="9" t="str">
        <f aca="false">HYPERLINK("www.xal.cat/docs/protocol/RADIO_PREMIA_DE_MAR.pdf","Consulta")</f>
        <v>Consulta</v>
      </c>
      <c r="E151" s="57"/>
    </row>
    <row r="152" customFormat="false" ht="15.75" hidden="false" customHeight="true" outlineLevel="0" collapsed="false">
      <c r="A152" s="45" t="s">
        <v>453</v>
      </c>
      <c r="B152" s="46" t="s">
        <v>454</v>
      </c>
      <c r="C152" s="23" t="s">
        <v>455</v>
      </c>
      <c r="D152" s="9" t="str">
        <f aca="false">HYPERLINK("www.xal.cat/docs/protocol/P_PARTIC_PUIG_REIG.pdf","Consulta")</f>
        <v>Consulta</v>
      </c>
      <c r="E152" s="57"/>
    </row>
    <row r="153" customFormat="false" ht="15.75" hidden="false" customHeight="true" outlineLevel="0" collapsed="false">
      <c r="A153" s="45" t="s">
        <v>456</v>
      </c>
      <c r="B153" s="46" t="s">
        <v>457</v>
      </c>
      <c r="C153" s="23" t="s">
        <v>458</v>
      </c>
      <c r="D153" s="9" t="str">
        <f aca="false">HYPERLINK("www.xal.cat/docs/protocol/P_PARTIC_RADIO_RAPITA.pdf","Consulta")</f>
        <v>Consulta</v>
      </c>
      <c r="E153" s="57"/>
    </row>
    <row r="154" customFormat="false" ht="15.75" hidden="false" customHeight="true" outlineLevel="0" collapsed="false">
      <c r="A154" s="45" t="s">
        <v>459</v>
      </c>
      <c r="B154" s="46" t="s">
        <v>460</v>
      </c>
      <c r="C154" s="23" t="s">
        <v>461</v>
      </c>
      <c r="D154" s="14"/>
      <c r="E154" s="57"/>
    </row>
    <row r="155" customFormat="false" ht="15.75" hidden="false" customHeight="true" outlineLevel="0" collapsed="false">
      <c r="A155" s="45" t="s">
        <v>462</v>
      </c>
      <c r="B155" s="46" t="s">
        <v>463</v>
      </c>
      <c r="C155" s="23" t="s">
        <v>464</v>
      </c>
      <c r="D155" s="9" t="str">
        <f aca="false">HYPERLINK("www.xal.cat/docs/protocol/RADIO_ROSELLO.pdf","Consulta")</f>
        <v>Consulta</v>
      </c>
      <c r="E155" s="57"/>
    </row>
    <row r="156" customFormat="false" ht="15.75" hidden="false" customHeight="true" outlineLevel="0" collapsed="false">
      <c r="A156" s="45" t="s">
        <v>465</v>
      </c>
      <c r="B156" s="46" t="s">
        <v>466</v>
      </c>
      <c r="C156" s="23" t="s">
        <v>467</v>
      </c>
      <c r="D156" s="9" t="str">
        <f aca="false">HYPERLINK("www.xal.cat/docs/protocol/RADIO_SABADELL.pdf","Consulta")</f>
        <v>Consulta</v>
      </c>
      <c r="E156" s="57"/>
    </row>
    <row r="157" customFormat="false" ht="15.75" hidden="false" customHeight="true" outlineLevel="0" collapsed="false">
      <c r="A157" s="45" t="s">
        <v>468</v>
      </c>
      <c r="B157" s="46" t="s">
        <v>469</v>
      </c>
      <c r="C157" s="23" t="s">
        <v>470</v>
      </c>
      <c r="D157" s="9" t="str">
        <f aca="false">HYPERLINK("www.xal.cat/docs/protocol/RADIO_SALLENT.pdf","Consulta")</f>
        <v>Consulta</v>
      </c>
      <c r="E157" s="57"/>
    </row>
    <row r="158" customFormat="false" ht="15.75" hidden="false" customHeight="true" outlineLevel="0" collapsed="false">
      <c r="A158" s="45" t="s">
        <v>471</v>
      </c>
      <c r="B158" s="46" t="s">
        <v>472</v>
      </c>
      <c r="C158" s="23" t="s">
        <v>473</v>
      </c>
      <c r="D158" s="9" t="str">
        <f aca="false">HYPERLINK("www.xal.cat/docs/protocol/RADIO_ST_ANDREU.pdf","Consulta")</f>
        <v>Consulta</v>
      </c>
      <c r="E158" s="57"/>
    </row>
    <row r="159" customFormat="false" ht="15.75" hidden="false" customHeight="true" outlineLevel="0" collapsed="false">
      <c r="A159" s="45" t="s">
        <v>474</v>
      </c>
      <c r="B159" s="46" t="s">
        <v>475</v>
      </c>
      <c r="C159" s="23" t="s">
        <v>476</v>
      </c>
      <c r="D159" s="14"/>
      <c r="E159" s="57"/>
    </row>
    <row r="160" customFormat="false" ht="15.75" hidden="false" customHeight="true" outlineLevel="0" collapsed="false">
      <c r="A160" s="45" t="s">
        <v>477</v>
      </c>
      <c r="B160" s="22" t="s">
        <v>133</v>
      </c>
      <c r="C160" s="23" t="s">
        <v>134</v>
      </c>
      <c r="D160" s="9" t="str">
        <f aca="false">HYPERLINK("www.xal.cat/docs/protocol/TV10_ST_ESTEVE.pdf","Consulta")</f>
        <v>Consulta</v>
      </c>
      <c r="E160" s="57"/>
    </row>
    <row r="161" customFormat="false" ht="15.75" hidden="false" customHeight="true" outlineLevel="0" collapsed="false">
      <c r="A161" s="45" t="s">
        <v>478</v>
      </c>
      <c r="B161" s="46" t="s">
        <v>479</v>
      </c>
      <c r="C161" s="23" t="s">
        <v>480</v>
      </c>
      <c r="D161" s="9" t="str">
        <f aca="false">HYPERLINK("www.xal.cat/docs/protocol/RADIO_ST_FELIU.pdf","Consulta")</f>
        <v>Consulta</v>
      </c>
      <c r="E161" s="57"/>
    </row>
    <row r="162" customFormat="false" ht="15.75" hidden="false" customHeight="true" outlineLevel="0" collapsed="false">
      <c r="A162" s="45" t="s">
        <v>481</v>
      </c>
      <c r="B162" s="46" t="s">
        <v>482</v>
      </c>
      <c r="C162" s="23" t="s">
        <v>483</v>
      </c>
      <c r="D162" s="9" t="str">
        <f aca="false">HYPERLINK("www.xal.cat/docs/protocol/RADIO_ST_FRUITOS.pdf","Consulta")</f>
        <v>Consulta</v>
      </c>
      <c r="E162" s="57"/>
    </row>
    <row r="163" customFormat="false" ht="15.75" hidden="false" customHeight="true" outlineLevel="0" collapsed="false">
      <c r="A163" s="45" t="s">
        <v>484</v>
      </c>
      <c r="B163" s="46" t="s">
        <v>485</v>
      </c>
      <c r="C163" s="23" t="s">
        <v>486</v>
      </c>
      <c r="D163" s="9" t="str">
        <f aca="false">HYPERLINK("www.xal.cat/docs/protocol/P_PARTIC_St_Gregori.pdf","Consulta")</f>
        <v>Consulta</v>
      </c>
      <c r="E163" s="57"/>
    </row>
    <row r="164" customFormat="false" ht="15.75" hidden="false" customHeight="true" outlineLevel="0" collapsed="false">
      <c r="A164" s="45" t="s">
        <v>487</v>
      </c>
      <c r="B164" s="46" t="s">
        <v>488</v>
      </c>
      <c r="C164" s="23" t="s">
        <v>489</v>
      </c>
      <c r="D164" s="9" t="str">
        <f aca="false">HYPERLINK("www.xal.cat/docs/protocol/RADIO_ST_HILARI.pdf","Consulta")</f>
        <v>Consulta</v>
      </c>
      <c r="E164" s="57"/>
    </row>
    <row r="165" customFormat="false" ht="15.75" hidden="false" customHeight="true" outlineLevel="0" collapsed="false">
      <c r="A165" s="45" t="s">
        <v>490</v>
      </c>
      <c r="B165" s="46" t="s">
        <v>491</v>
      </c>
      <c r="C165" s="23" t="s">
        <v>492</v>
      </c>
      <c r="D165" s="9" t="str">
        <f aca="false">HYPERLINK("www.xal.cat/docs/protocol/RADIO_ST_JOAN.pdf","Consulta")</f>
        <v>Consulta</v>
      </c>
      <c r="E165" s="57"/>
    </row>
    <row r="166" customFormat="false" ht="15.75" hidden="false" customHeight="true" outlineLevel="0" collapsed="false">
      <c r="A166" s="45" t="s">
        <v>493</v>
      </c>
      <c r="B166" s="46" t="s">
        <v>494</v>
      </c>
      <c r="C166" s="23" t="s">
        <v>495</v>
      </c>
      <c r="D166" s="9" t="str">
        <f aca="false">HYPERLINK("www.xal.cat/docs/protocol/RADIO_ST_SADURNI.pdf","Consulta")</f>
        <v>Consulta</v>
      </c>
      <c r="E166" s="57"/>
    </row>
    <row r="167" customFormat="false" ht="15.75" hidden="false" customHeight="true" outlineLevel="0" collapsed="false">
      <c r="A167" s="45" t="s">
        <v>496</v>
      </c>
      <c r="B167" s="46" t="s">
        <v>497</v>
      </c>
      <c r="C167" s="23" t="s">
        <v>498</v>
      </c>
      <c r="D167" s="9" t="str">
        <f aca="false">HYPERLINK("www.xal.cat/docs/protocol/RADIO_ST_VICENC.pdf","Consulta")</f>
        <v>Consulta</v>
      </c>
      <c r="E167" s="57"/>
    </row>
    <row r="168" customFormat="false" ht="15.75" hidden="false" customHeight="true" outlineLevel="0" collapsed="false">
      <c r="A168" s="45" t="s">
        <v>499</v>
      </c>
      <c r="B168" s="46" t="s">
        <v>500</v>
      </c>
      <c r="C168" s="23" t="s">
        <v>501</v>
      </c>
      <c r="D168" s="9" t="str">
        <f aca="false">HYPERLINK("www.xal.cat/docs/protocol/RADIO_SANTPEDOR.pdf","Consulta")</f>
        <v>Consulta</v>
      </c>
      <c r="E168" s="57"/>
    </row>
    <row r="169" customFormat="false" ht="15.75" hidden="false" customHeight="true" outlineLevel="0" collapsed="false">
      <c r="A169" s="45" t="s">
        <v>502</v>
      </c>
      <c r="B169" s="46" t="s">
        <v>503</v>
      </c>
      <c r="C169" s="23" t="s">
        <v>504</v>
      </c>
      <c r="D169" s="9" t="str">
        <f aca="false">HYPERLINK("www.xal.cat/docs/protocol/RADIO_SANTVI.pdf","Consulta")</f>
        <v>Consulta</v>
      </c>
      <c r="E169" s="57"/>
    </row>
    <row r="170" customFormat="false" ht="15.75" hidden="false" customHeight="true" outlineLevel="0" collapsed="false">
      <c r="A170" s="45" t="s">
        <v>505</v>
      </c>
      <c r="B170" s="46" t="s">
        <v>506</v>
      </c>
      <c r="C170" s="23" t="s">
        <v>507</v>
      </c>
      <c r="D170" s="53"/>
      <c r="E170" s="57"/>
    </row>
    <row r="171" customFormat="false" ht="15.75" hidden="false" customHeight="true" outlineLevel="0" collapsed="false">
      <c r="A171" s="45" t="s">
        <v>511</v>
      </c>
      <c r="B171" s="46" t="s">
        <v>512</v>
      </c>
      <c r="C171" s="23" t="s">
        <v>513</v>
      </c>
      <c r="D171" s="9" t="str">
        <f aca="false">HYPERLINK("www.xal.cat/docs/protocol/RADIO_SILENCI.pdf","Consulta")</f>
        <v>Consulta</v>
      </c>
      <c r="E171" s="57"/>
    </row>
    <row r="172" customFormat="false" ht="15.75" hidden="false" customHeight="true" outlineLevel="0" collapsed="false">
      <c r="A172" s="45" t="s">
        <v>514</v>
      </c>
      <c r="B172" s="46" t="s">
        <v>515</v>
      </c>
      <c r="C172" s="23" t="s">
        <v>516</v>
      </c>
      <c r="D172" s="9" t="str">
        <f aca="false">HYPERLINK("www.xal.cat/docs/protocol/P_PARTIC_AGRAMUNT.pdf","Consulta")</f>
        <v>Consulta</v>
      </c>
      <c r="E172" s="57"/>
    </row>
    <row r="173" customFormat="false" ht="15.75" hidden="false" customHeight="true" outlineLevel="0" collapsed="false">
      <c r="A173" s="45" t="s">
        <v>517</v>
      </c>
      <c r="B173" s="46" t="s">
        <v>518</v>
      </c>
      <c r="C173" s="23" t="s">
        <v>519</v>
      </c>
      <c r="D173" s="9" t="str">
        <f aca="false">HYPERLINK("www.xal.cat/docs/protocol/P_PARTIC_TARADELL.pdf","Consulta")</f>
        <v>Consulta</v>
      </c>
      <c r="E173" s="57"/>
    </row>
    <row r="174" customFormat="false" ht="15.75" hidden="false" customHeight="true" outlineLevel="0" collapsed="false">
      <c r="A174" s="45" t="s">
        <v>520</v>
      </c>
      <c r="B174" s="46" t="s">
        <v>521</v>
      </c>
      <c r="C174" s="23" t="s">
        <v>522</v>
      </c>
      <c r="D174" s="9" t="str">
        <f aca="false">HYPERLINK("www.xal.cat/docs/protocol/RADIO_TARREGA.pdf","Consulta")</f>
        <v>Consulta</v>
      </c>
      <c r="E174" s="57"/>
    </row>
    <row r="175" customFormat="false" ht="15.75" hidden="false" customHeight="true" outlineLevel="0" collapsed="false">
      <c r="A175" s="45" t="s">
        <v>523</v>
      </c>
      <c r="B175" s="46" t="s">
        <v>524</v>
      </c>
      <c r="C175" s="23" t="s">
        <v>525</v>
      </c>
      <c r="D175" s="9" t="str">
        <f aca="false">HYPERLINK("www.xal.cat/docs/protocol/RADIO_TORDERA.pdf","Consulta")</f>
        <v>Consulta</v>
      </c>
      <c r="E175" s="57"/>
    </row>
    <row r="176" customFormat="false" ht="15.75" hidden="false" customHeight="true" outlineLevel="0" collapsed="false">
      <c r="A176" s="45" t="s">
        <v>526</v>
      </c>
      <c r="B176" s="46" t="s">
        <v>527</v>
      </c>
      <c r="C176" s="23" t="s">
        <v>528</v>
      </c>
      <c r="D176" s="9" t="str">
        <f aca="false">HYPERLINK("www.xal.cat/docs/protocol/RADIO_TORTOSA.pdf","Consulta")</f>
        <v>Consulta</v>
      </c>
      <c r="E176" s="57"/>
    </row>
    <row r="177" customFormat="false" ht="15.75" hidden="false" customHeight="true" outlineLevel="0" collapsed="false">
      <c r="A177" s="45" t="s">
        <v>529</v>
      </c>
      <c r="B177" s="46" t="s">
        <v>530</v>
      </c>
      <c r="C177" s="23" t="s">
        <v>531</v>
      </c>
      <c r="D177" s="9" t="str">
        <f aca="false">HYPERLINK("www.xal.cat/docs/protocol/RADIO_TOSSA.pdf","Consulta")</f>
        <v>Consulta</v>
      </c>
      <c r="E177" s="57"/>
    </row>
    <row r="178" customFormat="false" ht="15.75" hidden="false" customHeight="true" outlineLevel="0" collapsed="false">
      <c r="A178" s="45" t="s">
        <v>532</v>
      </c>
      <c r="B178" s="46" t="s">
        <v>533</v>
      </c>
      <c r="C178" s="23" t="s">
        <v>534</v>
      </c>
      <c r="D178" s="9" t="str">
        <f aca="false">HYPERLINK("www.xal.cat/docs/protocol/P_PARTIC_RADIO_TREMP.pdf","Consulta")</f>
        <v>Consulta</v>
      </c>
      <c r="E178" s="57"/>
    </row>
    <row r="179" customFormat="false" ht="15.75" hidden="false" customHeight="true" outlineLevel="0" collapsed="false">
      <c r="A179" s="45" t="s">
        <v>535</v>
      </c>
      <c r="B179" s="46" t="s">
        <v>536</v>
      </c>
      <c r="C179" s="23" t="s">
        <v>537</v>
      </c>
      <c r="D179" s="9" t="str">
        <f aca="false">HYPERLINK("www.xal.cat/docs/protocol/P_PARTIC_VALLROMANES.pdf","Consulta")</f>
        <v>Consulta</v>
      </c>
      <c r="E179" s="57"/>
    </row>
    <row r="180" customFormat="false" ht="15.75" hidden="false" customHeight="true" outlineLevel="0" collapsed="false">
      <c r="A180" s="45" t="s">
        <v>538</v>
      </c>
      <c r="B180" s="46" t="s">
        <v>539</v>
      </c>
      <c r="C180" s="23" t="s">
        <v>540</v>
      </c>
      <c r="D180" s="9" t="str">
        <f aca="false">HYPERLINK("www.xal.cat/docs/protocol/RADIO_VIC.pdf","Consulta")</f>
        <v>Consulta</v>
      </c>
      <c r="E180" s="57"/>
    </row>
    <row r="181" customFormat="false" ht="15.75" hidden="false" customHeight="true" outlineLevel="0" collapsed="false">
      <c r="A181" s="45" t="s">
        <v>541</v>
      </c>
      <c r="B181" s="22" t="s">
        <v>542</v>
      </c>
      <c r="C181" s="23" t="s">
        <v>543</v>
      </c>
      <c r="D181" s="14"/>
      <c r="E181" s="57"/>
    </row>
    <row r="182" customFormat="false" ht="15.75" hidden="false" customHeight="true" outlineLevel="0" collapsed="false">
      <c r="A182" s="45" t="s">
        <v>544</v>
      </c>
      <c r="B182" s="46" t="s">
        <v>545</v>
      </c>
      <c r="C182" s="23" t="s">
        <v>546</v>
      </c>
      <c r="D182" s="9" t="str">
        <f aca="false">HYPERLINK("http://www.xal.cat/docs/protocol/RADIO_VILAFANT.pdf","Consulta")</f>
        <v>Consulta</v>
      </c>
      <c r="E182" s="57"/>
    </row>
    <row r="183" customFormat="false" ht="15.75" hidden="false" customHeight="true" outlineLevel="0" collapsed="false">
      <c r="A183" s="45" t="s">
        <v>547</v>
      </c>
      <c r="B183" s="22" t="s">
        <v>548</v>
      </c>
      <c r="C183" s="23" t="s">
        <v>549</v>
      </c>
      <c r="D183" s="9" t="str">
        <f aca="false">HYPERLINK("www.xal.cat/docs/protocol/RADIO_VILA_SACRA.pdf","Consulta")</f>
        <v>Consulta</v>
      </c>
      <c r="E183" s="57"/>
    </row>
    <row r="184" customFormat="false" ht="15.75" hidden="false" customHeight="true" outlineLevel="0" collapsed="false">
      <c r="A184" s="45" t="s">
        <v>550</v>
      </c>
      <c r="B184" s="7" t="s">
        <v>551</v>
      </c>
      <c r="C184" s="23" t="s">
        <v>93</v>
      </c>
      <c r="D184" s="9" t="str">
        <f aca="false">HYPERLINK("www.xal.cat/docs/protocol/PENEDES_TV.pdf","Consulta")</f>
        <v>Consulta</v>
      </c>
      <c r="E184" s="57"/>
    </row>
    <row r="185" customFormat="false" ht="15.75" hidden="false" customHeight="true" outlineLevel="0" collapsed="false">
      <c r="A185" s="45" t="s">
        <v>552</v>
      </c>
      <c r="B185" s="46" t="s">
        <v>553</v>
      </c>
      <c r="C185" s="23" t="s">
        <v>554</v>
      </c>
      <c r="D185" s="9" t="str">
        <f aca="false">HYPERLINK("RADIO_VILASSAR_DE_DALT.pdf","Consulta")</f>
        <v>Consulta</v>
      </c>
      <c r="E185" s="57"/>
    </row>
    <row r="186" customFormat="false" ht="15.75" hidden="false" customHeight="true" outlineLevel="0" collapsed="false">
      <c r="A186" s="45" t="s">
        <v>555</v>
      </c>
      <c r="B186" s="46" t="s">
        <v>556</v>
      </c>
      <c r="C186" s="23" t="s">
        <v>557</v>
      </c>
      <c r="D186" s="9" t="str">
        <f aca="false">HYPERLINK("www.xal.cat/docs/protocol/RADIO_VITAMENIA.pdf","Consulta")</f>
        <v>Consulta</v>
      </c>
      <c r="E186" s="57"/>
    </row>
    <row r="187" customFormat="false" ht="15.75" hidden="false" customHeight="true" outlineLevel="0" collapsed="false">
      <c r="A187" s="45" t="s">
        <v>558</v>
      </c>
      <c r="B187" s="22" t="s">
        <v>559</v>
      </c>
      <c r="C187" s="23" t="s">
        <v>560</v>
      </c>
      <c r="D187" s="9" t="str">
        <f aca="false">HYPERLINK("www.xal.cat/docs/protocol/RADIO_VOLTREGA.pdf","Consulta")</f>
        <v>Consulta</v>
      </c>
      <c r="E187" s="57"/>
    </row>
    <row r="188" customFormat="false" ht="15.75" hidden="false" customHeight="true" outlineLevel="0" collapsed="false">
      <c r="A188" s="45" t="s">
        <v>561</v>
      </c>
      <c r="B188" s="46" t="s">
        <v>562</v>
      </c>
      <c r="C188" s="23" t="s">
        <v>563</v>
      </c>
      <c r="D188" s="9" t="str">
        <f aca="false">HYPERLINK("www.xal.cat/docs/protocol/RODA_DE_BERA.pdf","Consulta")</f>
        <v>Consulta</v>
      </c>
      <c r="E188" s="57"/>
    </row>
    <row r="189" customFormat="false" ht="15.75" hidden="false" customHeight="true" outlineLevel="0" collapsed="false">
      <c r="A189" s="45" t="s">
        <v>564</v>
      </c>
      <c r="B189" s="22" t="s">
        <v>565</v>
      </c>
      <c r="C189" s="23" t="s">
        <v>566</v>
      </c>
      <c r="D189" s="14"/>
      <c r="E189" s="57"/>
    </row>
    <row r="190" customFormat="false" ht="15.75" hidden="false" customHeight="true" outlineLevel="0" collapsed="false">
      <c r="A190" s="45" t="s">
        <v>567</v>
      </c>
      <c r="B190" s="46" t="s">
        <v>568</v>
      </c>
      <c r="C190" s="23" t="s">
        <v>569</v>
      </c>
      <c r="D190" s="9" t="str">
        <f aca="false">HYPERLINK("www.xal.cat/docs/protocol/SELVA_FM.pdf","Consulta")</f>
        <v>Consulta</v>
      </c>
      <c r="E190" s="57"/>
    </row>
    <row r="191" customFormat="false" ht="15.75" hidden="false" customHeight="true" outlineLevel="0" collapsed="false">
      <c r="A191" s="45" t="s">
        <v>570</v>
      </c>
      <c r="B191" s="22" t="s">
        <v>571</v>
      </c>
      <c r="C191" s="23" t="s">
        <v>572</v>
      </c>
      <c r="D191" s="9" t="str">
        <f aca="false">HYPERLINK("www.xal.cat/docs/protocol/SOLSONA_FM.pdf","Consulta")</f>
        <v>Consulta</v>
      </c>
      <c r="E191" s="57"/>
    </row>
    <row r="192" customFormat="false" ht="15.75" hidden="false" customHeight="true" outlineLevel="0" collapsed="false">
      <c r="A192" s="45" t="s">
        <v>576</v>
      </c>
      <c r="B192" s="22" t="s">
        <v>577</v>
      </c>
      <c r="C192" s="23" t="s">
        <v>578</v>
      </c>
      <c r="D192" s="9" t="str">
        <f aca="false">HYPERLINK("www.xal.cat/docs/protocol/P_PARTIC_UA1_LLEIDA.pdf","Consulta")</f>
        <v>Consulta</v>
      </c>
      <c r="E192" s="57"/>
    </row>
    <row r="193" customFormat="false" ht="15.75" hidden="false" customHeight="true" outlineLevel="0" collapsed="false">
      <c r="A193" s="45" t="s">
        <v>579</v>
      </c>
      <c r="B193" s="22" t="s">
        <v>580</v>
      </c>
      <c r="C193" s="23" t="s">
        <v>581</v>
      </c>
      <c r="D193" s="9" t="str">
        <f aca="false">HYPERLINK("www.xal.cat/docs/protocol/VACARISSES_RADIO.pdf","Consulta")</f>
        <v>Consulta</v>
      </c>
      <c r="E193" s="57"/>
    </row>
    <row r="194" customFormat="false" ht="15.75" hidden="false" customHeight="true" outlineLevel="0" collapsed="false">
      <c r="A194" s="45" t="s">
        <v>582</v>
      </c>
      <c r="B194" s="22" t="s">
        <v>583</v>
      </c>
      <c r="C194" s="23" t="s">
        <v>584</v>
      </c>
      <c r="D194" s="9" t="str">
        <f aca="false">HYPERLINK("www.xal.cat/docs/protocol/VILASSAR_RADIO.pdf","Consulta")</f>
        <v>Consulta</v>
      </c>
      <c r="E194" s="57"/>
    </row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1:C1"/>
  </mergeCells>
  <hyperlinks>
    <hyperlink ref="B17" r:id="rId1" display="Epel Cugat.cat"/>
    <hyperlink ref="B69" r:id="rId2" display="Ajuntament de Sant Cugat del Vallès- Epel Cugat.cat"/>
  </hyperlink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2024-01-16T10:01:56Z</dcterms:created>
  <dc:creator>Marta Insua</dc:creator>
  <dc:description/>
  <dc:language>es-ES</dc:language>
  <cp:lastModifiedBy/>
  <dcterms:modified xsi:type="dcterms:W3CDTF">2024-03-12T13:57:59Z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